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filterPrivacy="1" codeName="ThisWorkbook" defaultThemeVersion="124226"/>
  <xr:revisionPtr revIDLastSave="0" documentId="13_ncr:1_{3EFB3A71-6DC2-41D9-8FC4-1B90EE8A5D25}" xr6:coauthVersionLast="36" xr6:coauthVersionMax="36" xr10:uidLastSave="{00000000-0000-0000-0000-000000000000}"/>
  <bookViews>
    <workbookView xWindow="0" yWindow="0" windowWidth="19200" windowHeight="6950" tabRatio="839" firstSheet="2" activeTab="2" xr2:uid="{00000000-000D-0000-FFFF-FFFF00000000}"/>
  </bookViews>
  <sheets>
    <sheet name="NASLOVNA" sheetId="20" state="hidden" r:id="rId1"/>
    <sheet name="00 O.U. IZVOĐENJA" sheetId="48" state="hidden" r:id="rId2"/>
    <sheet name="REKAPITULACIJA_ARH GRAĐ OBRT" sheetId="25" r:id="rId3"/>
    <sheet name="RUŠENJA_UKLANJANJA" sheetId="52" r:id="rId4"/>
    <sheet name="PRIPREMNO_ZAVRŠNI" sheetId="23" r:id="rId5"/>
    <sheet name="ZEMLJANI" sheetId="26" r:id="rId6"/>
    <sheet name="BETONSKI_ARMIRANO_BETONSKI" sheetId="27" r:id="rId7"/>
    <sheet name="ČELIK" sheetId="49" r:id="rId8"/>
    <sheet name="ZIDARSKI" sheetId="28" r:id="rId9"/>
    <sheet name="IZOLATERSKI" sheetId="29" r:id="rId10"/>
    <sheet name="FASADERSKI" sheetId="32" r:id="rId11"/>
    <sheet name="ALUM_BRAV_VANJSKA" sheetId="42" r:id="rId12"/>
    <sheet name="ALUM_BRAV_UNUTARNJA" sheetId="56" r:id="rId13"/>
    <sheet name="PROTUPOZARNA_BRAV" sheetId="44" r:id="rId14"/>
    <sheet name="CRNA BRAVARIJA" sheetId="57" r:id="rId15"/>
    <sheet name="OLOVNA BRAVARIJA" sheetId="55" r:id="rId16"/>
    <sheet name="GIPSPREGRADNI" sheetId="40" r:id="rId17"/>
    <sheet name="STOLARIJA I MODULARNE" sheetId="34" r:id="rId18"/>
    <sheet name="SPUŠTENI STROP" sheetId="53" r:id="rId19"/>
    <sheet name="SOBOSLIKARSKI" sheetId="54" r:id="rId20"/>
    <sheet name="KROVOPOKRIVAČKI" sheetId="47" state="hidden" r:id="rId21"/>
    <sheet name="PODOPOLAGAČKI" sheetId="45" r:id="rId22"/>
    <sheet name="KERAMIČARSKI_KAMENOPOLAGAČKI" sheetId="35" r:id="rId23"/>
    <sheet name="RAZNI" sheetId="43" r:id="rId24"/>
    <sheet name="PREAMBULA_PROMETNICA" sheetId="64" r:id="rId25"/>
    <sheet name="TROŠKOVNIK_PROMETNICA" sheetId="65" r:id="rId26"/>
    <sheet name="OPĆENITO_INSTALACIJE" sheetId="58" r:id="rId27"/>
    <sheet name="REKAPITULACIJA_INSTALACIJE" sheetId="59" r:id="rId28"/>
    <sheet name="VK_VODOVOD I KANALIZACIJA" sheetId="60" r:id="rId29"/>
    <sheet name="S_STROJARSKE INSTALACIJE" sheetId="61" r:id="rId30"/>
    <sheet name="E_ELEKTROTEHNIČKE INSTALACIJE" sheetId="62" r:id="rId31"/>
    <sheet name="D_DIZALA" sheetId="63" r:id="rId32"/>
  </sheets>
  <externalReferences>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s>
  <definedNames>
    <definedName name="\0" localSheetId="12">#REF!</definedName>
    <definedName name="\0" localSheetId="14">#REF!</definedName>
    <definedName name="\0" localSheetId="7">#REF!</definedName>
    <definedName name="\0" localSheetId="20">#REF!</definedName>
    <definedName name="\0" localSheetId="15">#REF!</definedName>
    <definedName name="\0" localSheetId="21">#REF!</definedName>
    <definedName name="\0" localSheetId="13">#REF!</definedName>
    <definedName name="\0" localSheetId="23">#REF!</definedName>
    <definedName name="\0" localSheetId="3">#REF!</definedName>
    <definedName name="\0" localSheetId="19">#REF!</definedName>
    <definedName name="\0" localSheetId="18">#REF!</definedName>
    <definedName name="\0">#REF!</definedName>
    <definedName name="__xlnm.Database">"#REF!"</definedName>
    <definedName name="_0" localSheetId="12">#REF!</definedName>
    <definedName name="_0" localSheetId="14">#REF!</definedName>
    <definedName name="_0" localSheetId="7">#REF!</definedName>
    <definedName name="_0" localSheetId="20">#REF!</definedName>
    <definedName name="_0" localSheetId="15">#REF!</definedName>
    <definedName name="_0" localSheetId="21">#REF!</definedName>
    <definedName name="_0" localSheetId="13">#REF!</definedName>
    <definedName name="_0" localSheetId="23">#REF!</definedName>
    <definedName name="_0" localSheetId="3">#REF!</definedName>
    <definedName name="_0" localSheetId="19">#REF!</definedName>
    <definedName name="_0" localSheetId="18">#REF!</definedName>
    <definedName name="_0">#REF!</definedName>
    <definedName name="_0_19" localSheetId="12">#REF!</definedName>
    <definedName name="_0_19" localSheetId="14">#REF!</definedName>
    <definedName name="_0_19" localSheetId="7">#REF!</definedName>
    <definedName name="_0_19" localSheetId="20">#REF!</definedName>
    <definedName name="_0_19" localSheetId="15">#REF!</definedName>
    <definedName name="_0_19" localSheetId="21">#REF!</definedName>
    <definedName name="_0_19" localSheetId="13">#REF!</definedName>
    <definedName name="_0_19" localSheetId="23">#REF!</definedName>
    <definedName name="_0_19" localSheetId="3">#REF!</definedName>
    <definedName name="_0_19" localSheetId="19">#REF!</definedName>
    <definedName name="_0_19" localSheetId="18">#REF!</definedName>
    <definedName name="_0_19">#REF!</definedName>
    <definedName name="_0_3" localSheetId="12">#REF!</definedName>
    <definedName name="_0_3" localSheetId="14">#REF!</definedName>
    <definedName name="_0_3" localSheetId="7">#REF!</definedName>
    <definedName name="_0_3" localSheetId="20">#REF!</definedName>
    <definedName name="_0_3" localSheetId="15">#REF!</definedName>
    <definedName name="_0_3" localSheetId="21">#REF!</definedName>
    <definedName name="_0_3" localSheetId="13">#REF!</definedName>
    <definedName name="_0_3" localSheetId="23">#REF!</definedName>
    <definedName name="_0_3" localSheetId="3">#REF!</definedName>
    <definedName name="_0_3" localSheetId="19">#REF!</definedName>
    <definedName name="_0_3" localSheetId="18">#REF!</definedName>
    <definedName name="_0_3">#REF!</definedName>
    <definedName name="_0_7" localSheetId="12">#REF!</definedName>
    <definedName name="_0_7" localSheetId="14">#REF!</definedName>
    <definedName name="_0_7" localSheetId="7">#REF!</definedName>
    <definedName name="_0_7" localSheetId="20">#REF!</definedName>
    <definedName name="_0_7" localSheetId="15">#REF!</definedName>
    <definedName name="_0_7" localSheetId="21">#REF!</definedName>
    <definedName name="_0_7" localSheetId="13">#REF!</definedName>
    <definedName name="_0_7" localSheetId="23">#REF!</definedName>
    <definedName name="_0_7" localSheetId="3">#REF!</definedName>
    <definedName name="_0_7" localSheetId="19">#REF!</definedName>
    <definedName name="_0_7" localSheetId="18">#REF!</definedName>
    <definedName name="_0_7">#REF!</definedName>
    <definedName name="_0_9" localSheetId="12">#REF!</definedName>
    <definedName name="_0_9" localSheetId="14">#REF!</definedName>
    <definedName name="_0_9" localSheetId="7">#REF!</definedName>
    <definedName name="_0_9" localSheetId="20">#REF!</definedName>
    <definedName name="_0_9" localSheetId="15">#REF!</definedName>
    <definedName name="_0_9" localSheetId="21">#REF!</definedName>
    <definedName name="_0_9" localSheetId="13">#REF!</definedName>
    <definedName name="_0_9" localSheetId="23">#REF!</definedName>
    <definedName name="_0_9" localSheetId="3">#REF!</definedName>
    <definedName name="_0_9" localSheetId="19">#REF!</definedName>
    <definedName name="_0_9" localSheetId="18">#REF!</definedName>
    <definedName name="_0_9">#REF!</definedName>
    <definedName name="_1Excel_BuiltIn_Print_Area_1" localSheetId="12">#REF!</definedName>
    <definedName name="_1Excel_BuiltIn_Print_Area_1" localSheetId="14">#REF!</definedName>
    <definedName name="_1Excel_BuiltIn_Print_Area_1" localSheetId="7">#REF!</definedName>
    <definedName name="_1Excel_BuiltIn_Print_Area_1" localSheetId="20">#REF!</definedName>
    <definedName name="_1Excel_BuiltIn_Print_Area_1" localSheetId="15">#REF!</definedName>
    <definedName name="_1Excel_BuiltIn_Print_Area_1" localSheetId="21">#REF!</definedName>
    <definedName name="_1Excel_BuiltIn_Print_Area_1" localSheetId="13">#REF!</definedName>
    <definedName name="_1Excel_BuiltIn_Print_Area_1" localSheetId="23">#REF!</definedName>
    <definedName name="_1Excel_BuiltIn_Print_Area_1" localSheetId="3">#REF!</definedName>
    <definedName name="_1Excel_BuiltIn_Print_Area_1" localSheetId="19">#REF!</definedName>
    <definedName name="_1Excel_BuiltIn_Print_Area_1" localSheetId="18">#REF!</definedName>
    <definedName name="_1Excel_BuiltIn_Print_Area_1">#REF!</definedName>
    <definedName name="_2Excel_BuiltIn_Print_Area_2" localSheetId="12">#REF!</definedName>
    <definedName name="_2Excel_BuiltIn_Print_Area_2" localSheetId="14">#REF!</definedName>
    <definedName name="_2Excel_BuiltIn_Print_Area_2" localSheetId="7">#REF!</definedName>
    <definedName name="_2Excel_BuiltIn_Print_Area_2" localSheetId="20">#REF!</definedName>
    <definedName name="_2Excel_BuiltIn_Print_Area_2" localSheetId="15">#REF!</definedName>
    <definedName name="_2Excel_BuiltIn_Print_Area_2" localSheetId="21">#REF!</definedName>
    <definedName name="_2Excel_BuiltIn_Print_Area_2" localSheetId="13">#REF!</definedName>
    <definedName name="_2Excel_BuiltIn_Print_Area_2" localSheetId="23">#REF!</definedName>
    <definedName name="_2Excel_BuiltIn_Print_Area_2" localSheetId="3">#REF!</definedName>
    <definedName name="_2Excel_BuiltIn_Print_Area_2" localSheetId="19">#REF!</definedName>
    <definedName name="_2Excel_BuiltIn_Print_Area_2" localSheetId="18">#REF!</definedName>
    <definedName name="_2Excel_BuiltIn_Print_Area_2">#REF!</definedName>
    <definedName name="_3Excel_BuiltIn_Print_Area_10_1" localSheetId="12">#REF!</definedName>
    <definedName name="_3Excel_BuiltIn_Print_Area_10_1" localSheetId="14">#REF!</definedName>
    <definedName name="_3Excel_BuiltIn_Print_Area_10_1" localSheetId="7">#REF!</definedName>
    <definedName name="_3Excel_BuiltIn_Print_Area_10_1" localSheetId="20">#REF!</definedName>
    <definedName name="_3Excel_BuiltIn_Print_Area_10_1" localSheetId="15">#REF!</definedName>
    <definedName name="_3Excel_BuiltIn_Print_Area_10_1" localSheetId="21">#REF!</definedName>
    <definedName name="_3Excel_BuiltIn_Print_Area_10_1" localSheetId="13">#REF!</definedName>
    <definedName name="_3Excel_BuiltIn_Print_Area_10_1" localSheetId="23">#REF!</definedName>
    <definedName name="_3Excel_BuiltIn_Print_Area_10_1" localSheetId="3">#REF!</definedName>
    <definedName name="_3Excel_BuiltIn_Print_Area_10_1" localSheetId="19">#REF!</definedName>
    <definedName name="_3Excel_BuiltIn_Print_Area_10_1" localSheetId="18">#REF!</definedName>
    <definedName name="_3Excel_BuiltIn_Print_Area_10_1">#REF!</definedName>
    <definedName name="_4Excel_BuiltIn_Print_Area_19_1" localSheetId="12">#REF!</definedName>
    <definedName name="_4Excel_BuiltIn_Print_Area_19_1" localSheetId="14">#REF!</definedName>
    <definedName name="_4Excel_BuiltIn_Print_Area_19_1" localSheetId="7">#REF!</definedName>
    <definedName name="_4Excel_BuiltIn_Print_Area_19_1" localSheetId="20">#REF!</definedName>
    <definedName name="_4Excel_BuiltIn_Print_Area_19_1" localSheetId="15">#REF!</definedName>
    <definedName name="_4Excel_BuiltIn_Print_Area_19_1" localSheetId="21">#REF!</definedName>
    <definedName name="_4Excel_BuiltIn_Print_Area_19_1" localSheetId="13">#REF!</definedName>
    <definedName name="_4Excel_BuiltIn_Print_Area_19_1" localSheetId="23">#REF!</definedName>
    <definedName name="_4Excel_BuiltIn_Print_Area_19_1" localSheetId="3">#REF!</definedName>
    <definedName name="_4Excel_BuiltIn_Print_Area_19_1" localSheetId="19">#REF!</definedName>
    <definedName name="_4Excel_BuiltIn_Print_Area_19_1" localSheetId="18">#REF!</definedName>
    <definedName name="_4Excel_BuiltIn_Print_Area_19_1">#REF!</definedName>
    <definedName name="_5Excel_BuiltIn_Print_Area_3_1" localSheetId="12">#REF!</definedName>
    <definedName name="_5Excel_BuiltIn_Print_Area_3_1" localSheetId="14">#REF!</definedName>
    <definedName name="_5Excel_BuiltIn_Print_Area_3_1" localSheetId="7">#REF!</definedName>
    <definedName name="_5Excel_BuiltIn_Print_Area_3_1" localSheetId="20">#REF!</definedName>
    <definedName name="_5Excel_BuiltIn_Print_Area_3_1" localSheetId="15">#REF!</definedName>
    <definedName name="_5Excel_BuiltIn_Print_Area_3_1" localSheetId="21">#REF!</definedName>
    <definedName name="_5Excel_BuiltIn_Print_Area_3_1" localSheetId="13">#REF!</definedName>
    <definedName name="_5Excel_BuiltIn_Print_Area_3_1" localSheetId="23">#REF!</definedName>
    <definedName name="_5Excel_BuiltIn_Print_Area_3_1" localSheetId="3">#REF!</definedName>
    <definedName name="_5Excel_BuiltIn_Print_Area_3_1" localSheetId="19">#REF!</definedName>
    <definedName name="_5Excel_BuiltIn_Print_Area_3_1" localSheetId="18">#REF!</definedName>
    <definedName name="_5Excel_BuiltIn_Print_Area_3_1">#REF!</definedName>
    <definedName name="_6Excel_BuiltIn_Print_Area_7_1" localSheetId="12">#REF!</definedName>
    <definedName name="_6Excel_BuiltIn_Print_Area_7_1" localSheetId="14">#REF!</definedName>
    <definedName name="_6Excel_BuiltIn_Print_Area_7_1" localSheetId="7">#REF!</definedName>
    <definedName name="_6Excel_BuiltIn_Print_Area_7_1" localSheetId="20">#REF!</definedName>
    <definedName name="_6Excel_BuiltIn_Print_Area_7_1" localSheetId="15">#REF!</definedName>
    <definedName name="_6Excel_BuiltIn_Print_Area_7_1" localSheetId="21">#REF!</definedName>
    <definedName name="_6Excel_BuiltIn_Print_Area_7_1" localSheetId="13">#REF!</definedName>
    <definedName name="_6Excel_BuiltIn_Print_Area_7_1" localSheetId="23">#REF!</definedName>
    <definedName name="_6Excel_BuiltIn_Print_Area_7_1" localSheetId="3">#REF!</definedName>
    <definedName name="_6Excel_BuiltIn_Print_Area_7_1" localSheetId="19">#REF!</definedName>
    <definedName name="_6Excel_BuiltIn_Print_Area_7_1" localSheetId="18">#REF!</definedName>
    <definedName name="_6Excel_BuiltIn_Print_Area_7_1">#REF!</definedName>
    <definedName name="_7Excel_BuiltIn_Print_Area_9_1" localSheetId="12">#REF!</definedName>
    <definedName name="_7Excel_BuiltIn_Print_Area_9_1" localSheetId="14">#REF!</definedName>
    <definedName name="_7Excel_BuiltIn_Print_Area_9_1" localSheetId="7">#REF!</definedName>
    <definedName name="_7Excel_BuiltIn_Print_Area_9_1" localSheetId="20">#REF!</definedName>
    <definedName name="_7Excel_BuiltIn_Print_Area_9_1" localSheetId="15">#REF!</definedName>
    <definedName name="_7Excel_BuiltIn_Print_Area_9_1" localSheetId="21">#REF!</definedName>
    <definedName name="_7Excel_BuiltIn_Print_Area_9_1" localSheetId="13">#REF!</definedName>
    <definedName name="_7Excel_BuiltIn_Print_Area_9_1" localSheetId="23">#REF!</definedName>
    <definedName name="_7Excel_BuiltIn_Print_Area_9_1" localSheetId="3">#REF!</definedName>
    <definedName name="_7Excel_BuiltIn_Print_Area_9_1" localSheetId="19">#REF!</definedName>
    <definedName name="_7Excel_BuiltIn_Print_Area_9_1" localSheetId="18">#REF!</definedName>
    <definedName name="_7Excel_BuiltIn_Print_Area_9_1">#REF!</definedName>
    <definedName name="_8Excel_BuiltIn_Print_Area_9_2" localSheetId="12">#REF!</definedName>
    <definedName name="_8Excel_BuiltIn_Print_Area_9_2" localSheetId="14">#REF!</definedName>
    <definedName name="_8Excel_BuiltIn_Print_Area_9_2" localSheetId="7">#REF!</definedName>
    <definedName name="_8Excel_BuiltIn_Print_Area_9_2" localSheetId="20">#REF!</definedName>
    <definedName name="_8Excel_BuiltIn_Print_Area_9_2" localSheetId="15">#REF!</definedName>
    <definedName name="_8Excel_BuiltIn_Print_Area_9_2" localSheetId="21">#REF!</definedName>
    <definedName name="_8Excel_BuiltIn_Print_Area_9_2" localSheetId="13">#REF!</definedName>
    <definedName name="_8Excel_BuiltIn_Print_Area_9_2" localSheetId="23">#REF!</definedName>
    <definedName name="_8Excel_BuiltIn_Print_Area_9_2" localSheetId="3">#REF!</definedName>
    <definedName name="_8Excel_BuiltIn_Print_Area_9_2" localSheetId="19">#REF!</definedName>
    <definedName name="_8Excel_BuiltIn_Print_Area_9_2" localSheetId="18">#REF!</definedName>
    <definedName name="_8Excel_BuiltIn_Print_Area_9_2">#REF!</definedName>
    <definedName name="_9Excel_BuiltIn_Print_Area_9_3" localSheetId="12">#REF!</definedName>
    <definedName name="_9Excel_BuiltIn_Print_Area_9_3" localSheetId="14">#REF!</definedName>
    <definedName name="_9Excel_BuiltIn_Print_Area_9_3" localSheetId="7">#REF!</definedName>
    <definedName name="_9Excel_BuiltIn_Print_Area_9_3" localSheetId="20">#REF!</definedName>
    <definedName name="_9Excel_BuiltIn_Print_Area_9_3" localSheetId="15">#REF!</definedName>
    <definedName name="_9Excel_BuiltIn_Print_Area_9_3" localSheetId="21">#REF!</definedName>
    <definedName name="_9Excel_BuiltIn_Print_Area_9_3" localSheetId="13">#REF!</definedName>
    <definedName name="_9Excel_BuiltIn_Print_Area_9_3" localSheetId="23">#REF!</definedName>
    <definedName name="_9Excel_BuiltIn_Print_Area_9_3" localSheetId="3">#REF!</definedName>
    <definedName name="_9Excel_BuiltIn_Print_Area_9_3" localSheetId="19">#REF!</definedName>
    <definedName name="_9Excel_BuiltIn_Print_Area_9_3" localSheetId="18">#REF!</definedName>
    <definedName name="_9Excel_BuiltIn_Print_Area_9_3">#REF!</definedName>
    <definedName name="_atr1" localSheetId="12">#REF!</definedName>
    <definedName name="_atr1" localSheetId="14">#REF!</definedName>
    <definedName name="_atr1" localSheetId="7">#REF!</definedName>
    <definedName name="_atr1" localSheetId="20">#REF!</definedName>
    <definedName name="_atr1" localSheetId="15">#REF!</definedName>
    <definedName name="_atr1" localSheetId="21">#REF!</definedName>
    <definedName name="_atr1" localSheetId="13">#REF!</definedName>
    <definedName name="_atr1" localSheetId="23">#REF!</definedName>
    <definedName name="_atr1" localSheetId="3">#REF!</definedName>
    <definedName name="_atr1" localSheetId="19">#REF!</definedName>
    <definedName name="_atr1" localSheetId="18">#REF!</definedName>
    <definedName name="_atr1">#REF!</definedName>
    <definedName name="_Fill" localSheetId="12" hidden="1">#REF!</definedName>
    <definedName name="_Fill" localSheetId="14" hidden="1">#REF!</definedName>
    <definedName name="_Fill" localSheetId="7" hidden="1">#REF!</definedName>
    <definedName name="_Fill" localSheetId="20" hidden="1">#REF!</definedName>
    <definedName name="_Fill" localSheetId="15" hidden="1">#REF!</definedName>
    <definedName name="_Fill" localSheetId="21" hidden="1">#REF!</definedName>
    <definedName name="_Fill" localSheetId="13" hidden="1">#REF!</definedName>
    <definedName name="_Fill" localSheetId="23" hidden="1">#REF!</definedName>
    <definedName name="_Fill" localSheetId="3" hidden="1">#REF!</definedName>
    <definedName name="_Fill" localSheetId="19" hidden="1">#REF!</definedName>
    <definedName name="_Fill" localSheetId="18" hidden="1">#REF!</definedName>
    <definedName name="_Fill" hidden="1">#REF!</definedName>
    <definedName name="_Fill1" localSheetId="12" hidden="1">#REF!</definedName>
    <definedName name="_Fill1" localSheetId="14" hidden="1">#REF!</definedName>
    <definedName name="_Fill1" localSheetId="7" hidden="1">#REF!</definedName>
    <definedName name="_Fill1" localSheetId="20" hidden="1">#REF!</definedName>
    <definedName name="_Fill1" localSheetId="15" hidden="1">#REF!</definedName>
    <definedName name="_Fill1" localSheetId="21" hidden="1">#REF!</definedName>
    <definedName name="_Fill1" localSheetId="13" hidden="1">#REF!</definedName>
    <definedName name="_Fill1" localSheetId="23" hidden="1">#REF!</definedName>
    <definedName name="_Fill1" localSheetId="3" hidden="1">#REF!</definedName>
    <definedName name="_Fill1" localSheetId="19" hidden="1">#REF!</definedName>
    <definedName name="_Fill1" localSheetId="18" hidden="1">#REF!</definedName>
    <definedName name="_Fill1" hidden="1">#REF!</definedName>
    <definedName name="_xlnm._FilterDatabase" localSheetId="1" hidden="1">'00 O.U. IZVOĐENJA'!$A$3:$A$3</definedName>
    <definedName name="_i1" localSheetId="12">#REF!</definedName>
    <definedName name="_i1" localSheetId="14">#REF!</definedName>
    <definedName name="_i1" localSheetId="7">#REF!</definedName>
    <definedName name="_i1" localSheetId="20">#REF!</definedName>
    <definedName name="_i1" localSheetId="15">#REF!</definedName>
    <definedName name="_i1" localSheetId="21">#REF!</definedName>
    <definedName name="_i1" localSheetId="13">#REF!</definedName>
    <definedName name="_i1" localSheetId="23">#REF!</definedName>
    <definedName name="_i1" localSheetId="3">#REF!</definedName>
    <definedName name="_i1" localSheetId="19">#REF!</definedName>
    <definedName name="_i1" localSheetId="18">#REF!</definedName>
    <definedName name="_i1">#REF!</definedName>
    <definedName name="_ii1" localSheetId="12">#REF!</definedName>
    <definedName name="_ii1" localSheetId="14">#REF!</definedName>
    <definedName name="_ii1" localSheetId="7">#REF!</definedName>
    <definedName name="_ii1" localSheetId="20">#REF!</definedName>
    <definedName name="_ii1" localSheetId="15">#REF!</definedName>
    <definedName name="_ii1" localSheetId="21">#REF!</definedName>
    <definedName name="_ii1" localSheetId="13">#REF!</definedName>
    <definedName name="_ii1" localSheetId="23">#REF!</definedName>
    <definedName name="_ii1" localSheetId="3">#REF!</definedName>
    <definedName name="_ii1" localSheetId="19">#REF!</definedName>
    <definedName name="_ii1" localSheetId="18">#REF!</definedName>
    <definedName name="_ii1">#REF!</definedName>
    <definedName name="_iii1" localSheetId="12">#REF!</definedName>
    <definedName name="_iii1" localSheetId="14">#REF!</definedName>
    <definedName name="_iii1" localSheetId="7">#REF!</definedName>
    <definedName name="_iii1" localSheetId="20">#REF!</definedName>
    <definedName name="_iii1" localSheetId="15">#REF!</definedName>
    <definedName name="_iii1" localSheetId="21">#REF!</definedName>
    <definedName name="_iii1" localSheetId="13">#REF!</definedName>
    <definedName name="_iii1" localSheetId="23">#REF!</definedName>
    <definedName name="_iii1" localSheetId="3">#REF!</definedName>
    <definedName name="_iii1" localSheetId="19">#REF!</definedName>
    <definedName name="_iii1" localSheetId="18">#REF!</definedName>
    <definedName name="_iii1">#REF!</definedName>
    <definedName name="_iv1" localSheetId="12">#REF!</definedName>
    <definedName name="_iv1" localSheetId="14">#REF!</definedName>
    <definedName name="_iv1" localSheetId="7">#REF!</definedName>
    <definedName name="_iv1" localSheetId="20">#REF!</definedName>
    <definedName name="_iv1" localSheetId="15">#REF!</definedName>
    <definedName name="_iv1" localSheetId="21">#REF!</definedName>
    <definedName name="_iv1" localSheetId="13">#REF!</definedName>
    <definedName name="_iv1" localSheetId="23">#REF!</definedName>
    <definedName name="_iv1" localSheetId="3">#REF!</definedName>
    <definedName name="_iv1" localSheetId="19">#REF!</definedName>
    <definedName name="_iv1" localSheetId="18">#REF!</definedName>
    <definedName name="_iv1">#REF!</definedName>
    <definedName name="_ix1" localSheetId="12">#REF!</definedName>
    <definedName name="_ix1" localSheetId="14">#REF!</definedName>
    <definedName name="_ix1" localSheetId="7">#REF!</definedName>
    <definedName name="_ix1" localSheetId="20">#REF!</definedName>
    <definedName name="_ix1" localSheetId="15">#REF!</definedName>
    <definedName name="_ix1" localSheetId="21">#REF!</definedName>
    <definedName name="_ix1" localSheetId="13">#REF!</definedName>
    <definedName name="_ix1" localSheetId="23">#REF!</definedName>
    <definedName name="_ix1" localSheetId="3">#REF!</definedName>
    <definedName name="_ix1" localSheetId="19">#REF!</definedName>
    <definedName name="_ix1" localSheetId="18">#REF!</definedName>
    <definedName name="_ix1">#REF!</definedName>
    <definedName name="_kd1" localSheetId="12">#REF!</definedName>
    <definedName name="_kd1" localSheetId="14">#REF!</definedName>
    <definedName name="_kd1" localSheetId="7">#REF!</definedName>
    <definedName name="_kd1" localSheetId="20">#REF!</definedName>
    <definedName name="_kd1" localSheetId="15">#REF!</definedName>
    <definedName name="_kd1" localSheetId="21">#REF!</definedName>
    <definedName name="_kd1" localSheetId="13">#REF!</definedName>
    <definedName name="_kd1" localSheetId="23">#REF!</definedName>
    <definedName name="_kd1" localSheetId="3">#REF!</definedName>
    <definedName name="_kd1" localSheetId="19">#REF!</definedName>
    <definedName name="_kd1" localSheetId="18">#REF!</definedName>
    <definedName name="_kd1">#REF!</definedName>
    <definedName name="_kd2" localSheetId="12">#REF!</definedName>
    <definedName name="_kd2" localSheetId="14">#REF!</definedName>
    <definedName name="_kd2" localSheetId="7">#REF!</definedName>
    <definedName name="_kd2" localSheetId="20">#REF!</definedName>
    <definedName name="_kd2" localSheetId="15">#REF!</definedName>
    <definedName name="_kd2" localSheetId="21">#REF!</definedName>
    <definedName name="_kd2" localSheetId="13">#REF!</definedName>
    <definedName name="_kd2" localSheetId="23">#REF!</definedName>
    <definedName name="_kd2" localSheetId="3">#REF!</definedName>
    <definedName name="_kd2" localSheetId="19">#REF!</definedName>
    <definedName name="_kd2" localSheetId="18">#REF!</definedName>
    <definedName name="_kd2">#REF!</definedName>
    <definedName name="_Key1" localSheetId="12" hidden="1">#REF!</definedName>
    <definedName name="_Key1" localSheetId="14" hidden="1">#REF!</definedName>
    <definedName name="_Key1" localSheetId="7" hidden="1">#REF!</definedName>
    <definedName name="_Key1" localSheetId="20" hidden="1">#REF!</definedName>
    <definedName name="_Key1" localSheetId="15" hidden="1">#REF!</definedName>
    <definedName name="_Key1" localSheetId="21" hidden="1">#REF!</definedName>
    <definedName name="_Key1" localSheetId="13" hidden="1">#REF!</definedName>
    <definedName name="_Key1" localSheetId="23" hidden="1">#REF!</definedName>
    <definedName name="_Key1" localSheetId="3" hidden="1">#REF!</definedName>
    <definedName name="_Key1" localSheetId="19" hidden="1">#REF!</definedName>
    <definedName name="_Key1" localSheetId="18" hidden="1">#REF!</definedName>
    <definedName name="_Key1" hidden="1">#REF!</definedName>
    <definedName name="_Key11" localSheetId="12" hidden="1">#REF!</definedName>
    <definedName name="_Key11" localSheetId="14" hidden="1">#REF!</definedName>
    <definedName name="_Key11" localSheetId="7" hidden="1">#REF!</definedName>
    <definedName name="_Key11" localSheetId="20" hidden="1">#REF!</definedName>
    <definedName name="_Key11" localSheetId="15" hidden="1">#REF!</definedName>
    <definedName name="_Key11" localSheetId="21" hidden="1">#REF!</definedName>
    <definedName name="_Key11" localSheetId="13" hidden="1">#REF!</definedName>
    <definedName name="_Key11" localSheetId="23" hidden="1">#REF!</definedName>
    <definedName name="_Key11" localSheetId="3" hidden="1">#REF!</definedName>
    <definedName name="_Key11" localSheetId="19" hidden="1">#REF!</definedName>
    <definedName name="_Key11" localSheetId="18" hidden="1">#REF!</definedName>
    <definedName name="_Key11" hidden="1">#REF!</definedName>
    <definedName name="_Key2" localSheetId="12" hidden="1">#REF!</definedName>
    <definedName name="_Key2" localSheetId="14" hidden="1">#REF!</definedName>
    <definedName name="_Key2" localSheetId="7" hidden="1">#REF!</definedName>
    <definedName name="_Key2" localSheetId="20" hidden="1">#REF!</definedName>
    <definedName name="_Key2" localSheetId="15" hidden="1">#REF!</definedName>
    <definedName name="_Key2" localSheetId="21" hidden="1">#REF!</definedName>
    <definedName name="_Key2" localSheetId="13" hidden="1">#REF!</definedName>
    <definedName name="_Key2" localSheetId="23" hidden="1">#REF!</definedName>
    <definedName name="_Key2" localSheetId="3" hidden="1">#REF!</definedName>
    <definedName name="_Key2" localSheetId="19" hidden="1">#REF!</definedName>
    <definedName name="_Key2" localSheetId="18" hidden="1">#REF!</definedName>
    <definedName name="_Key2" hidden="1">#REF!</definedName>
    <definedName name="_Key21" localSheetId="12" hidden="1">#REF!</definedName>
    <definedName name="_Key21" localSheetId="14" hidden="1">#REF!</definedName>
    <definedName name="_Key21" localSheetId="7" hidden="1">#REF!</definedName>
    <definedName name="_Key21" localSheetId="20" hidden="1">#REF!</definedName>
    <definedName name="_Key21" localSheetId="15" hidden="1">#REF!</definedName>
    <definedName name="_Key21" localSheetId="21" hidden="1">#REF!</definedName>
    <definedName name="_Key21" localSheetId="13" hidden="1">#REF!</definedName>
    <definedName name="_Key21" localSheetId="23" hidden="1">#REF!</definedName>
    <definedName name="_Key21" localSheetId="3" hidden="1">#REF!</definedName>
    <definedName name="_Key21" localSheetId="19" hidden="1">#REF!</definedName>
    <definedName name="_Key21" localSheetId="18" hidden="1">#REF!</definedName>
    <definedName name="_Key21" hidden="1">#REF!</definedName>
    <definedName name="_s1" localSheetId="12">#REF!</definedName>
    <definedName name="_s1" localSheetId="14">#REF!</definedName>
    <definedName name="_s1" localSheetId="7">#REF!</definedName>
    <definedName name="_s1" localSheetId="20">#REF!</definedName>
    <definedName name="_s1" localSheetId="15">#REF!</definedName>
    <definedName name="_s1" localSheetId="21">#REF!</definedName>
    <definedName name="_s1" localSheetId="13">#REF!</definedName>
    <definedName name="_s1" localSheetId="23">#REF!</definedName>
    <definedName name="_s1" localSheetId="3">#REF!</definedName>
    <definedName name="_s1" localSheetId="19">#REF!</definedName>
    <definedName name="_s1" localSheetId="18">#REF!</definedName>
    <definedName name="_s1">#REF!</definedName>
    <definedName name="_Sort" localSheetId="12" hidden="1">#REF!</definedName>
    <definedName name="_Sort" localSheetId="14" hidden="1">#REF!</definedName>
    <definedName name="_Sort" localSheetId="7" hidden="1">#REF!</definedName>
    <definedName name="_Sort" localSheetId="20" hidden="1">#REF!</definedName>
    <definedName name="_Sort" localSheetId="15" hidden="1">#REF!</definedName>
    <definedName name="_Sort" localSheetId="21" hidden="1">#REF!</definedName>
    <definedName name="_Sort" localSheetId="13" hidden="1">#REF!</definedName>
    <definedName name="_Sort" localSheetId="23" hidden="1">#REF!</definedName>
    <definedName name="_Sort" localSheetId="3" hidden="1">#REF!</definedName>
    <definedName name="_Sort" localSheetId="19" hidden="1">#REF!</definedName>
    <definedName name="_Sort" localSheetId="18" hidden="1">#REF!</definedName>
    <definedName name="_Sort" hidden="1">#REF!</definedName>
    <definedName name="_Sort1" localSheetId="12" hidden="1">#REF!</definedName>
    <definedName name="_Sort1" localSheetId="14" hidden="1">#REF!</definedName>
    <definedName name="_Sort1" localSheetId="7" hidden="1">#REF!</definedName>
    <definedName name="_Sort1" localSheetId="20" hidden="1">#REF!</definedName>
    <definedName name="_Sort1" localSheetId="15" hidden="1">#REF!</definedName>
    <definedName name="_Sort1" localSheetId="21" hidden="1">#REF!</definedName>
    <definedName name="_Sort1" localSheetId="13" hidden="1">#REF!</definedName>
    <definedName name="_Sort1" localSheetId="23" hidden="1">#REF!</definedName>
    <definedName name="_Sort1" localSheetId="3" hidden="1">#REF!</definedName>
    <definedName name="_Sort1" localSheetId="19" hidden="1">#REF!</definedName>
    <definedName name="_Sort1" localSheetId="18" hidden="1">#REF!</definedName>
    <definedName name="_Sort1" hidden="1">#REF!</definedName>
    <definedName name="_T100" localSheetId="12">#REF!</definedName>
    <definedName name="_T100" localSheetId="14">#REF!</definedName>
    <definedName name="_T100" localSheetId="7">#REF!</definedName>
    <definedName name="_T100" localSheetId="20">#REF!</definedName>
    <definedName name="_T100" localSheetId="15">#REF!</definedName>
    <definedName name="_T100" localSheetId="21">#REF!</definedName>
    <definedName name="_T100" localSheetId="13">#REF!</definedName>
    <definedName name="_T100" localSheetId="23">#REF!</definedName>
    <definedName name="_T100" localSheetId="3">#REF!</definedName>
    <definedName name="_T100" localSheetId="19">#REF!</definedName>
    <definedName name="_T100" localSheetId="18">#REF!</definedName>
    <definedName name="_T100">#REF!</definedName>
    <definedName name="_vi1" localSheetId="12">#REF!</definedName>
    <definedName name="_vi1" localSheetId="14">#REF!</definedName>
    <definedName name="_vi1" localSheetId="7">#REF!</definedName>
    <definedName name="_vi1" localSheetId="20">#REF!</definedName>
    <definedName name="_vi1" localSheetId="15">#REF!</definedName>
    <definedName name="_vi1" localSheetId="21">#REF!</definedName>
    <definedName name="_vi1" localSheetId="13">#REF!</definedName>
    <definedName name="_vi1" localSheetId="23">#REF!</definedName>
    <definedName name="_vi1" localSheetId="3">#REF!</definedName>
    <definedName name="_vi1" localSheetId="19">#REF!</definedName>
    <definedName name="_vi1" localSheetId="18">#REF!</definedName>
    <definedName name="_vi1">#REF!</definedName>
    <definedName name="_vii1" localSheetId="12">#REF!</definedName>
    <definedName name="_vii1" localSheetId="14">#REF!</definedName>
    <definedName name="_vii1" localSheetId="7">#REF!</definedName>
    <definedName name="_vii1" localSheetId="20">#REF!</definedName>
    <definedName name="_vii1" localSheetId="15">#REF!</definedName>
    <definedName name="_vii1" localSheetId="21">#REF!</definedName>
    <definedName name="_vii1" localSheetId="13">#REF!</definedName>
    <definedName name="_vii1" localSheetId="23">#REF!</definedName>
    <definedName name="_vii1" localSheetId="3">#REF!</definedName>
    <definedName name="_vii1" localSheetId="19">#REF!</definedName>
    <definedName name="_vii1" localSheetId="18">#REF!</definedName>
    <definedName name="_vii1">#REF!</definedName>
    <definedName name="_x1" localSheetId="12">#REF!</definedName>
    <definedName name="_x1" localSheetId="14">#REF!</definedName>
    <definedName name="_x1" localSheetId="7">#REF!</definedName>
    <definedName name="_x1" localSheetId="20">#REF!</definedName>
    <definedName name="_x1" localSheetId="15">#REF!</definedName>
    <definedName name="_x1" localSheetId="21">#REF!</definedName>
    <definedName name="_x1" localSheetId="13">#REF!</definedName>
    <definedName name="_x1" localSheetId="23">#REF!</definedName>
    <definedName name="_x1" localSheetId="3">#REF!</definedName>
    <definedName name="_x1" localSheetId="19">#REF!</definedName>
    <definedName name="_x1" localSheetId="18">#REF!</definedName>
    <definedName name="_x1">#REF!</definedName>
    <definedName name="_xi1" localSheetId="12">#REF!</definedName>
    <definedName name="_xi1" localSheetId="14">#REF!</definedName>
    <definedName name="_xi1" localSheetId="7">#REF!</definedName>
    <definedName name="_xi1" localSheetId="20">#REF!</definedName>
    <definedName name="_xi1" localSheetId="15">#REF!</definedName>
    <definedName name="_xi1" localSheetId="21">#REF!</definedName>
    <definedName name="_xi1" localSheetId="13">#REF!</definedName>
    <definedName name="_xi1" localSheetId="23">#REF!</definedName>
    <definedName name="_xi1" localSheetId="3">#REF!</definedName>
    <definedName name="_xi1" localSheetId="19">#REF!</definedName>
    <definedName name="_xi1" localSheetId="18">#REF!</definedName>
    <definedName name="_xi1">#REF!</definedName>
    <definedName name="_xv1" localSheetId="12">#REF!</definedName>
    <definedName name="_xv1" localSheetId="14">#REF!</definedName>
    <definedName name="_xv1" localSheetId="7">#REF!</definedName>
    <definedName name="_xv1" localSheetId="20">#REF!</definedName>
    <definedName name="_xv1" localSheetId="15">#REF!</definedName>
    <definedName name="_xv1" localSheetId="21">#REF!</definedName>
    <definedName name="_xv1" localSheetId="13">#REF!</definedName>
    <definedName name="_xv1" localSheetId="23">#REF!</definedName>
    <definedName name="_xv1" localSheetId="3">#REF!</definedName>
    <definedName name="_xv1" localSheetId="19">#REF!</definedName>
    <definedName name="_xv1" localSheetId="18">#REF!</definedName>
    <definedName name="_xv1">#REF!</definedName>
    <definedName name="_xx1" localSheetId="12">#REF!</definedName>
    <definedName name="_xx1" localSheetId="14">#REF!</definedName>
    <definedName name="_xx1" localSheetId="7">#REF!</definedName>
    <definedName name="_xx1" localSheetId="20">#REF!</definedName>
    <definedName name="_xx1" localSheetId="15">#REF!</definedName>
    <definedName name="_xx1" localSheetId="21">#REF!</definedName>
    <definedName name="_xx1" localSheetId="13">#REF!</definedName>
    <definedName name="_xx1" localSheetId="23">#REF!</definedName>
    <definedName name="_xx1" localSheetId="3">#REF!</definedName>
    <definedName name="_xx1" localSheetId="19">#REF!</definedName>
    <definedName name="_xx1" localSheetId="18">#REF!</definedName>
    <definedName name="_xx1">#REF!</definedName>
    <definedName name="a" localSheetId="12">#REF!</definedName>
    <definedName name="a" localSheetId="14">#REF!</definedName>
    <definedName name="a" localSheetId="7">#REF!</definedName>
    <definedName name="a" localSheetId="20">#REF!</definedName>
    <definedName name="a" localSheetId="15">#REF!</definedName>
    <definedName name="a" localSheetId="21">#REF!</definedName>
    <definedName name="a" localSheetId="13">#REF!</definedName>
    <definedName name="a" localSheetId="23">#REF!</definedName>
    <definedName name="a" localSheetId="3">#REF!</definedName>
    <definedName name="a" localSheetId="19">#REF!</definedName>
    <definedName name="a" localSheetId="18">#REF!</definedName>
    <definedName name="a">#REF!</definedName>
    <definedName name="AA" localSheetId="12">#REF!</definedName>
    <definedName name="AA" localSheetId="14">#REF!</definedName>
    <definedName name="AA" localSheetId="7">#REF!</definedName>
    <definedName name="AA" localSheetId="20">#REF!</definedName>
    <definedName name="AA" localSheetId="15">#REF!</definedName>
    <definedName name="AA" localSheetId="21">#REF!</definedName>
    <definedName name="AA" localSheetId="13">#REF!</definedName>
    <definedName name="AA" localSheetId="23">#REF!</definedName>
    <definedName name="AA" localSheetId="3">#REF!</definedName>
    <definedName name="AA" localSheetId="19">#REF!</definedName>
    <definedName name="AA" localSheetId="18">#REF!</definedName>
    <definedName name="AA">#REF!</definedName>
    <definedName name="ABBB" localSheetId="12">#REF!</definedName>
    <definedName name="ABBB" localSheetId="14">#REF!</definedName>
    <definedName name="ABBB" localSheetId="7">#REF!</definedName>
    <definedName name="ABBB" localSheetId="20">#REF!</definedName>
    <definedName name="ABBB" localSheetId="15">#REF!</definedName>
    <definedName name="ABBB" localSheetId="21">#REF!</definedName>
    <definedName name="ABBB" localSheetId="13">#REF!</definedName>
    <definedName name="ABBB" localSheetId="23">#REF!</definedName>
    <definedName name="ABBB" localSheetId="3">#REF!</definedName>
    <definedName name="ABBB" localSheetId="19">#REF!</definedName>
    <definedName name="ABBB" localSheetId="18">#REF!</definedName>
    <definedName name="ABBB">#REF!</definedName>
    <definedName name="ADRESA">'[1]Osn-Pod'!$C$9</definedName>
    <definedName name="ADSFAF" localSheetId="12">#REF!</definedName>
    <definedName name="ADSFAF" localSheetId="14">#REF!</definedName>
    <definedName name="ADSFAF" localSheetId="7">#REF!</definedName>
    <definedName name="ADSFAF" localSheetId="20">#REF!</definedName>
    <definedName name="ADSFAF" localSheetId="15">#REF!</definedName>
    <definedName name="ADSFAF" localSheetId="21">#REF!</definedName>
    <definedName name="ADSFAF" localSheetId="13">#REF!</definedName>
    <definedName name="ADSFAF" localSheetId="23">#REF!</definedName>
    <definedName name="ADSFAF" localSheetId="3">#REF!</definedName>
    <definedName name="ADSFAF" localSheetId="19">#REF!</definedName>
    <definedName name="ADSFAF" localSheetId="18">#REF!</definedName>
    <definedName name="ADSFAF">#REF!</definedName>
    <definedName name="ANEX_I" localSheetId="12">'[1]Osn-Pod'!#REF!</definedName>
    <definedName name="ANEX_I" localSheetId="14">'[1]Osn-Pod'!#REF!</definedName>
    <definedName name="ANEX_I" localSheetId="7">'[1]Osn-Pod'!#REF!</definedName>
    <definedName name="ANEX_I" localSheetId="20">'[1]Osn-Pod'!#REF!</definedName>
    <definedName name="ANEX_I" localSheetId="15">'[1]Osn-Pod'!#REF!</definedName>
    <definedName name="ANEX_I" localSheetId="21">'[1]Osn-Pod'!#REF!</definedName>
    <definedName name="ANEX_I" localSheetId="13">'[1]Osn-Pod'!#REF!</definedName>
    <definedName name="ANEX_I" localSheetId="23">'[1]Osn-Pod'!#REF!</definedName>
    <definedName name="ANEX_I" localSheetId="3">'[1]Osn-Pod'!#REF!</definedName>
    <definedName name="ANEX_I" localSheetId="19">'[1]Osn-Pod'!#REF!</definedName>
    <definedName name="ANEX_I" localSheetId="18">'[1]Osn-Pod'!#REF!</definedName>
    <definedName name="ANEX_I">'[1]Osn-Pod'!#REF!</definedName>
    <definedName name="ANEX_II" localSheetId="12">'[1]Osn-Pod'!#REF!</definedName>
    <definedName name="ANEX_II" localSheetId="14">'[1]Osn-Pod'!#REF!</definedName>
    <definedName name="ANEX_II" localSheetId="7">'[1]Osn-Pod'!#REF!</definedName>
    <definedName name="ANEX_II" localSheetId="20">'[1]Osn-Pod'!#REF!</definedName>
    <definedName name="ANEX_II" localSheetId="15">'[1]Osn-Pod'!#REF!</definedName>
    <definedName name="ANEX_II" localSheetId="21">'[1]Osn-Pod'!#REF!</definedName>
    <definedName name="ANEX_II" localSheetId="13">'[1]Osn-Pod'!#REF!</definedName>
    <definedName name="ANEX_II" localSheetId="23">'[1]Osn-Pod'!#REF!</definedName>
    <definedName name="ANEX_II" localSheetId="3">'[1]Osn-Pod'!#REF!</definedName>
    <definedName name="ANEX_II" localSheetId="19">'[1]Osn-Pod'!#REF!</definedName>
    <definedName name="ANEX_II" localSheetId="18">'[1]Osn-Pod'!#REF!</definedName>
    <definedName name="ANEX_II">'[1]Osn-Pod'!#REF!</definedName>
    <definedName name="ARAP_BROJ_SIT" localSheetId="12">#REF!</definedName>
    <definedName name="ARAP_BROJ_SIT" localSheetId="14">#REF!</definedName>
    <definedName name="ARAP_BROJ_SIT" localSheetId="7">#REF!</definedName>
    <definedName name="ARAP_BROJ_SIT" localSheetId="20">#REF!</definedName>
    <definedName name="ARAP_BROJ_SIT" localSheetId="15">#REF!</definedName>
    <definedName name="ARAP_BROJ_SIT" localSheetId="21">#REF!</definedName>
    <definedName name="ARAP_BROJ_SIT" localSheetId="13">#REF!</definedName>
    <definedName name="ARAP_BROJ_SIT" localSheetId="23">#REF!</definedName>
    <definedName name="ARAP_BROJ_SIT" localSheetId="3">#REF!</definedName>
    <definedName name="ARAP_BROJ_SIT" localSheetId="19">#REF!</definedName>
    <definedName name="ARAP_BROJ_SIT" localSheetId="18">#REF!</definedName>
    <definedName name="ARAP_BROJ_SIT">#REF!</definedName>
    <definedName name="ARAP_BROJ_SIT_19" localSheetId="12">#REF!</definedName>
    <definedName name="ARAP_BROJ_SIT_19" localSheetId="14">#REF!</definedName>
    <definedName name="ARAP_BROJ_SIT_19" localSheetId="7">#REF!</definedName>
    <definedName name="ARAP_BROJ_SIT_19" localSheetId="20">#REF!</definedName>
    <definedName name="ARAP_BROJ_SIT_19" localSheetId="15">#REF!</definedName>
    <definedName name="ARAP_BROJ_SIT_19" localSheetId="21">#REF!</definedName>
    <definedName name="ARAP_BROJ_SIT_19" localSheetId="13">#REF!</definedName>
    <definedName name="ARAP_BROJ_SIT_19" localSheetId="23">#REF!</definedName>
    <definedName name="ARAP_BROJ_SIT_19" localSheetId="3">#REF!</definedName>
    <definedName name="ARAP_BROJ_SIT_19" localSheetId="19">#REF!</definedName>
    <definedName name="ARAP_BROJ_SIT_19" localSheetId="18">#REF!</definedName>
    <definedName name="ARAP_BROJ_SIT_19">#REF!</definedName>
    <definedName name="ARAP_BROJ_SIT_3" localSheetId="12">#REF!</definedName>
    <definedName name="ARAP_BROJ_SIT_3" localSheetId="14">#REF!</definedName>
    <definedName name="ARAP_BROJ_SIT_3" localSheetId="7">#REF!</definedName>
    <definedName name="ARAP_BROJ_SIT_3" localSheetId="20">#REF!</definedName>
    <definedName name="ARAP_BROJ_SIT_3" localSheetId="15">#REF!</definedName>
    <definedName name="ARAP_BROJ_SIT_3" localSheetId="21">#REF!</definedName>
    <definedName name="ARAP_BROJ_SIT_3" localSheetId="13">#REF!</definedName>
    <definedName name="ARAP_BROJ_SIT_3" localSheetId="23">#REF!</definedName>
    <definedName name="ARAP_BROJ_SIT_3" localSheetId="3">#REF!</definedName>
    <definedName name="ARAP_BROJ_SIT_3" localSheetId="19">#REF!</definedName>
    <definedName name="ARAP_BROJ_SIT_3" localSheetId="18">#REF!</definedName>
    <definedName name="ARAP_BROJ_SIT_3">#REF!</definedName>
    <definedName name="ARAP_BROJ_SIT_7" localSheetId="12">#REF!</definedName>
    <definedName name="ARAP_BROJ_SIT_7" localSheetId="14">#REF!</definedName>
    <definedName name="ARAP_BROJ_SIT_7" localSheetId="7">#REF!</definedName>
    <definedName name="ARAP_BROJ_SIT_7" localSheetId="20">#REF!</definedName>
    <definedName name="ARAP_BROJ_SIT_7" localSheetId="15">#REF!</definedName>
    <definedName name="ARAP_BROJ_SIT_7" localSheetId="21">#REF!</definedName>
    <definedName name="ARAP_BROJ_SIT_7" localSheetId="13">#REF!</definedName>
    <definedName name="ARAP_BROJ_SIT_7" localSheetId="23">#REF!</definedName>
    <definedName name="ARAP_BROJ_SIT_7" localSheetId="3">#REF!</definedName>
    <definedName name="ARAP_BROJ_SIT_7" localSheetId="19">#REF!</definedName>
    <definedName name="ARAP_BROJ_SIT_7" localSheetId="18">#REF!</definedName>
    <definedName name="ARAP_BROJ_SIT_7">#REF!</definedName>
    <definedName name="ARAP_BROJ_SIT_9" localSheetId="12">#REF!</definedName>
    <definedName name="ARAP_BROJ_SIT_9" localSheetId="14">#REF!</definedName>
    <definedName name="ARAP_BROJ_SIT_9" localSheetId="7">#REF!</definedName>
    <definedName name="ARAP_BROJ_SIT_9" localSheetId="20">#REF!</definedName>
    <definedName name="ARAP_BROJ_SIT_9" localSheetId="15">#REF!</definedName>
    <definedName name="ARAP_BROJ_SIT_9" localSheetId="21">#REF!</definedName>
    <definedName name="ARAP_BROJ_SIT_9" localSheetId="13">#REF!</definedName>
    <definedName name="ARAP_BROJ_SIT_9" localSheetId="23">#REF!</definedName>
    <definedName name="ARAP_BROJ_SIT_9" localSheetId="3">#REF!</definedName>
    <definedName name="ARAP_BROJ_SIT_9" localSheetId="19">#REF!</definedName>
    <definedName name="ARAP_BROJ_SIT_9" localSheetId="18">#REF!</definedName>
    <definedName name="ARAP_BROJ_SIT_9">#REF!</definedName>
    <definedName name="arap_broj_sit1" localSheetId="12">#REF!</definedName>
    <definedName name="arap_broj_sit1" localSheetId="14">#REF!</definedName>
    <definedName name="arap_broj_sit1" localSheetId="7">#REF!</definedName>
    <definedName name="arap_broj_sit1" localSheetId="20">#REF!</definedName>
    <definedName name="arap_broj_sit1" localSheetId="15">#REF!</definedName>
    <definedName name="arap_broj_sit1" localSheetId="21">#REF!</definedName>
    <definedName name="arap_broj_sit1" localSheetId="13">#REF!</definedName>
    <definedName name="arap_broj_sit1" localSheetId="23">#REF!</definedName>
    <definedName name="arap_broj_sit1" localSheetId="3">#REF!</definedName>
    <definedName name="arap_broj_sit1" localSheetId="19">#REF!</definedName>
    <definedName name="arap_broj_sit1" localSheetId="18">#REF!</definedName>
    <definedName name="arap_broj_sit1">#REF!</definedName>
    <definedName name="ARH_PROJEKTANT">[2]Korice!$X$45</definedName>
    <definedName name="ATR" localSheetId="12">#REF!</definedName>
    <definedName name="ATR" localSheetId="14">#REF!</definedName>
    <definedName name="ATR" localSheetId="7">#REF!</definedName>
    <definedName name="ATR" localSheetId="20">#REF!</definedName>
    <definedName name="ATR" localSheetId="15">#REF!</definedName>
    <definedName name="ATR" localSheetId="21">#REF!</definedName>
    <definedName name="ATR" localSheetId="13">#REF!</definedName>
    <definedName name="ATR" localSheetId="23">#REF!</definedName>
    <definedName name="ATR" localSheetId="3">#REF!</definedName>
    <definedName name="ATR" localSheetId="19">#REF!</definedName>
    <definedName name="ATR" localSheetId="18">#REF!</definedName>
    <definedName name="ATR">#REF!</definedName>
    <definedName name="ATR_19" localSheetId="12">#REF!</definedName>
    <definedName name="ATR_19" localSheetId="14">#REF!</definedName>
    <definedName name="ATR_19" localSheetId="7">#REF!</definedName>
    <definedName name="ATR_19" localSheetId="20">#REF!</definedName>
    <definedName name="ATR_19" localSheetId="15">#REF!</definedName>
    <definedName name="ATR_19" localSheetId="21">#REF!</definedName>
    <definedName name="ATR_19" localSheetId="13">#REF!</definedName>
    <definedName name="ATR_19" localSheetId="23">#REF!</definedName>
    <definedName name="ATR_19" localSheetId="3">#REF!</definedName>
    <definedName name="ATR_19" localSheetId="19">#REF!</definedName>
    <definedName name="ATR_19" localSheetId="18">#REF!</definedName>
    <definedName name="ATR_19">#REF!</definedName>
    <definedName name="ATR_3" localSheetId="12">#REF!</definedName>
    <definedName name="ATR_3" localSheetId="14">#REF!</definedName>
    <definedName name="ATR_3" localSheetId="7">#REF!</definedName>
    <definedName name="ATR_3" localSheetId="20">#REF!</definedName>
    <definedName name="ATR_3" localSheetId="15">#REF!</definedName>
    <definedName name="ATR_3" localSheetId="21">#REF!</definedName>
    <definedName name="ATR_3" localSheetId="13">#REF!</definedName>
    <definedName name="ATR_3" localSheetId="23">#REF!</definedName>
    <definedName name="ATR_3" localSheetId="3">#REF!</definedName>
    <definedName name="ATR_3" localSheetId="19">#REF!</definedName>
    <definedName name="ATR_3" localSheetId="18">#REF!</definedName>
    <definedName name="ATR_3">#REF!</definedName>
    <definedName name="ATR_7" localSheetId="12">#REF!</definedName>
    <definedName name="ATR_7" localSheetId="14">#REF!</definedName>
    <definedName name="ATR_7" localSheetId="7">#REF!</definedName>
    <definedName name="ATR_7" localSheetId="20">#REF!</definedName>
    <definedName name="ATR_7" localSheetId="15">#REF!</definedName>
    <definedName name="ATR_7" localSheetId="21">#REF!</definedName>
    <definedName name="ATR_7" localSheetId="13">#REF!</definedName>
    <definedName name="ATR_7" localSheetId="23">#REF!</definedName>
    <definedName name="ATR_7" localSheetId="3">#REF!</definedName>
    <definedName name="ATR_7" localSheetId="19">#REF!</definedName>
    <definedName name="ATR_7" localSheetId="18">#REF!</definedName>
    <definedName name="ATR_7">#REF!</definedName>
    <definedName name="ATR_9" localSheetId="12">#REF!</definedName>
    <definedName name="ATR_9" localSheetId="14">#REF!</definedName>
    <definedName name="ATR_9" localSheetId="7">#REF!</definedName>
    <definedName name="ATR_9" localSheetId="20">#REF!</definedName>
    <definedName name="ATR_9" localSheetId="15">#REF!</definedName>
    <definedName name="ATR_9" localSheetId="21">#REF!</definedName>
    <definedName name="ATR_9" localSheetId="13">#REF!</definedName>
    <definedName name="ATR_9" localSheetId="23">#REF!</definedName>
    <definedName name="ATR_9" localSheetId="3">#REF!</definedName>
    <definedName name="ATR_9" localSheetId="19">#REF!</definedName>
    <definedName name="ATR_9" localSheetId="18">#REF!</definedName>
    <definedName name="ATR_9">#REF!</definedName>
    <definedName name="avan_mjes1" localSheetId="12">#REF!</definedName>
    <definedName name="avan_mjes1" localSheetId="14">#REF!</definedName>
    <definedName name="avan_mjes1" localSheetId="7">#REF!</definedName>
    <definedName name="avan_mjes1" localSheetId="20">#REF!</definedName>
    <definedName name="avan_mjes1" localSheetId="15">#REF!</definedName>
    <definedName name="avan_mjes1" localSheetId="21">#REF!</definedName>
    <definedName name="avan_mjes1" localSheetId="13">#REF!</definedName>
    <definedName name="avan_mjes1" localSheetId="23">#REF!</definedName>
    <definedName name="avan_mjes1" localSheetId="3">#REF!</definedName>
    <definedName name="avan_mjes1" localSheetId="19">#REF!</definedName>
    <definedName name="avan_mjes1" localSheetId="18">#REF!</definedName>
    <definedName name="avan_mjes1">#REF!</definedName>
    <definedName name="AVANS_ISPL" localSheetId="12">'[1]Osn-Pod'!#REF!</definedName>
    <definedName name="AVANS_ISPL" localSheetId="14">'[1]Osn-Pod'!#REF!</definedName>
    <definedName name="AVANS_ISPL" localSheetId="7">'[1]Osn-Pod'!#REF!</definedName>
    <definedName name="AVANS_ISPL" localSheetId="20">'[1]Osn-Pod'!#REF!</definedName>
    <definedName name="AVANS_ISPL" localSheetId="15">'[1]Osn-Pod'!#REF!</definedName>
    <definedName name="AVANS_ISPL" localSheetId="21">'[1]Osn-Pod'!#REF!</definedName>
    <definedName name="AVANS_ISPL" localSheetId="13">'[1]Osn-Pod'!#REF!</definedName>
    <definedName name="AVANS_ISPL" localSheetId="23">'[1]Osn-Pod'!#REF!</definedName>
    <definedName name="AVANS_ISPL" localSheetId="3">'[1]Osn-Pod'!#REF!</definedName>
    <definedName name="AVANS_ISPL" localSheetId="19">'[1]Osn-Pod'!#REF!</definedName>
    <definedName name="AVANS_ISPL" localSheetId="18">'[1]Osn-Pod'!#REF!</definedName>
    <definedName name="AVANS_ISPL">'[1]Osn-Pod'!#REF!</definedName>
    <definedName name="AVANS_MJES" localSheetId="12">#REF!</definedName>
    <definedName name="AVANS_MJES" localSheetId="14">#REF!</definedName>
    <definedName name="AVANS_MJES" localSheetId="7">#REF!</definedName>
    <definedName name="AVANS_MJES" localSheetId="20">#REF!</definedName>
    <definedName name="AVANS_MJES" localSheetId="15">#REF!</definedName>
    <definedName name="AVANS_MJES" localSheetId="21">#REF!</definedName>
    <definedName name="AVANS_MJES" localSheetId="13">#REF!</definedName>
    <definedName name="AVANS_MJES" localSheetId="23">#REF!</definedName>
    <definedName name="AVANS_MJES" localSheetId="3">#REF!</definedName>
    <definedName name="AVANS_MJES" localSheetId="19">#REF!</definedName>
    <definedName name="AVANS_MJES" localSheetId="18">#REF!</definedName>
    <definedName name="AVANS_MJES">#REF!</definedName>
    <definedName name="AVANS_MJES_19" localSheetId="12">#REF!</definedName>
    <definedName name="AVANS_MJES_19" localSheetId="14">#REF!</definedName>
    <definedName name="AVANS_MJES_19" localSheetId="7">#REF!</definedName>
    <definedName name="AVANS_MJES_19" localSheetId="20">#REF!</definedName>
    <definedName name="AVANS_MJES_19" localSheetId="15">#REF!</definedName>
    <definedName name="AVANS_MJES_19" localSheetId="21">#REF!</definedName>
    <definedName name="AVANS_MJES_19" localSheetId="13">#REF!</definedName>
    <definedName name="AVANS_MJES_19" localSheetId="23">#REF!</definedName>
    <definedName name="AVANS_MJES_19" localSheetId="3">#REF!</definedName>
    <definedName name="AVANS_MJES_19" localSheetId="19">#REF!</definedName>
    <definedName name="AVANS_MJES_19" localSheetId="18">#REF!</definedName>
    <definedName name="AVANS_MJES_19">#REF!</definedName>
    <definedName name="AVANS_MJES_3" localSheetId="12">#REF!</definedName>
    <definedName name="AVANS_MJES_3" localSheetId="14">#REF!</definedName>
    <definedName name="AVANS_MJES_3" localSheetId="7">#REF!</definedName>
    <definedName name="AVANS_MJES_3" localSheetId="20">#REF!</definedName>
    <definedName name="AVANS_MJES_3" localSheetId="15">#REF!</definedName>
    <definedName name="AVANS_MJES_3" localSheetId="21">#REF!</definedName>
    <definedName name="AVANS_MJES_3" localSheetId="13">#REF!</definedName>
    <definedName name="AVANS_MJES_3" localSheetId="23">#REF!</definedName>
    <definedName name="AVANS_MJES_3" localSheetId="3">#REF!</definedName>
    <definedName name="AVANS_MJES_3" localSheetId="19">#REF!</definedName>
    <definedName name="AVANS_MJES_3" localSheetId="18">#REF!</definedName>
    <definedName name="AVANS_MJES_3">#REF!</definedName>
    <definedName name="AVANS_MJES_7" localSheetId="12">#REF!</definedName>
    <definedName name="AVANS_MJES_7" localSheetId="14">#REF!</definedName>
    <definedName name="AVANS_MJES_7" localSheetId="7">#REF!</definedName>
    <definedName name="AVANS_MJES_7" localSheetId="20">#REF!</definedName>
    <definedName name="AVANS_MJES_7" localSheetId="15">#REF!</definedName>
    <definedName name="AVANS_MJES_7" localSheetId="21">#REF!</definedName>
    <definedName name="AVANS_MJES_7" localSheetId="13">#REF!</definedName>
    <definedName name="AVANS_MJES_7" localSheetId="23">#REF!</definedName>
    <definedName name="AVANS_MJES_7" localSheetId="3">#REF!</definedName>
    <definedName name="AVANS_MJES_7" localSheetId="19">#REF!</definedName>
    <definedName name="AVANS_MJES_7" localSheetId="18">#REF!</definedName>
    <definedName name="AVANS_MJES_7">#REF!</definedName>
    <definedName name="AVANS_MJES_9" localSheetId="12">#REF!</definedName>
    <definedName name="AVANS_MJES_9" localSheetId="14">#REF!</definedName>
    <definedName name="AVANS_MJES_9" localSheetId="7">#REF!</definedName>
    <definedName name="AVANS_MJES_9" localSheetId="20">#REF!</definedName>
    <definedName name="AVANS_MJES_9" localSheetId="15">#REF!</definedName>
    <definedName name="AVANS_MJES_9" localSheetId="21">#REF!</definedName>
    <definedName name="AVANS_MJES_9" localSheetId="13">#REF!</definedName>
    <definedName name="AVANS_MJES_9" localSheetId="23">#REF!</definedName>
    <definedName name="AVANS_MJES_9" localSheetId="3">#REF!</definedName>
    <definedName name="AVANS_MJES_9" localSheetId="19">#REF!</definedName>
    <definedName name="AVANS_MJES_9" localSheetId="18">#REF!</definedName>
    <definedName name="AVANS_MJES_9">#REF!</definedName>
    <definedName name="b" localSheetId="12">#REF!</definedName>
    <definedName name="b" localSheetId="14">#REF!</definedName>
    <definedName name="b" localSheetId="7">#REF!</definedName>
    <definedName name="b" localSheetId="20">#REF!</definedName>
    <definedName name="b" localSheetId="15">#REF!</definedName>
    <definedName name="b" localSheetId="21">#REF!</definedName>
    <definedName name="b" localSheetId="13">#REF!</definedName>
    <definedName name="b" localSheetId="23">#REF!</definedName>
    <definedName name="b" localSheetId="3">#REF!</definedName>
    <definedName name="b" localSheetId="19">#REF!</definedName>
    <definedName name="b" localSheetId="18">#REF!</definedName>
    <definedName name="b">#REF!</definedName>
    <definedName name="b0" localSheetId="12">#REF!</definedName>
    <definedName name="b0" localSheetId="14">#REF!</definedName>
    <definedName name="b0" localSheetId="7">#REF!</definedName>
    <definedName name="b0" localSheetId="20">#REF!</definedName>
    <definedName name="b0" localSheetId="15">#REF!</definedName>
    <definedName name="b0" localSheetId="21">#REF!</definedName>
    <definedName name="b0" localSheetId="13">#REF!</definedName>
    <definedName name="b0" localSheetId="23">#REF!</definedName>
    <definedName name="b0" localSheetId="3">#REF!</definedName>
    <definedName name="b0" localSheetId="19">#REF!</definedName>
    <definedName name="b0" localSheetId="18">#REF!</definedName>
    <definedName name="b0">#REF!</definedName>
    <definedName name="Bide">[3]HIDR!$AE$33:$AE$46</definedName>
    <definedName name="BOKI" localSheetId="12">#REF!</definedName>
    <definedName name="BOKI" localSheetId="14">#REF!</definedName>
    <definedName name="BOKI" localSheetId="7">#REF!</definedName>
    <definedName name="BOKI" localSheetId="20">#REF!</definedName>
    <definedName name="BOKI" localSheetId="15">#REF!</definedName>
    <definedName name="BOKI" localSheetId="21">#REF!</definedName>
    <definedName name="BOKI" localSheetId="13">#REF!</definedName>
    <definedName name="BOKI" localSheetId="23">#REF!</definedName>
    <definedName name="BOKI" localSheetId="3">#REF!</definedName>
    <definedName name="BOKI" localSheetId="19">#REF!</definedName>
    <definedName name="BOKI" localSheetId="18">#REF!</definedName>
    <definedName name="BOKI">#REF!</definedName>
    <definedName name="brisi" localSheetId="12">#REF!</definedName>
    <definedName name="brisi" localSheetId="14">#REF!</definedName>
    <definedName name="brisi" localSheetId="7">#REF!</definedName>
    <definedName name="brisi" localSheetId="20">#REF!</definedName>
    <definedName name="brisi" localSheetId="15">#REF!</definedName>
    <definedName name="brisi" localSheetId="21">#REF!</definedName>
    <definedName name="brisi" localSheetId="13">#REF!</definedName>
    <definedName name="brisi" localSheetId="23">#REF!</definedName>
    <definedName name="brisi" localSheetId="3">#REF!</definedName>
    <definedName name="brisi" localSheetId="19">#REF!</definedName>
    <definedName name="brisi" localSheetId="18">#REF!</definedName>
    <definedName name="brisi">#REF!</definedName>
    <definedName name="brisi_19" localSheetId="12">#REF!</definedName>
    <definedName name="brisi_19" localSheetId="14">#REF!</definedName>
    <definedName name="brisi_19" localSheetId="7">#REF!</definedName>
    <definedName name="brisi_19" localSheetId="20">#REF!</definedName>
    <definedName name="brisi_19" localSheetId="15">#REF!</definedName>
    <definedName name="brisi_19" localSheetId="21">#REF!</definedName>
    <definedName name="brisi_19" localSheetId="13">#REF!</definedName>
    <definedName name="brisi_19" localSheetId="23">#REF!</definedName>
    <definedName name="brisi_19" localSheetId="3">#REF!</definedName>
    <definedName name="brisi_19" localSheetId="19">#REF!</definedName>
    <definedName name="brisi_19" localSheetId="18">#REF!</definedName>
    <definedName name="brisi_19">#REF!</definedName>
    <definedName name="brisi_3" localSheetId="12">#REF!</definedName>
    <definedName name="brisi_3" localSheetId="14">#REF!</definedName>
    <definedName name="brisi_3" localSheetId="7">#REF!</definedName>
    <definedName name="brisi_3" localSheetId="20">#REF!</definedName>
    <definedName name="brisi_3" localSheetId="15">#REF!</definedName>
    <definedName name="brisi_3" localSheetId="21">#REF!</definedName>
    <definedName name="brisi_3" localSheetId="13">#REF!</definedName>
    <definedName name="brisi_3" localSheetId="23">#REF!</definedName>
    <definedName name="brisi_3" localSheetId="3">#REF!</definedName>
    <definedName name="brisi_3" localSheetId="19">#REF!</definedName>
    <definedName name="brisi_3" localSheetId="18">#REF!</definedName>
    <definedName name="brisi_3">#REF!</definedName>
    <definedName name="brisi_7" localSheetId="12">#REF!</definedName>
    <definedName name="brisi_7" localSheetId="14">#REF!</definedName>
    <definedName name="brisi_7" localSheetId="7">#REF!</definedName>
    <definedName name="brisi_7" localSheetId="20">#REF!</definedName>
    <definedName name="brisi_7" localSheetId="15">#REF!</definedName>
    <definedName name="brisi_7" localSheetId="21">#REF!</definedName>
    <definedName name="brisi_7" localSheetId="13">#REF!</definedName>
    <definedName name="brisi_7" localSheetId="23">#REF!</definedName>
    <definedName name="brisi_7" localSheetId="3">#REF!</definedName>
    <definedName name="brisi_7" localSheetId="19">#REF!</definedName>
    <definedName name="brisi_7" localSheetId="18">#REF!</definedName>
    <definedName name="brisi_7">#REF!</definedName>
    <definedName name="brisi_9" localSheetId="12">#REF!</definedName>
    <definedName name="brisi_9" localSheetId="14">#REF!</definedName>
    <definedName name="brisi_9" localSheetId="7">#REF!</definedName>
    <definedName name="brisi_9" localSheetId="20">#REF!</definedName>
    <definedName name="brisi_9" localSheetId="15">#REF!</definedName>
    <definedName name="brisi_9" localSheetId="21">#REF!</definedName>
    <definedName name="brisi_9" localSheetId="13">#REF!</definedName>
    <definedName name="brisi_9" localSheetId="23">#REF!</definedName>
    <definedName name="brisi_9" localSheetId="3">#REF!</definedName>
    <definedName name="brisi_9" localSheetId="19">#REF!</definedName>
    <definedName name="brisi_9" localSheetId="18">#REF!</definedName>
    <definedName name="brisi_9">#REF!</definedName>
    <definedName name="brisi1" localSheetId="12">#REF!</definedName>
    <definedName name="brisi1" localSheetId="14">#REF!</definedName>
    <definedName name="brisi1" localSheetId="7">#REF!</definedName>
    <definedName name="brisi1" localSheetId="20">#REF!</definedName>
    <definedName name="brisi1" localSheetId="15">#REF!</definedName>
    <definedName name="brisi1" localSheetId="21">#REF!</definedName>
    <definedName name="brisi1" localSheetId="13">#REF!</definedName>
    <definedName name="brisi1" localSheetId="23">#REF!</definedName>
    <definedName name="brisi1" localSheetId="3">#REF!</definedName>
    <definedName name="brisi1" localSheetId="19">#REF!</definedName>
    <definedName name="brisi1" localSheetId="18">#REF!</definedName>
    <definedName name="brisi1">#REF!</definedName>
    <definedName name="BROJ_KUCA" localSheetId="12">#REF!</definedName>
    <definedName name="BROJ_KUCA" localSheetId="14">#REF!</definedName>
    <definedName name="BROJ_KUCA" localSheetId="7">#REF!</definedName>
    <definedName name="BROJ_KUCA" localSheetId="20">#REF!</definedName>
    <definedName name="BROJ_KUCA" localSheetId="15">#REF!</definedName>
    <definedName name="BROJ_KUCA" localSheetId="21">#REF!</definedName>
    <definedName name="BROJ_KUCA" localSheetId="13">#REF!</definedName>
    <definedName name="BROJ_KUCA" localSheetId="23">#REF!</definedName>
    <definedName name="BROJ_KUCA" localSheetId="3">#REF!</definedName>
    <definedName name="BROJ_KUCA" localSheetId="19">#REF!</definedName>
    <definedName name="BROJ_KUCA" localSheetId="18">#REF!</definedName>
    <definedName name="BROJ_KUCA">#REF!</definedName>
    <definedName name="BROJ_KUCA_19" localSheetId="12">#REF!</definedName>
    <definedName name="BROJ_KUCA_19" localSheetId="14">#REF!</definedName>
    <definedName name="BROJ_KUCA_19" localSheetId="7">#REF!</definedName>
    <definedName name="BROJ_KUCA_19" localSheetId="20">#REF!</definedName>
    <definedName name="BROJ_KUCA_19" localSheetId="15">#REF!</definedName>
    <definedName name="BROJ_KUCA_19" localSheetId="21">#REF!</definedName>
    <definedName name="BROJ_KUCA_19" localSheetId="13">#REF!</definedName>
    <definedName name="BROJ_KUCA_19" localSheetId="23">#REF!</definedName>
    <definedName name="BROJ_KUCA_19" localSheetId="3">#REF!</definedName>
    <definedName name="BROJ_KUCA_19" localSheetId="19">#REF!</definedName>
    <definedName name="BROJ_KUCA_19" localSheetId="18">#REF!</definedName>
    <definedName name="BROJ_KUCA_19">#REF!</definedName>
    <definedName name="BROJ_KUCA_3" localSheetId="12">#REF!</definedName>
    <definedName name="BROJ_KUCA_3" localSheetId="14">#REF!</definedName>
    <definedName name="BROJ_KUCA_3" localSheetId="7">#REF!</definedName>
    <definedName name="BROJ_KUCA_3" localSheetId="20">#REF!</definedName>
    <definedName name="BROJ_KUCA_3" localSheetId="15">#REF!</definedName>
    <definedName name="BROJ_KUCA_3" localSheetId="21">#REF!</definedName>
    <definedName name="BROJ_KUCA_3" localSheetId="13">#REF!</definedName>
    <definedName name="BROJ_KUCA_3" localSheetId="23">#REF!</definedName>
    <definedName name="BROJ_KUCA_3" localSheetId="3">#REF!</definedName>
    <definedName name="BROJ_KUCA_3" localSheetId="19">#REF!</definedName>
    <definedName name="BROJ_KUCA_3" localSheetId="18">#REF!</definedName>
    <definedName name="BROJ_KUCA_3">#REF!</definedName>
    <definedName name="BROJ_KUCA_7" localSheetId="12">#REF!</definedName>
    <definedName name="BROJ_KUCA_7" localSheetId="14">#REF!</definedName>
    <definedName name="BROJ_KUCA_7" localSheetId="7">#REF!</definedName>
    <definedName name="BROJ_KUCA_7" localSheetId="20">#REF!</definedName>
    <definedName name="BROJ_KUCA_7" localSheetId="15">#REF!</definedName>
    <definedName name="BROJ_KUCA_7" localSheetId="21">#REF!</definedName>
    <definedName name="BROJ_KUCA_7" localSheetId="13">#REF!</definedName>
    <definedName name="BROJ_KUCA_7" localSheetId="23">#REF!</definedName>
    <definedName name="BROJ_KUCA_7" localSheetId="3">#REF!</definedName>
    <definedName name="BROJ_KUCA_7" localSheetId="19">#REF!</definedName>
    <definedName name="BROJ_KUCA_7" localSheetId="18">#REF!</definedName>
    <definedName name="BROJ_KUCA_7">#REF!</definedName>
    <definedName name="BROJ_KUCA_9" localSheetId="12">#REF!</definedName>
    <definedName name="BROJ_KUCA_9" localSheetId="14">#REF!</definedName>
    <definedName name="BROJ_KUCA_9" localSheetId="7">#REF!</definedName>
    <definedName name="BROJ_KUCA_9" localSheetId="20">#REF!</definedName>
    <definedName name="BROJ_KUCA_9" localSheetId="15">#REF!</definedName>
    <definedName name="BROJ_KUCA_9" localSheetId="21">#REF!</definedName>
    <definedName name="BROJ_KUCA_9" localSheetId="13">#REF!</definedName>
    <definedName name="BROJ_KUCA_9" localSheetId="23">#REF!</definedName>
    <definedName name="BROJ_KUCA_9" localSheetId="3">#REF!</definedName>
    <definedName name="BROJ_KUCA_9" localSheetId="19">#REF!</definedName>
    <definedName name="BROJ_KUCA_9" localSheetId="18">#REF!</definedName>
    <definedName name="BROJ_KUCA_9">#REF!</definedName>
    <definedName name="broj_kuca1" localSheetId="12">#REF!</definedName>
    <definedName name="broj_kuca1" localSheetId="14">#REF!</definedName>
    <definedName name="broj_kuca1" localSheetId="7">#REF!</definedName>
    <definedName name="broj_kuca1" localSheetId="20">#REF!</definedName>
    <definedName name="broj_kuca1" localSheetId="15">#REF!</definedName>
    <definedName name="broj_kuca1" localSheetId="21">#REF!</definedName>
    <definedName name="broj_kuca1" localSheetId="13">#REF!</definedName>
    <definedName name="broj_kuca1" localSheetId="23">#REF!</definedName>
    <definedName name="broj_kuca1" localSheetId="3">#REF!</definedName>
    <definedName name="broj_kuca1" localSheetId="19">#REF!</definedName>
    <definedName name="broj_kuca1" localSheetId="18">#REF!</definedName>
    <definedName name="broj_kuca1">#REF!</definedName>
    <definedName name="BROJ_LISTA" localSheetId="12">#REF!</definedName>
    <definedName name="BROJ_LISTA" localSheetId="14">#REF!</definedName>
    <definedName name="BROJ_LISTA" localSheetId="7">#REF!</definedName>
    <definedName name="BROJ_LISTA" localSheetId="20">#REF!</definedName>
    <definedName name="BROJ_LISTA" localSheetId="15">#REF!</definedName>
    <definedName name="BROJ_LISTA" localSheetId="21">#REF!</definedName>
    <definedName name="BROJ_LISTA" localSheetId="13">#REF!</definedName>
    <definedName name="BROJ_LISTA" localSheetId="23">#REF!</definedName>
    <definedName name="BROJ_LISTA" localSheetId="3">#REF!</definedName>
    <definedName name="BROJ_LISTA" localSheetId="19">#REF!</definedName>
    <definedName name="BROJ_LISTA" localSheetId="18">#REF!</definedName>
    <definedName name="BROJ_LISTA">#REF!</definedName>
    <definedName name="BROJ_LISTA_19" localSheetId="12">#REF!</definedName>
    <definedName name="BROJ_LISTA_19" localSheetId="14">#REF!</definedName>
    <definedName name="BROJ_LISTA_19" localSheetId="7">#REF!</definedName>
    <definedName name="BROJ_LISTA_19" localSheetId="20">#REF!</definedName>
    <definedName name="BROJ_LISTA_19" localSheetId="15">#REF!</definedName>
    <definedName name="BROJ_LISTA_19" localSheetId="21">#REF!</definedName>
    <definedName name="BROJ_LISTA_19" localSheetId="13">#REF!</definedName>
    <definedName name="BROJ_LISTA_19" localSheetId="23">#REF!</definedName>
    <definedName name="BROJ_LISTA_19" localSheetId="3">#REF!</definedName>
    <definedName name="BROJ_LISTA_19" localSheetId="19">#REF!</definedName>
    <definedName name="BROJ_LISTA_19" localSheetId="18">#REF!</definedName>
    <definedName name="BROJ_LISTA_19">#REF!</definedName>
    <definedName name="BROJ_LISTA_3" localSheetId="12">#REF!</definedName>
    <definedName name="BROJ_LISTA_3" localSheetId="14">#REF!</definedName>
    <definedName name="BROJ_LISTA_3" localSheetId="7">#REF!</definedName>
    <definedName name="BROJ_LISTA_3" localSheetId="20">#REF!</definedName>
    <definedName name="BROJ_LISTA_3" localSheetId="15">#REF!</definedName>
    <definedName name="BROJ_LISTA_3" localSheetId="21">#REF!</definedName>
    <definedName name="BROJ_LISTA_3" localSheetId="13">#REF!</definedName>
    <definedName name="BROJ_LISTA_3" localSheetId="23">#REF!</definedName>
    <definedName name="BROJ_LISTA_3" localSheetId="3">#REF!</definedName>
    <definedName name="BROJ_LISTA_3" localSheetId="19">#REF!</definedName>
    <definedName name="BROJ_LISTA_3" localSheetId="18">#REF!</definedName>
    <definedName name="BROJ_LISTA_3">#REF!</definedName>
    <definedName name="BROJ_LISTA_7" localSheetId="12">#REF!</definedName>
    <definedName name="BROJ_LISTA_7" localSheetId="14">#REF!</definedName>
    <definedName name="BROJ_LISTA_7" localSheetId="7">#REF!</definedName>
    <definedName name="BROJ_LISTA_7" localSheetId="20">#REF!</definedName>
    <definedName name="BROJ_LISTA_7" localSheetId="15">#REF!</definedName>
    <definedName name="BROJ_LISTA_7" localSheetId="21">#REF!</definedName>
    <definedName name="BROJ_LISTA_7" localSheetId="13">#REF!</definedName>
    <definedName name="BROJ_LISTA_7" localSheetId="23">#REF!</definedName>
    <definedName name="BROJ_LISTA_7" localSheetId="3">#REF!</definedName>
    <definedName name="BROJ_LISTA_7" localSheetId="19">#REF!</definedName>
    <definedName name="BROJ_LISTA_7" localSheetId="18">#REF!</definedName>
    <definedName name="BROJ_LISTA_7">#REF!</definedName>
    <definedName name="BROJ_LISTA_9" localSheetId="12">#REF!</definedName>
    <definedName name="BROJ_LISTA_9" localSheetId="14">#REF!</definedName>
    <definedName name="BROJ_LISTA_9" localSheetId="7">#REF!</definedName>
    <definedName name="BROJ_LISTA_9" localSheetId="20">#REF!</definedName>
    <definedName name="BROJ_LISTA_9" localSheetId="15">#REF!</definedName>
    <definedName name="BROJ_LISTA_9" localSheetId="21">#REF!</definedName>
    <definedName name="BROJ_LISTA_9" localSheetId="13">#REF!</definedName>
    <definedName name="BROJ_LISTA_9" localSheetId="23">#REF!</definedName>
    <definedName name="BROJ_LISTA_9" localSheetId="3">#REF!</definedName>
    <definedName name="BROJ_LISTA_9" localSheetId="19">#REF!</definedName>
    <definedName name="BROJ_LISTA_9" localSheetId="18">#REF!</definedName>
    <definedName name="BROJ_LISTA_9">#REF!</definedName>
    <definedName name="broj_lista1" localSheetId="12">#REF!</definedName>
    <definedName name="broj_lista1" localSheetId="14">#REF!</definedName>
    <definedName name="broj_lista1" localSheetId="7">#REF!</definedName>
    <definedName name="broj_lista1" localSheetId="20">#REF!</definedName>
    <definedName name="broj_lista1" localSheetId="15">#REF!</definedName>
    <definedName name="broj_lista1" localSheetId="21">#REF!</definedName>
    <definedName name="broj_lista1" localSheetId="13">#REF!</definedName>
    <definedName name="broj_lista1" localSheetId="23">#REF!</definedName>
    <definedName name="broj_lista1" localSheetId="3">#REF!</definedName>
    <definedName name="broj_lista1" localSheetId="19">#REF!</definedName>
    <definedName name="broj_lista1" localSheetId="18">#REF!</definedName>
    <definedName name="broj_lista1">#REF!</definedName>
    <definedName name="BROJ_SIT" localSheetId="12">'[1]Osn-Pod'!#REF!</definedName>
    <definedName name="BROJ_SIT" localSheetId="14">'[1]Osn-Pod'!#REF!</definedName>
    <definedName name="BROJ_SIT" localSheetId="7">'[1]Osn-Pod'!#REF!</definedName>
    <definedName name="BROJ_SIT" localSheetId="20">'[1]Osn-Pod'!#REF!</definedName>
    <definedName name="BROJ_SIT" localSheetId="15">'[1]Osn-Pod'!#REF!</definedName>
    <definedName name="BROJ_SIT" localSheetId="21">'[1]Osn-Pod'!#REF!</definedName>
    <definedName name="BROJ_SIT" localSheetId="13">'[1]Osn-Pod'!#REF!</definedName>
    <definedName name="BROJ_SIT" localSheetId="23">'[1]Osn-Pod'!#REF!</definedName>
    <definedName name="BROJ_SIT" localSheetId="3">'[1]Osn-Pod'!#REF!</definedName>
    <definedName name="BROJ_SIT" localSheetId="19">'[1]Osn-Pod'!#REF!</definedName>
    <definedName name="BROJ_SIT" localSheetId="18">'[1]Osn-Pod'!#REF!</definedName>
    <definedName name="BROJ_SIT">'[1]Osn-Pod'!#REF!</definedName>
    <definedName name="BROJ_UGOVORA">'[1]Osn-Pod'!$G$12</definedName>
    <definedName name="BRUTTO" localSheetId="12">'[4]Arh-površine'!#REF!</definedName>
    <definedName name="BRUTTO" localSheetId="14">'[4]Arh-površine'!#REF!</definedName>
    <definedName name="BRUTTO" localSheetId="7">'[4]Arh-površine'!#REF!</definedName>
    <definedName name="BRUTTO" localSheetId="20">'[4]Arh-površine'!#REF!</definedName>
    <definedName name="BRUTTO" localSheetId="15">'[4]Arh-površine'!#REF!</definedName>
    <definedName name="BRUTTO" localSheetId="21">'[4]Arh-površine'!#REF!</definedName>
    <definedName name="BRUTTO" localSheetId="13">'[4]Arh-površine'!#REF!</definedName>
    <definedName name="BRUTTO" localSheetId="23">'[4]Arh-površine'!#REF!</definedName>
    <definedName name="BRUTTO" localSheetId="3">'[4]Arh-površine'!#REF!</definedName>
    <definedName name="BRUTTO" localSheetId="19">'[4]Arh-površine'!#REF!</definedName>
    <definedName name="BRUTTO" localSheetId="18">'[4]Arh-površine'!#REF!</definedName>
    <definedName name="BRUTTO">'[4]Arh-površine'!#REF!</definedName>
    <definedName name="BRUTTO2" localSheetId="12">'[4]Arh-površine'!#REF!</definedName>
    <definedName name="BRUTTO2" localSheetId="14">'[4]Arh-površine'!#REF!</definedName>
    <definedName name="BRUTTO2" localSheetId="7">'[4]Arh-površine'!#REF!</definedName>
    <definedName name="BRUTTO2" localSheetId="20">'[4]Arh-površine'!#REF!</definedName>
    <definedName name="BRUTTO2" localSheetId="15">'[4]Arh-površine'!#REF!</definedName>
    <definedName name="BRUTTO2" localSheetId="21">'[4]Arh-površine'!#REF!</definedName>
    <definedName name="BRUTTO2" localSheetId="13">'[4]Arh-površine'!#REF!</definedName>
    <definedName name="BRUTTO2" localSheetId="23">'[4]Arh-površine'!#REF!</definedName>
    <definedName name="BRUTTO2" localSheetId="3">'[4]Arh-površine'!#REF!</definedName>
    <definedName name="BRUTTO2" localSheetId="19">'[4]Arh-površine'!#REF!</definedName>
    <definedName name="BRUTTO2" localSheetId="18">'[4]Arh-površine'!#REF!</definedName>
    <definedName name="BRUTTO2">'[4]Arh-površine'!#REF!</definedName>
    <definedName name="Button_6">"KZ_Lepoglava_SITUACIJA_List2"</definedName>
    <definedName name="ccwcwcw" localSheetId="12">#REF!</definedName>
    <definedName name="ccwcwcw" localSheetId="14">#REF!</definedName>
    <definedName name="ccwcwcw" localSheetId="7">#REF!</definedName>
    <definedName name="ccwcwcw" localSheetId="20">#REF!</definedName>
    <definedName name="ccwcwcw" localSheetId="15">#REF!</definedName>
    <definedName name="ccwcwcw" localSheetId="21">#REF!</definedName>
    <definedName name="ccwcwcw" localSheetId="13">#REF!</definedName>
    <definedName name="ccwcwcw" localSheetId="23">#REF!</definedName>
    <definedName name="ccwcwcw" localSheetId="3">#REF!</definedName>
    <definedName name="ccwcwcw" localSheetId="19">#REF!</definedName>
    <definedName name="ccwcwcw" localSheetId="18">#REF!</definedName>
    <definedName name="ccwcwcw">#REF!</definedName>
    <definedName name="cijene" localSheetId="12">#REF!</definedName>
    <definedName name="cijene" localSheetId="14">#REF!</definedName>
    <definedName name="cijene" localSheetId="7">#REF!</definedName>
    <definedName name="cijene" localSheetId="20">#REF!</definedName>
    <definedName name="cijene" localSheetId="15">#REF!</definedName>
    <definedName name="cijene" localSheetId="21">#REF!</definedName>
    <definedName name="cijene" localSheetId="13">#REF!</definedName>
    <definedName name="cijene" localSheetId="23">#REF!</definedName>
    <definedName name="cijene" localSheetId="3">#REF!</definedName>
    <definedName name="cijene" localSheetId="19">#REF!</definedName>
    <definedName name="cijene" localSheetId="18">#REF!</definedName>
    <definedName name="cijene">#REF!</definedName>
    <definedName name="cijene_19" localSheetId="12">#REF!</definedName>
    <definedName name="cijene_19" localSheetId="14">#REF!</definedName>
    <definedName name="cijene_19" localSheetId="7">#REF!</definedName>
    <definedName name="cijene_19" localSheetId="20">#REF!</definedName>
    <definedName name="cijene_19" localSheetId="15">#REF!</definedName>
    <definedName name="cijene_19" localSheetId="21">#REF!</definedName>
    <definedName name="cijene_19" localSheetId="13">#REF!</definedName>
    <definedName name="cijene_19" localSheetId="23">#REF!</definedName>
    <definedName name="cijene_19" localSheetId="3">#REF!</definedName>
    <definedName name="cijene_19" localSheetId="19">#REF!</definedName>
    <definedName name="cijene_19" localSheetId="18">#REF!</definedName>
    <definedName name="cijene_19">#REF!</definedName>
    <definedName name="cijene_3" localSheetId="12">#REF!</definedName>
    <definedName name="cijene_3" localSheetId="14">#REF!</definedName>
    <definedName name="cijene_3" localSheetId="7">#REF!</definedName>
    <definedName name="cijene_3" localSheetId="20">#REF!</definedName>
    <definedName name="cijene_3" localSheetId="15">#REF!</definedName>
    <definedName name="cijene_3" localSheetId="21">#REF!</definedName>
    <definedName name="cijene_3" localSheetId="13">#REF!</definedName>
    <definedName name="cijene_3" localSheetId="23">#REF!</definedName>
    <definedName name="cijene_3" localSheetId="3">#REF!</definedName>
    <definedName name="cijene_3" localSheetId="19">#REF!</definedName>
    <definedName name="cijene_3" localSheetId="18">#REF!</definedName>
    <definedName name="cijene_3">#REF!</definedName>
    <definedName name="cijene_7" localSheetId="12">#REF!</definedName>
    <definedName name="cijene_7" localSheetId="14">#REF!</definedName>
    <definedName name="cijene_7" localSheetId="7">#REF!</definedName>
    <definedName name="cijene_7" localSheetId="20">#REF!</definedName>
    <definedName name="cijene_7" localSheetId="15">#REF!</definedName>
    <definedName name="cijene_7" localSheetId="21">#REF!</definedName>
    <definedName name="cijene_7" localSheetId="13">#REF!</definedName>
    <definedName name="cijene_7" localSheetId="23">#REF!</definedName>
    <definedName name="cijene_7" localSheetId="3">#REF!</definedName>
    <definedName name="cijene_7" localSheetId="19">#REF!</definedName>
    <definedName name="cijene_7" localSheetId="18">#REF!</definedName>
    <definedName name="cijene_7">#REF!</definedName>
    <definedName name="cijene_9" localSheetId="12">#REF!</definedName>
    <definedName name="cijene_9" localSheetId="14">#REF!</definedName>
    <definedName name="cijene_9" localSheetId="7">#REF!</definedName>
    <definedName name="cijene_9" localSheetId="20">#REF!</definedName>
    <definedName name="cijene_9" localSheetId="15">#REF!</definedName>
    <definedName name="cijene_9" localSheetId="21">#REF!</definedName>
    <definedName name="cijene_9" localSheetId="13">#REF!</definedName>
    <definedName name="cijene_9" localSheetId="23">#REF!</definedName>
    <definedName name="cijene_9" localSheetId="3">#REF!</definedName>
    <definedName name="cijene_9" localSheetId="19">#REF!</definedName>
    <definedName name="cijene_9" localSheetId="18">#REF!</definedName>
    <definedName name="cijene_9">#REF!</definedName>
    <definedName name="cijene1" localSheetId="12">#REF!</definedName>
    <definedName name="cijene1" localSheetId="14">#REF!</definedName>
    <definedName name="cijene1" localSheetId="7">#REF!</definedName>
    <definedName name="cijene1" localSheetId="20">#REF!</definedName>
    <definedName name="cijene1" localSheetId="15">#REF!</definedName>
    <definedName name="cijene1" localSheetId="21">#REF!</definedName>
    <definedName name="cijene1" localSheetId="13">#REF!</definedName>
    <definedName name="cijene1" localSheetId="23">#REF!</definedName>
    <definedName name="cijene1" localSheetId="3">#REF!</definedName>
    <definedName name="cijene1" localSheetId="19">#REF!</definedName>
    <definedName name="cijene1" localSheetId="18">#REF!</definedName>
    <definedName name="cijene1">#REF!</definedName>
    <definedName name="COPY_1_4" localSheetId="12">#REF!</definedName>
    <definedName name="COPY_1_4" localSheetId="14">#REF!</definedName>
    <definedName name="COPY_1_4" localSheetId="7">#REF!</definedName>
    <definedName name="COPY_1_4" localSheetId="20">#REF!</definedName>
    <definedName name="COPY_1_4" localSheetId="15">#REF!</definedName>
    <definedName name="COPY_1_4" localSheetId="21">#REF!</definedName>
    <definedName name="COPY_1_4" localSheetId="13">#REF!</definedName>
    <definedName name="COPY_1_4" localSheetId="23">#REF!</definedName>
    <definedName name="COPY_1_4" localSheetId="3">#REF!</definedName>
    <definedName name="COPY_1_4" localSheetId="19">#REF!</definedName>
    <definedName name="COPY_1_4" localSheetId="18">#REF!</definedName>
    <definedName name="COPY_1_4">#REF!</definedName>
    <definedName name="COPY_1_4_19" localSheetId="12">#REF!</definedName>
    <definedName name="COPY_1_4_19" localSheetId="14">#REF!</definedName>
    <definedName name="COPY_1_4_19" localSheetId="7">#REF!</definedName>
    <definedName name="COPY_1_4_19" localSheetId="20">#REF!</definedName>
    <definedName name="COPY_1_4_19" localSheetId="15">#REF!</definedName>
    <definedName name="COPY_1_4_19" localSheetId="21">#REF!</definedName>
    <definedName name="COPY_1_4_19" localSheetId="13">#REF!</definedName>
    <definedName name="COPY_1_4_19" localSheetId="23">#REF!</definedName>
    <definedName name="COPY_1_4_19" localSheetId="3">#REF!</definedName>
    <definedName name="COPY_1_4_19" localSheetId="19">#REF!</definedName>
    <definedName name="COPY_1_4_19" localSheetId="18">#REF!</definedName>
    <definedName name="COPY_1_4_19">#REF!</definedName>
    <definedName name="COPY_1_4_3" localSheetId="12">#REF!</definedName>
    <definedName name="COPY_1_4_3" localSheetId="14">#REF!</definedName>
    <definedName name="COPY_1_4_3" localSheetId="7">#REF!</definedName>
    <definedName name="COPY_1_4_3" localSheetId="20">#REF!</definedName>
    <definedName name="COPY_1_4_3" localSheetId="15">#REF!</definedName>
    <definedName name="COPY_1_4_3" localSheetId="21">#REF!</definedName>
    <definedName name="COPY_1_4_3" localSheetId="13">#REF!</definedName>
    <definedName name="COPY_1_4_3" localSheetId="23">#REF!</definedName>
    <definedName name="COPY_1_4_3" localSheetId="3">#REF!</definedName>
    <definedName name="COPY_1_4_3" localSheetId="19">#REF!</definedName>
    <definedName name="COPY_1_4_3" localSheetId="18">#REF!</definedName>
    <definedName name="COPY_1_4_3">#REF!</definedName>
    <definedName name="COPY_1_4_7" localSheetId="12">#REF!</definedName>
    <definedName name="COPY_1_4_7" localSheetId="14">#REF!</definedName>
    <definedName name="COPY_1_4_7" localSheetId="7">#REF!</definedName>
    <definedName name="COPY_1_4_7" localSheetId="20">#REF!</definedName>
    <definedName name="COPY_1_4_7" localSheetId="15">#REF!</definedName>
    <definedName name="COPY_1_4_7" localSheetId="21">#REF!</definedName>
    <definedName name="COPY_1_4_7" localSheetId="13">#REF!</definedName>
    <definedName name="COPY_1_4_7" localSheetId="23">#REF!</definedName>
    <definedName name="COPY_1_4_7" localSheetId="3">#REF!</definedName>
    <definedName name="COPY_1_4_7" localSheetId="19">#REF!</definedName>
    <definedName name="COPY_1_4_7" localSheetId="18">#REF!</definedName>
    <definedName name="COPY_1_4_7">#REF!</definedName>
    <definedName name="COPY_1_4_9" localSheetId="12">#REF!</definedName>
    <definedName name="COPY_1_4_9" localSheetId="14">#REF!</definedName>
    <definedName name="COPY_1_4_9" localSheetId="7">#REF!</definedName>
    <definedName name="COPY_1_4_9" localSheetId="20">#REF!</definedName>
    <definedName name="COPY_1_4_9" localSheetId="15">#REF!</definedName>
    <definedName name="COPY_1_4_9" localSheetId="21">#REF!</definedName>
    <definedName name="COPY_1_4_9" localSheetId="13">#REF!</definedName>
    <definedName name="COPY_1_4_9" localSheetId="23">#REF!</definedName>
    <definedName name="COPY_1_4_9" localSheetId="3">#REF!</definedName>
    <definedName name="COPY_1_4_9" localSheetId="19">#REF!</definedName>
    <definedName name="COPY_1_4_9" localSheetId="18">#REF!</definedName>
    <definedName name="COPY_1_4_9">#REF!</definedName>
    <definedName name="copy_1_41" localSheetId="12">#REF!</definedName>
    <definedName name="copy_1_41" localSheetId="14">#REF!</definedName>
    <definedName name="copy_1_41" localSheetId="7">#REF!</definedName>
    <definedName name="copy_1_41" localSheetId="20">#REF!</definedName>
    <definedName name="copy_1_41" localSheetId="15">#REF!</definedName>
    <definedName name="copy_1_41" localSheetId="21">#REF!</definedName>
    <definedName name="copy_1_41" localSheetId="13">#REF!</definedName>
    <definedName name="copy_1_41" localSheetId="23">#REF!</definedName>
    <definedName name="copy_1_41" localSheetId="3">#REF!</definedName>
    <definedName name="copy_1_41" localSheetId="19">#REF!</definedName>
    <definedName name="copy_1_41" localSheetId="18">#REF!</definedName>
    <definedName name="copy_1_41">#REF!</definedName>
    <definedName name="COPY_5_8" localSheetId="12">#REF!</definedName>
    <definedName name="COPY_5_8" localSheetId="14">#REF!</definedName>
    <definedName name="COPY_5_8" localSheetId="7">#REF!</definedName>
    <definedName name="COPY_5_8" localSheetId="20">#REF!</definedName>
    <definedName name="COPY_5_8" localSheetId="15">#REF!</definedName>
    <definedName name="COPY_5_8" localSheetId="21">#REF!</definedName>
    <definedName name="COPY_5_8" localSheetId="13">#REF!</definedName>
    <definedName name="COPY_5_8" localSheetId="23">#REF!</definedName>
    <definedName name="COPY_5_8" localSheetId="3">#REF!</definedName>
    <definedName name="COPY_5_8" localSheetId="19">#REF!</definedName>
    <definedName name="COPY_5_8" localSheetId="18">#REF!</definedName>
    <definedName name="COPY_5_8">#REF!</definedName>
    <definedName name="COPY_5_8_19" localSheetId="12">#REF!</definedName>
    <definedName name="COPY_5_8_19" localSheetId="14">#REF!</definedName>
    <definedName name="COPY_5_8_19" localSheetId="7">#REF!</definedName>
    <definedName name="COPY_5_8_19" localSheetId="20">#REF!</definedName>
    <definedName name="COPY_5_8_19" localSheetId="15">#REF!</definedName>
    <definedName name="COPY_5_8_19" localSheetId="21">#REF!</definedName>
    <definedName name="COPY_5_8_19" localSheetId="13">#REF!</definedName>
    <definedName name="COPY_5_8_19" localSheetId="23">#REF!</definedName>
    <definedName name="COPY_5_8_19" localSheetId="3">#REF!</definedName>
    <definedName name="COPY_5_8_19" localSheetId="19">#REF!</definedName>
    <definedName name="COPY_5_8_19" localSheetId="18">#REF!</definedName>
    <definedName name="COPY_5_8_19">#REF!</definedName>
    <definedName name="COPY_5_8_3" localSheetId="12">#REF!</definedName>
    <definedName name="COPY_5_8_3" localSheetId="14">#REF!</definedName>
    <definedName name="COPY_5_8_3" localSheetId="7">#REF!</definedName>
    <definedName name="COPY_5_8_3" localSheetId="20">#REF!</definedName>
    <definedName name="COPY_5_8_3" localSheetId="15">#REF!</definedName>
    <definedName name="COPY_5_8_3" localSheetId="21">#REF!</definedName>
    <definedName name="COPY_5_8_3" localSheetId="13">#REF!</definedName>
    <definedName name="COPY_5_8_3" localSheetId="23">#REF!</definedName>
    <definedName name="COPY_5_8_3" localSheetId="3">#REF!</definedName>
    <definedName name="COPY_5_8_3" localSheetId="19">#REF!</definedName>
    <definedName name="COPY_5_8_3" localSheetId="18">#REF!</definedName>
    <definedName name="COPY_5_8_3">#REF!</definedName>
    <definedName name="COPY_5_8_7" localSheetId="12">#REF!</definedName>
    <definedName name="COPY_5_8_7" localSheetId="14">#REF!</definedName>
    <definedName name="COPY_5_8_7" localSheetId="7">#REF!</definedName>
    <definedName name="COPY_5_8_7" localSheetId="20">#REF!</definedName>
    <definedName name="COPY_5_8_7" localSheetId="15">#REF!</definedName>
    <definedName name="COPY_5_8_7" localSheetId="21">#REF!</definedName>
    <definedName name="COPY_5_8_7" localSheetId="13">#REF!</definedName>
    <definedName name="COPY_5_8_7" localSheetId="23">#REF!</definedName>
    <definedName name="COPY_5_8_7" localSheetId="3">#REF!</definedName>
    <definedName name="COPY_5_8_7" localSheetId="19">#REF!</definedName>
    <definedName name="COPY_5_8_7" localSheetId="18">#REF!</definedName>
    <definedName name="COPY_5_8_7">#REF!</definedName>
    <definedName name="COPY_5_8_9" localSheetId="12">#REF!</definedName>
    <definedName name="COPY_5_8_9" localSheetId="14">#REF!</definedName>
    <definedName name="COPY_5_8_9" localSheetId="7">#REF!</definedName>
    <definedName name="COPY_5_8_9" localSheetId="20">#REF!</definedName>
    <definedName name="COPY_5_8_9" localSheetId="15">#REF!</definedName>
    <definedName name="COPY_5_8_9" localSheetId="21">#REF!</definedName>
    <definedName name="COPY_5_8_9" localSheetId="13">#REF!</definedName>
    <definedName name="COPY_5_8_9" localSheetId="23">#REF!</definedName>
    <definedName name="COPY_5_8_9" localSheetId="3">#REF!</definedName>
    <definedName name="COPY_5_8_9" localSheetId="19">#REF!</definedName>
    <definedName name="COPY_5_8_9" localSheetId="18">#REF!</definedName>
    <definedName name="COPY_5_8_9">#REF!</definedName>
    <definedName name="copy_5_81" localSheetId="12">#REF!</definedName>
    <definedName name="copy_5_81" localSheetId="14">#REF!</definedName>
    <definedName name="copy_5_81" localSheetId="7">#REF!</definedName>
    <definedName name="copy_5_81" localSheetId="20">#REF!</definedName>
    <definedName name="copy_5_81" localSheetId="15">#REF!</definedName>
    <definedName name="copy_5_81" localSheetId="21">#REF!</definedName>
    <definedName name="copy_5_81" localSheetId="13">#REF!</definedName>
    <definedName name="copy_5_81" localSheetId="23">#REF!</definedName>
    <definedName name="copy_5_81" localSheetId="3">#REF!</definedName>
    <definedName name="copy_5_81" localSheetId="19">#REF!</definedName>
    <definedName name="copy_5_81" localSheetId="18">#REF!</definedName>
    <definedName name="copy_5_81">#REF!</definedName>
    <definedName name="Crtao" localSheetId="12">#REF!</definedName>
    <definedName name="Crtao" localSheetId="14">#REF!</definedName>
    <definedName name="Crtao" localSheetId="7">#REF!</definedName>
    <definedName name="Crtao" localSheetId="20">#REF!</definedName>
    <definedName name="Crtao" localSheetId="15">#REF!</definedName>
    <definedName name="Crtao" localSheetId="21">#REF!</definedName>
    <definedName name="Crtao" localSheetId="13">#REF!</definedName>
    <definedName name="Crtao" localSheetId="23">#REF!</definedName>
    <definedName name="Crtao" localSheetId="3">#REF!</definedName>
    <definedName name="Crtao" localSheetId="19">#REF!</definedName>
    <definedName name="Crtao" localSheetId="18">#REF!</definedName>
    <definedName name="Crtao">#REF!</definedName>
    <definedName name="č">[5]popisi!$C$1:$C$3</definedName>
    <definedName name="če">[5]popisi!$C$1:$C$3</definedName>
    <definedName name="čelik">[6]Sheet2!$C$1:$C$3</definedName>
    <definedName name="d" localSheetId="12">#REF!</definedName>
    <definedName name="d" localSheetId="14">#REF!</definedName>
    <definedName name="d" localSheetId="7">#REF!</definedName>
    <definedName name="d" localSheetId="20">#REF!</definedName>
    <definedName name="d" localSheetId="15">#REF!</definedName>
    <definedName name="d" localSheetId="21">#REF!</definedName>
    <definedName name="d" localSheetId="13">#REF!</definedName>
    <definedName name="d" localSheetId="23">#REF!</definedName>
    <definedName name="d" localSheetId="3">#REF!</definedName>
    <definedName name="d" localSheetId="19">#REF!</definedName>
    <definedName name="d" localSheetId="18">#REF!</definedName>
    <definedName name="d">#REF!</definedName>
    <definedName name="DAFAFAFA" localSheetId="12">#REF!</definedName>
    <definedName name="DAFAFAFA" localSheetId="14">#REF!</definedName>
    <definedName name="DAFAFAFA" localSheetId="7">#REF!</definedName>
    <definedName name="DAFAFAFA" localSheetId="20">#REF!</definedName>
    <definedName name="DAFAFAFA" localSheetId="15">#REF!</definedName>
    <definedName name="DAFAFAFA" localSheetId="21">#REF!</definedName>
    <definedName name="DAFAFAFA" localSheetId="13">#REF!</definedName>
    <definedName name="DAFAFAFA" localSheetId="23">#REF!</definedName>
    <definedName name="DAFAFAFA" localSheetId="3">#REF!</definedName>
    <definedName name="DAFAFAFA" localSheetId="19">#REF!</definedName>
    <definedName name="DAFAFAFA" localSheetId="18">#REF!</definedName>
    <definedName name="DAFAFAFA">#REF!</definedName>
    <definedName name="DAT_SIT" localSheetId="12">'[1]Osn-Pod'!#REF!</definedName>
    <definedName name="DAT_SIT" localSheetId="14">'[1]Osn-Pod'!#REF!</definedName>
    <definedName name="DAT_SIT" localSheetId="7">'[1]Osn-Pod'!#REF!</definedName>
    <definedName name="DAT_SIT" localSheetId="20">'[1]Osn-Pod'!#REF!</definedName>
    <definedName name="DAT_SIT" localSheetId="15">'[1]Osn-Pod'!#REF!</definedName>
    <definedName name="DAT_SIT" localSheetId="21">'[1]Osn-Pod'!#REF!</definedName>
    <definedName name="DAT_SIT" localSheetId="13">'[1]Osn-Pod'!#REF!</definedName>
    <definedName name="DAT_SIT" localSheetId="23">'[1]Osn-Pod'!#REF!</definedName>
    <definedName name="DAT_SIT" localSheetId="3">'[1]Osn-Pod'!#REF!</definedName>
    <definedName name="DAT_SIT" localSheetId="19">'[1]Osn-Pod'!#REF!</definedName>
    <definedName name="DAT_SIT" localSheetId="18">'[1]Osn-Pod'!#REF!</definedName>
    <definedName name="DAT_SIT">'[1]Osn-Pod'!#REF!</definedName>
    <definedName name="DATOTEKA">'[1]Osn-Pod'!$E$5</definedName>
    <definedName name="datum" localSheetId="12">#REF!</definedName>
    <definedName name="datum" localSheetId="14">#REF!</definedName>
    <definedName name="datum" localSheetId="7">#REF!</definedName>
    <definedName name="datum" localSheetId="20">#REF!</definedName>
    <definedName name="datum" localSheetId="15">#REF!</definedName>
    <definedName name="datum" localSheetId="21">#REF!</definedName>
    <definedName name="datum" localSheetId="13">#REF!</definedName>
    <definedName name="datum" localSheetId="23">#REF!</definedName>
    <definedName name="datum" localSheetId="3">#REF!</definedName>
    <definedName name="datum" localSheetId="19">#REF!</definedName>
    <definedName name="datum" localSheetId="18">#REF!</definedName>
    <definedName name="datum">#REF!</definedName>
    <definedName name="datum_19" localSheetId="12">#REF!</definedName>
    <definedName name="datum_19" localSheetId="14">#REF!</definedName>
    <definedName name="datum_19" localSheetId="7">#REF!</definedName>
    <definedName name="datum_19" localSheetId="20">#REF!</definedName>
    <definedName name="datum_19" localSheetId="15">#REF!</definedName>
    <definedName name="datum_19" localSheetId="21">#REF!</definedName>
    <definedName name="datum_19" localSheetId="13">#REF!</definedName>
    <definedName name="datum_19" localSheetId="23">#REF!</definedName>
    <definedName name="datum_19" localSheetId="3">#REF!</definedName>
    <definedName name="datum_19" localSheetId="19">#REF!</definedName>
    <definedName name="datum_19" localSheetId="18">#REF!</definedName>
    <definedName name="datum_19">#REF!</definedName>
    <definedName name="datum_3" localSheetId="12">#REF!</definedName>
    <definedName name="datum_3" localSheetId="14">#REF!</definedName>
    <definedName name="datum_3" localSheetId="7">#REF!</definedName>
    <definedName name="datum_3" localSheetId="20">#REF!</definedName>
    <definedName name="datum_3" localSheetId="15">#REF!</definedName>
    <definedName name="datum_3" localSheetId="21">#REF!</definedName>
    <definedName name="datum_3" localSheetId="13">#REF!</definedName>
    <definedName name="datum_3" localSheetId="23">#REF!</definedName>
    <definedName name="datum_3" localSheetId="3">#REF!</definedName>
    <definedName name="datum_3" localSheetId="19">#REF!</definedName>
    <definedName name="datum_3" localSheetId="18">#REF!</definedName>
    <definedName name="datum_3">#REF!</definedName>
    <definedName name="datum_7" localSheetId="12">#REF!</definedName>
    <definedName name="datum_7" localSheetId="14">#REF!</definedName>
    <definedName name="datum_7" localSheetId="7">#REF!</definedName>
    <definedName name="datum_7" localSheetId="20">#REF!</definedName>
    <definedName name="datum_7" localSheetId="15">#REF!</definedName>
    <definedName name="datum_7" localSheetId="21">#REF!</definedName>
    <definedName name="datum_7" localSheetId="13">#REF!</definedName>
    <definedName name="datum_7" localSheetId="23">#REF!</definedName>
    <definedName name="datum_7" localSheetId="3">#REF!</definedName>
    <definedName name="datum_7" localSheetId="19">#REF!</definedName>
    <definedName name="datum_7" localSheetId="18">#REF!</definedName>
    <definedName name="datum_7">#REF!</definedName>
    <definedName name="datum_9" localSheetId="12">#REF!</definedName>
    <definedName name="datum_9" localSheetId="14">#REF!</definedName>
    <definedName name="datum_9" localSheetId="7">#REF!</definedName>
    <definedName name="datum_9" localSheetId="20">#REF!</definedName>
    <definedName name="datum_9" localSheetId="15">#REF!</definedName>
    <definedName name="datum_9" localSheetId="21">#REF!</definedName>
    <definedName name="datum_9" localSheetId="13">#REF!</definedName>
    <definedName name="datum_9" localSheetId="23">#REF!</definedName>
    <definedName name="datum_9" localSheetId="3">#REF!</definedName>
    <definedName name="datum_9" localSheetId="19">#REF!</definedName>
    <definedName name="datum_9" localSheetId="18">#REF!</definedName>
    <definedName name="datum_9">#REF!</definedName>
    <definedName name="DATUM_DANAS">'[1]Osn-Pod'!$G$9</definedName>
    <definedName name="datum1" localSheetId="12">#REF!</definedName>
    <definedName name="datum1" localSheetId="14">#REF!</definedName>
    <definedName name="datum1" localSheetId="7">#REF!</definedName>
    <definedName name="datum1" localSheetId="20">#REF!</definedName>
    <definedName name="datum1" localSheetId="15">#REF!</definedName>
    <definedName name="datum1" localSheetId="21">#REF!</definedName>
    <definedName name="datum1" localSheetId="13">#REF!</definedName>
    <definedName name="datum1" localSheetId="23">#REF!</definedName>
    <definedName name="datum1" localSheetId="3">#REF!</definedName>
    <definedName name="datum1" localSheetId="19">#REF!</definedName>
    <definedName name="datum1" localSheetId="18">#REF!</definedName>
    <definedName name="datum1">#REF!</definedName>
    <definedName name="dd" localSheetId="12">#REF!</definedName>
    <definedName name="dd" localSheetId="14">#REF!</definedName>
    <definedName name="dd" localSheetId="7">#REF!</definedName>
    <definedName name="dd" localSheetId="20">#REF!</definedName>
    <definedName name="dd" localSheetId="15">#REF!</definedName>
    <definedName name="dd" localSheetId="21">#REF!</definedName>
    <definedName name="dd" localSheetId="13">#REF!</definedName>
    <definedName name="dd" localSheetId="23">#REF!</definedName>
    <definedName name="dd" localSheetId="3">#REF!</definedName>
    <definedName name="dd" localSheetId="19">#REF!</definedName>
    <definedName name="dd" localSheetId="18">#REF!</definedName>
    <definedName name="dd">#REF!</definedName>
    <definedName name="DIONICE" localSheetId="12">'[1]Osn-Pod'!#REF!</definedName>
    <definedName name="DIONICE" localSheetId="14">'[1]Osn-Pod'!#REF!</definedName>
    <definedName name="DIONICE" localSheetId="7">'[1]Osn-Pod'!#REF!</definedName>
    <definedName name="DIONICE" localSheetId="20">'[1]Osn-Pod'!#REF!</definedName>
    <definedName name="DIONICE" localSheetId="15">'[1]Osn-Pod'!#REF!</definedName>
    <definedName name="DIONICE" localSheetId="21">'[1]Osn-Pod'!#REF!</definedName>
    <definedName name="DIONICE" localSheetId="13">'[1]Osn-Pod'!#REF!</definedName>
    <definedName name="DIONICE" localSheetId="23">'[1]Osn-Pod'!#REF!</definedName>
    <definedName name="DIONICE" localSheetId="3">'[1]Osn-Pod'!#REF!</definedName>
    <definedName name="DIONICE" localSheetId="19">'[1]Osn-Pod'!#REF!</definedName>
    <definedName name="DIONICE" localSheetId="18">'[1]Osn-Pod'!#REF!</definedName>
    <definedName name="DIONICE">'[1]Osn-Pod'!#REF!</definedName>
    <definedName name="DIREKTOR">[2]Korice!$O$55</definedName>
    <definedName name="DQWWFD" localSheetId="12">#REF!</definedName>
    <definedName name="DQWWFD" localSheetId="14">#REF!</definedName>
    <definedName name="DQWWFD" localSheetId="7">#REF!</definedName>
    <definedName name="DQWWFD" localSheetId="20">#REF!</definedName>
    <definedName name="DQWWFD" localSheetId="15">#REF!</definedName>
    <definedName name="DQWWFD" localSheetId="21">#REF!</definedName>
    <definedName name="DQWWFD" localSheetId="13">#REF!</definedName>
    <definedName name="DQWWFD" localSheetId="23">#REF!</definedName>
    <definedName name="DQWWFD" localSheetId="3">#REF!</definedName>
    <definedName name="DQWWFD" localSheetId="19">#REF!</definedName>
    <definedName name="DQWWFD" localSheetId="18">#REF!</definedName>
    <definedName name="DQWWFD">#REF!</definedName>
    <definedName name="e" localSheetId="12">#REF!</definedName>
    <definedName name="e" localSheetId="14">#REF!</definedName>
    <definedName name="e" localSheetId="7">#REF!</definedName>
    <definedName name="e" localSheetId="20">#REF!</definedName>
    <definedName name="e" localSheetId="15">#REF!</definedName>
    <definedName name="e" localSheetId="21">#REF!</definedName>
    <definedName name="e" localSheetId="13">#REF!</definedName>
    <definedName name="e" localSheetId="23">#REF!</definedName>
    <definedName name="e" localSheetId="3">#REF!</definedName>
    <definedName name="e" localSheetId="19">#REF!</definedName>
    <definedName name="e" localSheetId="18">#REF!</definedName>
    <definedName name="e">#REF!</definedName>
    <definedName name="ee" localSheetId="12">#REF!</definedName>
    <definedName name="ee" localSheetId="14">#REF!</definedName>
    <definedName name="ee" localSheetId="7">#REF!</definedName>
    <definedName name="ee" localSheetId="20">#REF!</definedName>
    <definedName name="ee" localSheetId="15">#REF!</definedName>
    <definedName name="ee" localSheetId="21">#REF!</definedName>
    <definedName name="ee" localSheetId="13">#REF!</definedName>
    <definedName name="ee" localSheetId="23">#REF!</definedName>
    <definedName name="ee" localSheetId="3">#REF!</definedName>
    <definedName name="ee" localSheetId="19">#REF!</definedName>
    <definedName name="ee" localSheetId="18">#REF!</definedName>
    <definedName name="ee">#REF!</definedName>
    <definedName name="Excel_BuiltIn__FilterDatabase_23" localSheetId="12">[7]Predmjer!#REF!</definedName>
    <definedName name="Excel_BuiltIn__FilterDatabase_23" localSheetId="14">[7]Predmjer!#REF!</definedName>
    <definedName name="Excel_BuiltIn__FilterDatabase_23" localSheetId="7">[7]Predmjer!#REF!</definedName>
    <definedName name="Excel_BuiltIn__FilterDatabase_23" localSheetId="20">[7]Predmjer!#REF!</definedName>
    <definedName name="Excel_BuiltIn__FilterDatabase_23" localSheetId="15">[7]Predmjer!#REF!</definedName>
    <definedName name="Excel_BuiltIn__FilterDatabase_23" localSheetId="21">[7]Predmjer!#REF!</definedName>
    <definedName name="Excel_BuiltIn__FilterDatabase_23" localSheetId="13">[7]Predmjer!#REF!</definedName>
    <definedName name="Excel_BuiltIn__FilterDatabase_23" localSheetId="23">[7]Predmjer!#REF!</definedName>
    <definedName name="Excel_BuiltIn__FilterDatabase_23" localSheetId="3">[7]Predmjer!#REF!</definedName>
    <definedName name="Excel_BuiltIn__FilterDatabase_23" localSheetId="19">[7]Predmjer!#REF!</definedName>
    <definedName name="Excel_BuiltIn__FilterDatabase_23" localSheetId="18">[7]Predmjer!#REF!</definedName>
    <definedName name="Excel_BuiltIn__FilterDatabase_23">[7]Predmjer!#REF!</definedName>
    <definedName name="Excel_BuiltIn__FilterDatabase_27" localSheetId="12">'[7]Predmjer (2)'!#REF!</definedName>
    <definedName name="Excel_BuiltIn__FilterDatabase_27" localSheetId="14">'[7]Predmjer (2)'!#REF!</definedName>
    <definedName name="Excel_BuiltIn__FilterDatabase_27" localSheetId="7">'[7]Predmjer (2)'!#REF!</definedName>
    <definedName name="Excel_BuiltIn__FilterDatabase_27" localSheetId="20">'[7]Predmjer (2)'!#REF!</definedName>
    <definedName name="Excel_BuiltIn__FilterDatabase_27" localSheetId="15">'[7]Predmjer (2)'!#REF!</definedName>
    <definedName name="Excel_BuiltIn__FilterDatabase_27" localSheetId="21">'[7]Predmjer (2)'!#REF!</definedName>
    <definedName name="Excel_BuiltIn__FilterDatabase_27" localSheetId="13">'[7]Predmjer (2)'!#REF!</definedName>
    <definedName name="Excel_BuiltIn__FilterDatabase_27" localSheetId="23">'[7]Predmjer (2)'!#REF!</definedName>
    <definedName name="Excel_BuiltIn__FilterDatabase_27" localSheetId="3">'[7]Predmjer (2)'!#REF!</definedName>
    <definedName name="Excel_BuiltIn__FilterDatabase_27" localSheetId="19">'[7]Predmjer (2)'!#REF!</definedName>
    <definedName name="Excel_BuiltIn__FilterDatabase_27" localSheetId="18">'[7]Predmjer (2)'!#REF!</definedName>
    <definedName name="Excel_BuiltIn__FilterDatabase_27">'[7]Predmjer (2)'!#REF!</definedName>
    <definedName name="Excel_BuiltIn__FilterDatabase_9" localSheetId="12">#REF!</definedName>
    <definedName name="Excel_BuiltIn__FilterDatabase_9" localSheetId="14">#REF!</definedName>
    <definedName name="Excel_BuiltIn__FilterDatabase_9" localSheetId="7">#REF!</definedName>
    <definedName name="Excel_BuiltIn__FilterDatabase_9" localSheetId="20">#REF!</definedName>
    <definedName name="Excel_BuiltIn__FilterDatabase_9" localSheetId="15">#REF!</definedName>
    <definedName name="Excel_BuiltIn__FilterDatabase_9" localSheetId="21">#REF!</definedName>
    <definedName name="Excel_BuiltIn__FilterDatabase_9" localSheetId="13">#REF!</definedName>
    <definedName name="Excel_BuiltIn__FilterDatabase_9" localSheetId="23">#REF!</definedName>
    <definedName name="Excel_BuiltIn__FilterDatabase_9" localSheetId="3">#REF!</definedName>
    <definedName name="Excel_BuiltIn__FilterDatabase_9" localSheetId="19">#REF!</definedName>
    <definedName name="Excel_BuiltIn__FilterDatabase_9" localSheetId="18">#REF!</definedName>
    <definedName name="Excel_BuiltIn__FilterDatabase_9">#REF!</definedName>
    <definedName name="Excel_BuiltIn_Print_Area" localSheetId="12">#REF!</definedName>
    <definedName name="Excel_BuiltIn_Print_Area" localSheetId="14">#REF!</definedName>
    <definedName name="Excel_BuiltIn_Print_Area" localSheetId="7">#REF!</definedName>
    <definedName name="Excel_BuiltIn_Print_Area" localSheetId="20">#REF!</definedName>
    <definedName name="Excel_BuiltIn_Print_Area" localSheetId="15">#REF!</definedName>
    <definedName name="Excel_BuiltIn_Print_Area" localSheetId="21">#REF!</definedName>
    <definedName name="Excel_BuiltIn_Print_Area" localSheetId="13">#REF!</definedName>
    <definedName name="Excel_BuiltIn_Print_Area" localSheetId="23">#REF!</definedName>
    <definedName name="Excel_BuiltIn_Print_Area" localSheetId="3">#REF!</definedName>
    <definedName name="Excel_BuiltIn_Print_Area" localSheetId="19">#REF!</definedName>
    <definedName name="Excel_BuiltIn_Print_Area" localSheetId="18">#REF!</definedName>
    <definedName name="Excel_BuiltIn_Print_Area">#REF!</definedName>
    <definedName name="Excel_BuiltIn_Print_Area_18" localSheetId="12">#REF!</definedName>
    <definedName name="Excel_BuiltIn_Print_Area_18" localSheetId="14">#REF!</definedName>
    <definedName name="Excel_BuiltIn_Print_Area_18" localSheetId="7">#REF!</definedName>
    <definedName name="Excel_BuiltIn_Print_Area_18" localSheetId="20">#REF!</definedName>
    <definedName name="Excel_BuiltIn_Print_Area_18" localSheetId="15">#REF!</definedName>
    <definedName name="Excel_BuiltIn_Print_Area_18" localSheetId="21">#REF!</definedName>
    <definedName name="Excel_BuiltIn_Print_Area_18" localSheetId="13">#REF!</definedName>
    <definedName name="Excel_BuiltIn_Print_Area_18" localSheetId="23">#REF!</definedName>
    <definedName name="Excel_BuiltIn_Print_Area_18" localSheetId="3">#REF!</definedName>
    <definedName name="Excel_BuiltIn_Print_Area_18" localSheetId="19">#REF!</definedName>
    <definedName name="Excel_BuiltIn_Print_Area_18" localSheetId="18">#REF!</definedName>
    <definedName name="Excel_BuiltIn_Print_Area_18">#REF!</definedName>
    <definedName name="Excel_BuiltIn_Recorder" localSheetId="12">#REF!</definedName>
    <definedName name="Excel_BuiltIn_Recorder" localSheetId="14">#REF!</definedName>
    <definedName name="Excel_BuiltIn_Recorder" localSheetId="7">#REF!</definedName>
    <definedName name="Excel_BuiltIn_Recorder" localSheetId="20">#REF!</definedName>
    <definedName name="Excel_BuiltIn_Recorder" localSheetId="15">#REF!</definedName>
    <definedName name="Excel_BuiltIn_Recorder" localSheetId="21">#REF!</definedName>
    <definedName name="Excel_BuiltIn_Recorder" localSheetId="13">#REF!</definedName>
    <definedName name="Excel_BuiltIn_Recorder" localSheetId="23">#REF!</definedName>
    <definedName name="Excel_BuiltIn_Recorder" localSheetId="3">#REF!</definedName>
    <definedName name="Excel_BuiltIn_Recorder" localSheetId="19">#REF!</definedName>
    <definedName name="Excel_BuiltIn_Recorder" localSheetId="18">#REF!</definedName>
    <definedName name="Excel_BuiltIn_Recorder">#REF!</definedName>
    <definedName name="Excel_BuiltIn_Recorder_19" localSheetId="12">#REF!</definedName>
    <definedName name="Excel_BuiltIn_Recorder_19" localSheetId="14">#REF!</definedName>
    <definedName name="Excel_BuiltIn_Recorder_19" localSheetId="7">#REF!</definedName>
    <definedName name="Excel_BuiltIn_Recorder_19" localSheetId="20">#REF!</definedName>
    <definedName name="Excel_BuiltIn_Recorder_19" localSheetId="15">#REF!</definedName>
    <definedName name="Excel_BuiltIn_Recorder_19" localSheetId="21">#REF!</definedName>
    <definedName name="Excel_BuiltIn_Recorder_19" localSheetId="13">#REF!</definedName>
    <definedName name="Excel_BuiltIn_Recorder_19" localSheetId="23">#REF!</definedName>
    <definedName name="Excel_BuiltIn_Recorder_19" localSheetId="3">#REF!</definedName>
    <definedName name="Excel_BuiltIn_Recorder_19" localSheetId="19">#REF!</definedName>
    <definedName name="Excel_BuiltIn_Recorder_19" localSheetId="18">#REF!</definedName>
    <definedName name="Excel_BuiltIn_Recorder_19">#REF!</definedName>
    <definedName name="Excel_BuiltIn_Recorder_3" localSheetId="12">#REF!</definedName>
    <definedName name="Excel_BuiltIn_Recorder_3" localSheetId="14">#REF!</definedName>
    <definedName name="Excel_BuiltIn_Recorder_3" localSheetId="7">#REF!</definedName>
    <definedName name="Excel_BuiltIn_Recorder_3" localSheetId="20">#REF!</definedName>
    <definedName name="Excel_BuiltIn_Recorder_3" localSheetId="15">#REF!</definedName>
    <definedName name="Excel_BuiltIn_Recorder_3" localSheetId="21">#REF!</definedName>
    <definedName name="Excel_BuiltIn_Recorder_3" localSheetId="13">#REF!</definedName>
    <definedName name="Excel_BuiltIn_Recorder_3" localSheetId="23">#REF!</definedName>
    <definedName name="Excel_BuiltIn_Recorder_3" localSheetId="3">#REF!</definedName>
    <definedName name="Excel_BuiltIn_Recorder_3" localSheetId="19">#REF!</definedName>
    <definedName name="Excel_BuiltIn_Recorder_3" localSheetId="18">#REF!</definedName>
    <definedName name="Excel_BuiltIn_Recorder_3">#REF!</definedName>
    <definedName name="Excel_BuiltIn_Recorder_7" localSheetId="12">#REF!</definedName>
    <definedName name="Excel_BuiltIn_Recorder_7" localSheetId="14">#REF!</definedName>
    <definedName name="Excel_BuiltIn_Recorder_7" localSheetId="7">#REF!</definedName>
    <definedName name="Excel_BuiltIn_Recorder_7" localSheetId="20">#REF!</definedName>
    <definedName name="Excel_BuiltIn_Recorder_7" localSheetId="15">#REF!</definedName>
    <definedName name="Excel_BuiltIn_Recorder_7" localSheetId="21">#REF!</definedName>
    <definedName name="Excel_BuiltIn_Recorder_7" localSheetId="13">#REF!</definedName>
    <definedName name="Excel_BuiltIn_Recorder_7" localSheetId="23">#REF!</definedName>
    <definedName name="Excel_BuiltIn_Recorder_7" localSheetId="3">#REF!</definedName>
    <definedName name="Excel_BuiltIn_Recorder_7" localSheetId="19">#REF!</definedName>
    <definedName name="Excel_BuiltIn_Recorder_7" localSheetId="18">#REF!</definedName>
    <definedName name="Excel_BuiltIn_Recorder_7">#REF!</definedName>
    <definedName name="Excel_BuiltIn_Recorder_9" localSheetId="12">#REF!</definedName>
    <definedName name="Excel_BuiltIn_Recorder_9" localSheetId="14">#REF!</definedName>
    <definedName name="Excel_BuiltIn_Recorder_9" localSheetId="7">#REF!</definedName>
    <definedName name="Excel_BuiltIn_Recorder_9" localSheetId="20">#REF!</definedName>
    <definedName name="Excel_BuiltIn_Recorder_9" localSheetId="15">#REF!</definedName>
    <definedName name="Excel_BuiltIn_Recorder_9" localSheetId="21">#REF!</definedName>
    <definedName name="Excel_BuiltIn_Recorder_9" localSheetId="13">#REF!</definedName>
    <definedName name="Excel_BuiltIn_Recorder_9" localSheetId="23">#REF!</definedName>
    <definedName name="Excel_BuiltIn_Recorder_9" localSheetId="3">#REF!</definedName>
    <definedName name="Excel_BuiltIn_Recorder_9" localSheetId="19">#REF!</definedName>
    <definedName name="Excel_BuiltIn_Recorder_9" localSheetId="18">#REF!</definedName>
    <definedName name="Excel_BuiltIn_Recorder_9">#REF!</definedName>
    <definedName name="FEFWE">#REF!</definedName>
    <definedName name="FGKJFGDRJKGLĆI" localSheetId="12">#REF!</definedName>
    <definedName name="FGKJFGDRJKGLĆI" localSheetId="14">#REF!</definedName>
    <definedName name="FGKJFGDRJKGLĆI" localSheetId="7">#REF!</definedName>
    <definedName name="FGKJFGDRJKGLĆI" localSheetId="20">#REF!</definedName>
    <definedName name="FGKJFGDRJKGLĆI" localSheetId="15">#REF!</definedName>
    <definedName name="FGKJFGDRJKGLĆI" localSheetId="21">#REF!</definedName>
    <definedName name="FGKJFGDRJKGLĆI" localSheetId="13">#REF!</definedName>
    <definedName name="FGKJFGDRJKGLĆI" localSheetId="23">#REF!</definedName>
    <definedName name="FGKJFGDRJKGLĆI" localSheetId="3">#REF!</definedName>
    <definedName name="FGKJFGDRJKGLĆI" localSheetId="19">#REF!</definedName>
    <definedName name="FGKJFGDRJKGLĆI" localSheetId="18">#REF!</definedName>
    <definedName name="FGKJFGDRJKGLĆI">#REF!</definedName>
    <definedName name="FHRHRHRH" localSheetId="12">#REF!</definedName>
    <definedName name="FHRHRHRH" localSheetId="14">#REF!</definedName>
    <definedName name="FHRHRHRH" localSheetId="7">#REF!</definedName>
    <definedName name="FHRHRHRH" localSheetId="20">#REF!</definedName>
    <definedName name="FHRHRHRH" localSheetId="15">#REF!</definedName>
    <definedName name="FHRHRHRH" localSheetId="21">#REF!</definedName>
    <definedName name="FHRHRHRH" localSheetId="13">#REF!</definedName>
    <definedName name="FHRHRHRH" localSheetId="23">#REF!</definedName>
    <definedName name="FHRHRHRH" localSheetId="3">#REF!</definedName>
    <definedName name="FHRHRHRH" localSheetId="19">#REF!</definedName>
    <definedName name="FHRHRHRH" localSheetId="18">#REF!</definedName>
    <definedName name="FHRHRHRH">#REF!</definedName>
    <definedName name="fsfsfsfsf" localSheetId="12">#REF!</definedName>
    <definedName name="fsfsfsfsf" localSheetId="14">#REF!</definedName>
    <definedName name="fsfsfsfsf" localSheetId="7">#REF!</definedName>
    <definedName name="fsfsfsfsf" localSheetId="20">#REF!</definedName>
    <definedName name="fsfsfsfsf" localSheetId="15">#REF!</definedName>
    <definedName name="fsfsfsfsf" localSheetId="21">#REF!</definedName>
    <definedName name="fsfsfsfsf" localSheetId="13">#REF!</definedName>
    <definedName name="fsfsfsfsf" localSheetId="23">#REF!</definedName>
    <definedName name="fsfsfsfsf" localSheetId="3">#REF!</definedName>
    <definedName name="fsfsfsfsf" localSheetId="19">#REF!</definedName>
    <definedName name="fsfsfsfsf" localSheetId="18">#REF!</definedName>
    <definedName name="fsfsfsfsf">#REF!</definedName>
    <definedName name="GFDSGSSG" localSheetId="12">#REF!</definedName>
    <definedName name="GFDSGSSG" localSheetId="14">#REF!</definedName>
    <definedName name="GFDSGSSG" localSheetId="7">#REF!</definedName>
    <definedName name="GFDSGSSG" localSheetId="20">#REF!</definedName>
    <definedName name="GFDSGSSG" localSheetId="15">#REF!</definedName>
    <definedName name="GFDSGSSG" localSheetId="21">#REF!</definedName>
    <definedName name="GFDSGSSG" localSheetId="13">#REF!</definedName>
    <definedName name="GFDSGSSG" localSheetId="23">#REF!</definedName>
    <definedName name="GFDSGSSG" localSheetId="3">#REF!</definedName>
    <definedName name="GFDSGSSG" localSheetId="19">#REF!</definedName>
    <definedName name="GFDSGSSG" localSheetId="18">#REF!</definedName>
    <definedName name="GFDSGSSG">#REF!</definedName>
    <definedName name="ghdfhdhfhd" localSheetId="12">#REF!</definedName>
    <definedName name="ghdfhdhfhd" localSheetId="14">#REF!</definedName>
    <definedName name="ghdfhdhfhd" localSheetId="7">#REF!</definedName>
    <definedName name="ghdfhdhfhd" localSheetId="20">#REF!</definedName>
    <definedName name="ghdfhdhfhd" localSheetId="15">#REF!</definedName>
    <definedName name="ghdfhdhfhd" localSheetId="21">#REF!</definedName>
    <definedName name="ghdfhdhfhd" localSheetId="13">#REF!</definedName>
    <definedName name="ghdfhdhfhd" localSheetId="23">#REF!</definedName>
    <definedName name="ghdfhdhfhd" localSheetId="3">#REF!</definedName>
    <definedName name="ghdfhdhfhd" localSheetId="19">#REF!</definedName>
    <definedName name="ghdfhdhfhd" localSheetId="18">#REF!</definedName>
    <definedName name="ghdfhdhfhd">#REF!</definedName>
    <definedName name="gl_proj" localSheetId="12">#REF!</definedName>
    <definedName name="gl_proj" localSheetId="14">#REF!</definedName>
    <definedName name="gl_proj" localSheetId="7">#REF!</definedName>
    <definedName name="gl_proj" localSheetId="20">#REF!</definedName>
    <definedName name="gl_proj" localSheetId="15">#REF!</definedName>
    <definedName name="gl_proj" localSheetId="21">#REF!</definedName>
    <definedName name="gl_proj" localSheetId="13">#REF!</definedName>
    <definedName name="gl_proj" localSheetId="23">#REF!</definedName>
    <definedName name="gl_proj" localSheetId="3">#REF!</definedName>
    <definedName name="gl_proj" localSheetId="19">#REF!</definedName>
    <definedName name="gl_proj" localSheetId="18">#REF!</definedName>
    <definedName name="gl_proj">#REF!</definedName>
    <definedName name="GL_PROJEKTANT">[2]Korice!$X$40</definedName>
    <definedName name="GLOB_RJES">'[8]Osn-Pod'!$E$14</definedName>
    <definedName name="GOD_POC" localSheetId="12">'[1]Osn-Pod'!#REF!</definedName>
    <definedName name="GOD_POC" localSheetId="14">'[1]Osn-Pod'!#REF!</definedName>
    <definedName name="GOD_POC" localSheetId="7">'[1]Osn-Pod'!#REF!</definedName>
    <definedName name="GOD_POC" localSheetId="20">'[1]Osn-Pod'!#REF!</definedName>
    <definedName name="GOD_POC" localSheetId="15">'[1]Osn-Pod'!#REF!</definedName>
    <definedName name="GOD_POC" localSheetId="21">'[1]Osn-Pod'!#REF!</definedName>
    <definedName name="GOD_POC" localSheetId="13">'[1]Osn-Pod'!#REF!</definedName>
    <definedName name="GOD_POC" localSheetId="23">'[1]Osn-Pod'!#REF!</definedName>
    <definedName name="GOD_POC" localSheetId="3">'[1]Osn-Pod'!#REF!</definedName>
    <definedName name="GOD_POC" localSheetId="19">'[1]Osn-Pod'!#REF!</definedName>
    <definedName name="GOD_POC" localSheetId="18">'[1]Osn-Pod'!#REF!</definedName>
    <definedName name="GOD_POC">'[1]Osn-Pod'!#REF!</definedName>
    <definedName name="GOD_SIT" localSheetId="12">'[1]Osn-Pod'!#REF!</definedName>
    <definedName name="GOD_SIT" localSheetId="14">'[1]Osn-Pod'!#REF!</definedName>
    <definedName name="GOD_SIT" localSheetId="7">'[1]Osn-Pod'!#REF!</definedName>
    <definedName name="GOD_SIT" localSheetId="20">'[1]Osn-Pod'!#REF!</definedName>
    <definedName name="GOD_SIT" localSheetId="15">'[1]Osn-Pod'!#REF!</definedName>
    <definedName name="GOD_SIT" localSheetId="21">'[1]Osn-Pod'!#REF!</definedName>
    <definedName name="GOD_SIT" localSheetId="13">'[1]Osn-Pod'!#REF!</definedName>
    <definedName name="GOD_SIT" localSheetId="23">'[1]Osn-Pod'!#REF!</definedName>
    <definedName name="GOD_SIT" localSheetId="3">'[1]Osn-Pod'!#REF!</definedName>
    <definedName name="GOD_SIT" localSheetId="19">'[1]Osn-Pod'!#REF!</definedName>
    <definedName name="GOD_SIT" localSheetId="18">'[1]Osn-Pod'!#REF!</definedName>
    <definedName name="GOD_SIT">'[1]Osn-Pod'!#REF!</definedName>
    <definedName name="GRAĐ_PROJEKTANT" localSheetId="12">[2]Korice!#REF!</definedName>
    <definedName name="GRAĐ_PROJEKTANT" localSheetId="14">[2]Korice!#REF!</definedName>
    <definedName name="GRAĐ_PROJEKTANT" localSheetId="7">[2]Korice!#REF!</definedName>
    <definedName name="GRAĐ_PROJEKTANT" localSheetId="20">[2]Korice!#REF!</definedName>
    <definedName name="GRAĐ_PROJEKTANT" localSheetId="15">[2]Korice!#REF!</definedName>
    <definedName name="GRAĐ_PROJEKTANT" localSheetId="21">[2]Korice!#REF!</definedName>
    <definedName name="GRAĐ_PROJEKTANT" localSheetId="13">[2]Korice!#REF!</definedName>
    <definedName name="GRAĐ_PROJEKTANT" localSheetId="23">[2]Korice!#REF!</definedName>
    <definedName name="GRAĐ_PROJEKTANT" localSheetId="3">[2]Korice!#REF!</definedName>
    <definedName name="GRAĐ_PROJEKTANT" localSheetId="19">[2]Korice!#REF!</definedName>
    <definedName name="GRAĐ_PROJEKTANT" localSheetId="18">[2]Korice!#REF!</definedName>
    <definedName name="GRAĐ_PROJEKTANT">[2]Korice!#REF!</definedName>
    <definedName name="H" localSheetId="12">#REF!</definedName>
    <definedName name="H" localSheetId="14">#REF!</definedName>
    <definedName name="H" localSheetId="7">#REF!</definedName>
    <definedName name="H" localSheetId="20">#REF!</definedName>
    <definedName name="H" localSheetId="15">#REF!</definedName>
    <definedName name="H" localSheetId="21">#REF!</definedName>
    <definedName name="H" localSheetId="13">#REF!</definedName>
    <definedName name="H" localSheetId="23">#REF!</definedName>
    <definedName name="H" localSheetId="3">#REF!</definedName>
    <definedName name="H" localSheetId="19">#REF!</definedName>
    <definedName name="H" localSheetId="18">#REF!</definedName>
    <definedName name="H">#REF!</definedName>
    <definedName name="hgsdhdfhg" localSheetId="12">#REF!</definedName>
    <definedName name="hgsdhdfhg" localSheetId="14">#REF!</definedName>
    <definedName name="hgsdhdfhg" localSheetId="7">#REF!</definedName>
    <definedName name="hgsdhdfhg" localSheetId="20">#REF!</definedName>
    <definedName name="hgsdhdfhg" localSheetId="15">#REF!</definedName>
    <definedName name="hgsdhdfhg" localSheetId="21">#REF!</definedName>
    <definedName name="hgsdhdfhg" localSheetId="13">#REF!</definedName>
    <definedName name="hgsdhdfhg" localSheetId="23">#REF!</definedName>
    <definedName name="hgsdhdfhg" localSheetId="3">#REF!</definedName>
    <definedName name="hgsdhdfhg" localSheetId="19">#REF!</definedName>
    <definedName name="hgsdhdfhg" localSheetId="18">#REF!</definedName>
    <definedName name="hgsdhdfhg">#REF!</definedName>
    <definedName name="hidra" localSheetId="12">#REF!</definedName>
    <definedName name="hidra" localSheetId="14">#REF!</definedName>
    <definedName name="hidra" localSheetId="7">#REF!</definedName>
    <definedName name="hidra" localSheetId="20">#REF!</definedName>
    <definedName name="hidra" localSheetId="15">#REF!</definedName>
    <definedName name="hidra" localSheetId="21">#REF!</definedName>
    <definedName name="hidra" localSheetId="13">#REF!</definedName>
    <definedName name="hidra" localSheetId="23">#REF!</definedName>
    <definedName name="hidra" localSheetId="3">#REF!</definedName>
    <definedName name="hidra" localSheetId="19">#REF!</definedName>
    <definedName name="hidra" localSheetId="18">#REF!</definedName>
    <definedName name="hidra">#REF!</definedName>
    <definedName name="I" localSheetId="12">#REF!</definedName>
    <definedName name="I" localSheetId="14">#REF!</definedName>
    <definedName name="I" localSheetId="7">#REF!</definedName>
    <definedName name="I" localSheetId="20">#REF!</definedName>
    <definedName name="I" localSheetId="15">#REF!</definedName>
    <definedName name="I" localSheetId="21">#REF!</definedName>
    <definedName name="I" localSheetId="13">#REF!</definedName>
    <definedName name="I" localSheetId="23">#REF!</definedName>
    <definedName name="I" localSheetId="3">#REF!</definedName>
    <definedName name="I" localSheetId="19">#REF!</definedName>
    <definedName name="I" localSheetId="18">#REF!</definedName>
    <definedName name="I">#REF!</definedName>
    <definedName name="I_19" localSheetId="12">#REF!</definedName>
    <definedName name="I_19" localSheetId="14">#REF!</definedName>
    <definedName name="I_19" localSheetId="7">#REF!</definedName>
    <definedName name="I_19" localSheetId="20">#REF!</definedName>
    <definedName name="I_19" localSheetId="15">#REF!</definedName>
    <definedName name="I_19" localSheetId="21">#REF!</definedName>
    <definedName name="I_19" localSheetId="13">#REF!</definedName>
    <definedName name="I_19" localSheetId="23">#REF!</definedName>
    <definedName name="I_19" localSheetId="3">#REF!</definedName>
    <definedName name="I_19" localSheetId="19">#REF!</definedName>
    <definedName name="I_19" localSheetId="18">#REF!</definedName>
    <definedName name="I_19">#REF!</definedName>
    <definedName name="I_3" localSheetId="12">#REF!</definedName>
    <definedName name="I_3" localSheetId="14">#REF!</definedName>
    <definedName name="I_3" localSheetId="7">#REF!</definedName>
    <definedName name="I_3" localSheetId="20">#REF!</definedName>
    <definedName name="I_3" localSheetId="15">#REF!</definedName>
    <definedName name="I_3" localSheetId="21">#REF!</definedName>
    <definedName name="I_3" localSheetId="13">#REF!</definedName>
    <definedName name="I_3" localSheetId="23">#REF!</definedName>
    <definedName name="I_3" localSheetId="3">#REF!</definedName>
    <definedName name="I_3" localSheetId="19">#REF!</definedName>
    <definedName name="I_3" localSheetId="18">#REF!</definedName>
    <definedName name="I_3">#REF!</definedName>
    <definedName name="I_7" localSheetId="12">#REF!</definedName>
    <definedName name="I_7" localSheetId="14">#REF!</definedName>
    <definedName name="I_7" localSheetId="7">#REF!</definedName>
    <definedName name="I_7" localSheetId="20">#REF!</definedName>
    <definedName name="I_7" localSheetId="15">#REF!</definedName>
    <definedName name="I_7" localSheetId="21">#REF!</definedName>
    <definedName name="I_7" localSheetId="13">#REF!</definedName>
    <definedName name="I_7" localSheetId="23">#REF!</definedName>
    <definedName name="I_7" localSheetId="3">#REF!</definedName>
    <definedName name="I_7" localSheetId="19">#REF!</definedName>
    <definedName name="I_7" localSheetId="18">#REF!</definedName>
    <definedName name="I_7">#REF!</definedName>
    <definedName name="I_9" localSheetId="12">#REF!</definedName>
    <definedName name="I_9" localSheetId="14">#REF!</definedName>
    <definedName name="I_9" localSheetId="7">#REF!</definedName>
    <definedName name="I_9" localSheetId="20">#REF!</definedName>
    <definedName name="I_9" localSheetId="15">#REF!</definedName>
    <definedName name="I_9" localSheetId="21">#REF!</definedName>
    <definedName name="I_9" localSheetId="13">#REF!</definedName>
    <definedName name="I_9" localSheetId="23">#REF!</definedName>
    <definedName name="I_9" localSheetId="3">#REF!</definedName>
    <definedName name="I_9" localSheetId="19">#REF!</definedName>
    <definedName name="I_9" localSheetId="18">#REF!</definedName>
    <definedName name="I_9">#REF!</definedName>
    <definedName name="II" localSheetId="12">#REF!</definedName>
    <definedName name="II" localSheetId="14">#REF!</definedName>
    <definedName name="II" localSheetId="7">#REF!</definedName>
    <definedName name="II" localSheetId="20">#REF!</definedName>
    <definedName name="II" localSheetId="15">#REF!</definedName>
    <definedName name="II" localSheetId="21">#REF!</definedName>
    <definedName name="II" localSheetId="13">#REF!</definedName>
    <definedName name="II" localSheetId="23">#REF!</definedName>
    <definedName name="II" localSheetId="3">#REF!</definedName>
    <definedName name="II" localSheetId="19">#REF!</definedName>
    <definedName name="II" localSheetId="18">#REF!</definedName>
    <definedName name="II">#REF!</definedName>
    <definedName name="II_19" localSheetId="12">#REF!</definedName>
    <definedName name="II_19" localSheetId="14">#REF!</definedName>
    <definedName name="II_19" localSheetId="7">#REF!</definedName>
    <definedName name="II_19" localSheetId="20">#REF!</definedName>
    <definedName name="II_19" localSheetId="15">#REF!</definedName>
    <definedName name="II_19" localSheetId="21">#REF!</definedName>
    <definedName name="II_19" localSheetId="13">#REF!</definedName>
    <definedName name="II_19" localSheetId="23">#REF!</definedName>
    <definedName name="II_19" localSheetId="3">#REF!</definedName>
    <definedName name="II_19" localSheetId="19">#REF!</definedName>
    <definedName name="II_19" localSheetId="18">#REF!</definedName>
    <definedName name="II_19">#REF!</definedName>
    <definedName name="II_3" localSheetId="12">#REF!</definedName>
    <definedName name="II_3" localSheetId="14">#REF!</definedName>
    <definedName name="II_3" localSheetId="7">#REF!</definedName>
    <definedName name="II_3" localSheetId="20">#REF!</definedName>
    <definedName name="II_3" localSheetId="15">#REF!</definedName>
    <definedName name="II_3" localSheetId="21">#REF!</definedName>
    <definedName name="II_3" localSheetId="13">#REF!</definedName>
    <definedName name="II_3" localSheetId="23">#REF!</definedName>
    <definedName name="II_3" localSheetId="3">#REF!</definedName>
    <definedName name="II_3" localSheetId="19">#REF!</definedName>
    <definedName name="II_3" localSheetId="18">#REF!</definedName>
    <definedName name="II_3">#REF!</definedName>
    <definedName name="II_7" localSheetId="12">#REF!</definedName>
    <definedName name="II_7" localSheetId="14">#REF!</definedName>
    <definedName name="II_7" localSheetId="7">#REF!</definedName>
    <definedName name="II_7" localSheetId="20">#REF!</definedName>
    <definedName name="II_7" localSheetId="15">#REF!</definedName>
    <definedName name="II_7" localSheetId="21">#REF!</definedName>
    <definedName name="II_7" localSheetId="13">#REF!</definedName>
    <definedName name="II_7" localSheetId="23">#REF!</definedName>
    <definedName name="II_7" localSheetId="3">#REF!</definedName>
    <definedName name="II_7" localSheetId="19">#REF!</definedName>
    <definedName name="II_7" localSheetId="18">#REF!</definedName>
    <definedName name="II_7">#REF!</definedName>
    <definedName name="II_9" localSheetId="12">#REF!</definedName>
    <definedName name="II_9" localSheetId="14">#REF!</definedName>
    <definedName name="II_9" localSheetId="7">#REF!</definedName>
    <definedName name="II_9" localSheetId="20">#REF!</definedName>
    <definedName name="II_9" localSheetId="15">#REF!</definedName>
    <definedName name="II_9" localSheetId="21">#REF!</definedName>
    <definedName name="II_9" localSheetId="13">#REF!</definedName>
    <definedName name="II_9" localSheetId="23">#REF!</definedName>
    <definedName name="II_9" localSheetId="3">#REF!</definedName>
    <definedName name="II_9" localSheetId="19">#REF!</definedName>
    <definedName name="II_9" localSheetId="18">#REF!</definedName>
    <definedName name="II_9">#REF!</definedName>
    <definedName name="III" localSheetId="12">#REF!</definedName>
    <definedName name="III" localSheetId="14">#REF!</definedName>
    <definedName name="III" localSheetId="7">#REF!</definedName>
    <definedName name="III" localSheetId="20">#REF!</definedName>
    <definedName name="III" localSheetId="15">#REF!</definedName>
    <definedName name="III" localSheetId="21">#REF!</definedName>
    <definedName name="III" localSheetId="13">#REF!</definedName>
    <definedName name="III" localSheetId="23">#REF!</definedName>
    <definedName name="III" localSheetId="3">#REF!</definedName>
    <definedName name="III" localSheetId="19">#REF!</definedName>
    <definedName name="III" localSheetId="18">#REF!</definedName>
    <definedName name="III">#REF!</definedName>
    <definedName name="III_19" localSheetId="12">#REF!</definedName>
    <definedName name="III_19" localSheetId="14">#REF!</definedName>
    <definedName name="III_19" localSheetId="7">#REF!</definedName>
    <definedName name="III_19" localSheetId="20">#REF!</definedName>
    <definedName name="III_19" localSheetId="15">#REF!</definedName>
    <definedName name="III_19" localSheetId="21">#REF!</definedName>
    <definedName name="III_19" localSheetId="13">#REF!</definedName>
    <definedName name="III_19" localSheetId="23">#REF!</definedName>
    <definedName name="III_19" localSheetId="3">#REF!</definedName>
    <definedName name="III_19" localSheetId="19">#REF!</definedName>
    <definedName name="III_19" localSheetId="18">#REF!</definedName>
    <definedName name="III_19">#REF!</definedName>
    <definedName name="III_3" localSheetId="12">#REF!</definedName>
    <definedName name="III_3" localSheetId="14">#REF!</definedName>
    <definedName name="III_3" localSheetId="7">#REF!</definedName>
    <definedName name="III_3" localSheetId="20">#REF!</definedName>
    <definedName name="III_3" localSheetId="15">#REF!</definedName>
    <definedName name="III_3" localSheetId="21">#REF!</definedName>
    <definedName name="III_3" localSheetId="13">#REF!</definedName>
    <definedName name="III_3" localSheetId="23">#REF!</definedName>
    <definedName name="III_3" localSheetId="3">#REF!</definedName>
    <definedName name="III_3" localSheetId="19">#REF!</definedName>
    <definedName name="III_3" localSheetId="18">#REF!</definedName>
    <definedName name="III_3">#REF!</definedName>
    <definedName name="III_7" localSheetId="12">#REF!</definedName>
    <definedName name="III_7" localSheetId="14">#REF!</definedName>
    <definedName name="III_7" localSheetId="7">#REF!</definedName>
    <definedName name="III_7" localSheetId="20">#REF!</definedName>
    <definedName name="III_7" localSheetId="15">#REF!</definedName>
    <definedName name="III_7" localSheetId="21">#REF!</definedName>
    <definedName name="III_7" localSheetId="13">#REF!</definedName>
    <definedName name="III_7" localSheetId="23">#REF!</definedName>
    <definedName name="III_7" localSheetId="3">#REF!</definedName>
    <definedName name="III_7" localSheetId="19">#REF!</definedName>
    <definedName name="III_7" localSheetId="18">#REF!</definedName>
    <definedName name="III_7">#REF!</definedName>
    <definedName name="III_9" localSheetId="12">#REF!</definedName>
    <definedName name="III_9" localSheetId="14">#REF!</definedName>
    <definedName name="III_9" localSheetId="7">#REF!</definedName>
    <definedName name="III_9" localSheetId="20">#REF!</definedName>
    <definedName name="III_9" localSheetId="15">#REF!</definedName>
    <definedName name="III_9" localSheetId="21">#REF!</definedName>
    <definedName name="III_9" localSheetId="13">#REF!</definedName>
    <definedName name="III_9" localSheetId="23">#REF!</definedName>
    <definedName name="III_9" localSheetId="3">#REF!</definedName>
    <definedName name="III_9" localSheetId="19">#REF!</definedName>
    <definedName name="III_9" localSheetId="18">#REF!</definedName>
    <definedName name="III_9">#REF!</definedName>
    <definedName name="IME" localSheetId="12">#REF!</definedName>
    <definedName name="IME" localSheetId="14">#REF!</definedName>
    <definedName name="IME" localSheetId="7">#REF!</definedName>
    <definedName name="IME" localSheetId="20">#REF!</definedName>
    <definedName name="IME" localSheetId="15">#REF!</definedName>
    <definedName name="IME" localSheetId="21">#REF!</definedName>
    <definedName name="IME" localSheetId="13">#REF!</definedName>
    <definedName name="IME" localSheetId="23">#REF!</definedName>
    <definedName name="IME" localSheetId="3">#REF!</definedName>
    <definedName name="IME" localSheetId="19">#REF!</definedName>
    <definedName name="IME" localSheetId="18">#REF!</definedName>
    <definedName name="IME">#REF!</definedName>
    <definedName name="IME_DAT" localSheetId="12">#REF!</definedName>
    <definedName name="IME_DAT" localSheetId="14">#REF!</definedName>
    <definedName name="IME_DAT" localSheetId="7">#REF!</definedName>
    <definedName name="IME_DAT" localSheetId="20">#REF!</definedName>
    <definedName name="IME_DAT" localSheetId="15">#REF!</definedName>
    <definedName name="IME_DAT" localSheetId="21">#REF!</definedName>
    <definedName name="IME_DAT" localSheetId="13">#REF!</definedName>
    <definedName name="IME_DAT" localSheetId="23">#REF!</definedName>
    <definedName name="IME_DAT" localSheetId="3">#REF!</definedName>
    <definedName name="IME_DAT" localSheetId="19">#REF!</definedName>
    <definedName name="IME_DAT" localSheetId="18">#REF!</definedName>
    <definedName name="IME_DAT">#REF!</definedName>
    <definedName name="IME_DAT_19" localSheetId="12">#REF!</definedName>
    <definedName name="IME_DAT_19" localSheetId="14">#REF!</definedName>
    <definedName name="IME_DAT_19" localSheetId="7">#REF!</definedName>
    <definedName name="IME_DAT_19" localSheetId="20">#REF!</definedName>
    <definedName name="IME_DAT_19" localSheetId="15">#REF!</definedName>
    <definedName name="IME_DAT_19" localSheetId="21">#REF!</definedName>
    <definedName name="IME_DAT_19" localSheetId="13">#REF!</definedName>
    <definedName name="IME_DAT_19" localSheetId="23">#REF!</definedName>
    <definedName name="IME_DAT_19" localSheetId="3">#REF!</definedName>
    <definedName name="IME_DAT_19" localSheetId="19">#REF!</definedName>
    <definedName name="IME_DAT_19" localSheetId="18">#REF!</definedName>
    <definedName name="IME_DAT_19">#REF!</definedName>
    <definedName name="IME_DAT_3" localSheetId="12">#REF!</definedName>
    <definedName name="IME_DAT_3" localSheetId="14">#REF!</definedName>
    <definedName name="IME_DAT_3" localSheetId="7">#REF!</definedName>
    <definedName name="IME_DAT_3" localSheetId="20">#REF!</definedName>
    <definedName name="IME_DAT_3" localSheetId="15">#REF!</definedName>
    <definedName name="IME_DAT_3" localSheetId="21">#REF!</definedName>
    <definedName name="IME_DAT_3" localSheetId="13">#REF!</definedName>
    <definedName name="IME_DAT_3" localSheetId="23">#REF!</definedName>
    <definedName name="IME_DAT_3" localSheetId="3">#REF!</definedName>
    <definedName name="IME_DAT_3" localSheetId="19">#REF!</definedName>
    <definedName name="IME_DAT_3" localSheetId="18">#REF!</definedName>
    <definedName name="IME_DAT_3">#REF!</definedName>
    <definedName name="IME_DAT_7" localSheetId="12">#REF!</definedName>
    <definedName name="IME_DAT_7" localSheetId="14">#REF!</definedName>
    <definedName name="IME_DAT_7" localSheetId="7">#REF!</definedName>
    <definedName name="IME_DAT_7" localSheetId="20">#REF!</definedName>
    <definedName name="IME_DAT_7" localSheetId="15">#REF!</definedName>
    <definedName name="IME_DAT_7" localSheetId="21">#REF!</definedName>
    <definedName name="IME_DAT_7" localSheetId="13">#REF!</definedName>
    <definedName name="IME_DAT_7" localSheetId="23">#REF!</definedName>
    <definedName name="IME_DAT_7" localSheetId="3">#REF!</definedName>
    <definedName name="IME_DAT_7" localSheetId="19">#REF!</definedName>
    <definedName name="IME_DAT_7" localSheetId="18">#REF!</definedName>
    <definedName name="IME_DAT_7">#REF!</definedName>
    <definedName name="IME_DAT_9" localSheetId="12">#REF!</definedName>
    <definedName name="IME_DAT_9" localSheetId="14">#REF!</definedName>
    <definedName name="IME_DAT_9" localSheetId="7">#REF!</definedName>
    <definedName name="IME_DAT_9" localSheetId="20">#REF!</definedName>
    <definedName name="IME_DAT_9" localSheetId="15">#REF!</definedName>
    <definedName name="IME_DAT_9" localSheetId="21">#REF!</definedName>
    <definedName name="IME_DAT_9" localSheetId="13">#REF!</definedName>
    <definedName name="IME_DAT_9" localSheetId="23">#REF!</definedName>
    <definedName name="IME_DAT_9" localSheetId="3">#REF!</definedName>
    <definedName name="IME_DAT_9" localSheetId="19">#REF!</definedName>
    <definedName name="IME_DAT_9" localSheetId="18">#REF!</definedName>
    <definedName name="IME_DAT_9">#REF!</definedName>
    <definedName name="ime_dat1" localSheetId="12">#REF!</definedName>
    <definedName name="ime_dat1" localSheetId="14">#REF!</definedName>
    <definedName name="ime_dat1" localSheetId="7">#REF!</definedName>
    <definedName name="ime_dat1" localSheetId="20">#REF!</definedName>
    <definedName name="ime_dat1" localSheetId="15">#REF!</definedName>
    <definedName name="ime_dat1" localSheetId="21">#REF!</definedName>
    <definedName name="ime_dat1" localSheetId="13">#REF!</definedName>
    <definedName name="ime_dat1" localSheetId="23">#REF!</definedName>
    <definedName name="ime_dat1" localSheetId="3">#REF!</definedName>
    <definedName name="ime_dat1" localSheetId="19">#REF!</definedName>
    <definedName name="ime_dat1" localSheetId="18">#REF!</definedName>
    <definedName name="ime_dat1">#REF!</definedName>
    <definedName name="INST_PROJEKTANT" localSheetId="12">[2]Korice!#REF!</definedName>
    <definedName name="INST_PROJEKTANT" localSheetId="14">[2]Korice!#REF!</definedName>
    <definedName name="INST_PROJEKTANT" localSheetId="7">[2]Korice!#REF!</definedName>
    <definedName name="INST_PROJEKTANT" localSheetId="20">[2]Korice!#REF!</definedName>
    <definedName name="INST_PROJEKTANT" localSheetId="15">[2]Korice!#REF!</definedName>
    <definedName name="INST_PROJEKTANT" localSheetId="21">[2]Korice!#REF!</definedName>
    <definedName name="INST_PROJEKTANT" localSheetId="13">[2]Korice!#REF!</definedName>
    <definedName name="INST_PROJEKTANT" localSheetId="23">[2]Korice!#REF!</definedName>
    <definedName name="INST_PROJEKTANT" localSheetId="3">[2]Korice!#REF!</definedName>
    <definedName name="INST_PROJEKTANT" localSheetId="19">[2]Korice!#REF!</definedName>
    <definedName name="INST_PROJEKTANT" localSheetId="18">[2]Korice!#REF!</definedName>
    <definedName name="INST_PROJEKTANT">[2]Korice!#REF!</definedName>
    <definedName name="INVESTITOR_ADRESA">[2]Korice!$G$30</definedName>
    <definedName name="INVESTITOR_IME">[2]Korice!$G$29</definedName>
    <definedName name="IV" localSheetId="12">#REF!</definedName>
    <definedName name="IV" localSheetId="14">#REF!</definedName>
    <definedName name="IV" localSheetId="7">#REF!</definedName>
    <definedName name="IV" localSheetId="20">#REF!</definedName>
    <definedName name="IV" localSheetId="15">#REF!</definedName>
    <definedName name="IV" localSheetId="21">#REF!</definedName>
    <definedName name="IV" localSheetId="13">#REF!</definedName>
    <definedName name="IV" localSheetId="23">#REF!</definedName>
    <definedName name="IV" localSheetId="3">#REF!</definedName>
    <definedName name="IV" localSheetId="19">#REF!</definedName>
    <definedName name="IV" localSheetId="18">#REF!</definedName>
    <definedName name="IV">#REF!</definedName>
    <definedName name="IV_19" localSheetId="12">#REF!</definedName>
    <definedName name="IV_19" localSheetId="14">#REF!</definedName>
    <definedName name="IV_19" localSheetId="7">#REF!</definedName>
    <definedName name="IV_19" localSheetId="20">#REF!</definedName>
    <definedName name="IV_19" localSheetId="15">#REF!</definedName>
    <definedName name="IV_19" localSheetId="21">#REF!</definedName>
    <definedName name="IV_19" localSheetId="13">#REF!</definedName>
    <definedName name="IV_19" localSheetId="23">#REF!</definedName>
    <definedName name="IV_19" localSheetId="3">#REF!</definedName>
    <definedName name="IV_19" localSheetId="19">#REF!</definedName>
    <definedName name="IV_19" localSheetId="18">#REF!</definedName>
    <definedName name="IV_19">#REF!</definedName>
    <definedName name="IV_3" localSheetId="12">#REF!</definedName>
    <definedName name="IV_3" localSheetId="14">#REF!</definedName>
    <definedName name="IV_3" localSheetId="7">#REF!</definedName>
    <definedName name="IV_3" localSheetId="20">#REF!</definedName>
    <definedName name="IV_3" localSheetId="15">#REF!</definedName>
    <definedName name="IV_3" localSheetId="21">#REF!</definedName>
    <definedName name="IV_3" localSheetId="13">#REF!</definedName>
    <definedName name="IV_3" localSheetId="23">#REF!</definedName>
    <definedName name="IV_3" localSheetId="3">#REF!</definedName>
    <definedName name="IV_3" localSheetId="19">#REF!</definedName>
    <definedName name="IV_3" localSheetId="18">#REF!</definedName>
    <definedName name="IV_3">#REF!</definedName>
    <definedName name="IV_7" localSheetId="12">#REF!</definedName>
    <definedName name="IV_7" localSheetId="14">#REF!</definedName>
    <definedName name="IV_7" localSheetId="7">#REF!</definedName>
    <definedName name="IV_7" localSheetId="20">#REF!</definedName>
    <definedName name="IV_7" localSheetId="15">#REF!</definedName>
    <definedName name="IV_7" localSheetId="21">#REF!</definedName>
    <definedName name="IV_7" localSheetId="13">#REF!</definedName>
    <definedName name="IV_7" localSheetId="23">#REF!</definedName>
    <definedName name="IV_7" localSheetId="3">#REF!</definedName>
    <definedName name="IV_7" localSheetId="19">#REF!</definedName>
    <definedName name="IV_7" localSheetId="18">#REF!</definedName>
    <definedName name="IV_7">#REF!</definedName>
    <definedName name="IV_9" localSheetId="12">#REF!</definedName>
    <definedName name="IV_9" localSheetId="14">#REF!</definedName>
    <definedName name="IV_9" localSheetId="7">#REF!</definedName>
    <definedName name="IV_9" localSheetId="20">#REF!</definedName>
    <definedName name="IV_9" localSheetId="15">#REF!</definedName>
    <definedName name="IV_9" localSheetId="21">#REF!</definedName>
    <definedName name="IV_9" localSheetId="13">#REF!</definedName>
    <definedName name="IV_9" localSheetId="23">#REF!</definedName>
    <definedName name="IV_9" localSheetId="3">#REF!</definedName>
    <definedName name="IV_9" localSheetId="19">#REF!</definedName>
    <definedName name="IV_9" localSheetId="18">#REF!</definedName>
    <definedName name="IV_9">#REF!</definedName>
    <definedName name="IX" localSheetId="12">#REF!</definedName>
    <definedName name="IX" localSheetId="14">#REF!</definedName>
    <definedName name="IX" localSheetId="7">#REF!</definedName>
    <definedName name="IX" localSheetId="20">#REF!</definedName>
    <definedName name="IX" localSheetId="15">#REF!</definedName>
    <definedName name="IX" localSheetId="21">#REF!</definedName>
    <definedName name="IX" localSheetId="13">#REF!</definedName>
    <definedName name="IX" localSheetId="23">#REF!</definedName>
    <definedName name="IX" localSheetId="3">#REF!</definedName>
    <definedName name="IX" localSheetId="19">#REF!</definedName>
    <definedName name="IX" localSheetId="18">#REF!</definedName>
    <definedName name="IX">#REF!</definedName>
    <definedName name="IX_19" localSheetId="12">#REF!</definedName>
    <definedName name="IX_19" localSheetId="14">#REF!</definedName>
    <definedName name="IX_19" localSheetId="7">#REF!</definedName>
    <definedName name="IX_19" localSheetId="20">#REF!</definedName>
    <definedName name="IX_19" localSheetId="15">#REF!</definedName>
    <definedName name="IX_19" localSheetId="21">#REF!</definedName>
    <definedName name="IX_19" localSheetId="13">#REF!</definedName>
    <definedName name="IX_19" localSheetId="23">#REF!</definedName>
    <definedName name="IX_19" localSheetId="3">#REF!</definedName>
    <definedName name="IX_19" localSheetId="19">#REF!</definedName>
    <definedName name="IX_19" localSheetId="18">#REF!</definedName>
    <definedName name="IX_19">#REF!</definedName>
    <definedName name="IX_3" localSheetId="12">#REF!</definedName>
    <definedName name="IX_3" localSheetId="14">#REF!</definedName>
    <definedName name="IX_3" localSheetId="7">#REF!</definedName>
    <definedName name="IX_3" localSheetId="20">#REF!</definedName>
    <definedName name="IX_3" localSheetId="15">#REF!</definedName>
    <definedName name="IX_3" localSheetId="21">#REF!</definedName>
    <definedName name="IX_3" localSheetId="13">#REF!</definedName>
    <definedName name="IX_3" localSheetId="23">#REF!</definedName>
    <definedName name="IX_3" localSheetId="3">#REF!</definedName>
    <definedName name="IX_3" localSheetId="19">#REF!</definedName>
    <definedName name="IX_3" localSheetId="18">#REF!</definedName>
    <definedName name="IX_3">#REF!</definedName>
    <definedName name="IX_7" localSheetId="12">#REF!</definedName>
    <definedName name="IX_7" localSheetId="14">#REF!</definedName>
    <definedName name="IX_7" localSheetId="7">#REF!</definedName>
    <definedName name="IX_7" localSheetId="20">#REF!</definedName>
    <definedName name="IX_7" localSheetId="15">#REF!</definedName>
    <definedName name="IX_7" localSheetId="21">#REF!</definedName>
    <definedName name="IX_7" localSheetId="13">#REF!</definedName>
    <definedName name="IX_7" localSheetId="23">#REF!</definedName>
    <definedName name="IX_7" localSheetId="3">#REF!</definedName>
    <definedName name="IX_7" localSheetId="19">#REF!</definedName>
    <definedName name="IX_7" localSheetId="18">#REF!</definedName>
    <definedName name="IX_7">#REF!</definedName>
    <definedName name="IX_9" localSheetId="12">#REF!</definedName>
    <definedName name="IX_9" localSheetId="14">#REF!</definedName>
    <definedName name="IX_9" localSheetId="7">#REF!</definedName>
    <definedName name="IX_9" localSheetId="20">#REF!</definedName>
    <definedName name="IX_9" localSheetId="15">#REF!</definedName>
    <definedName name="IX_9" localSheetId="21">#REF!</definedName>
    <definedName name="IX_9" localSheetId="13">#REF!</definedName>
    <definedName name="IX_9" localSheetId="23">#REF!</definedName>
    <definedName name="IX_9" localSheetId="3">#REF!</definedName>
    <definedName name="IX_9" localSheetId="19">#REF!</definedName>
    <definedName name="IX_9" localSheetId="18">#REF!</definedName>
    <definedName name="IX_9">#REF!</definedName>
    <definedName name="JJJ" localSheetId="12">#REF!</definedName>
    <definedName name="JJJ" localSheetId="14">#REF!</definedName>
    <definedName name="JJJ" localSheetId="7">#REF!</definedName>
    <definedName name="JJJ" localSheetId="20">#REF!</definedName>
    <definedName name="JJJ" localSheetId="15">#REF!</definedName>
    <definedName name="JJJ" localSheetId="21">#REF!</definedName>
    <definedName name="JJJ" localSheetId="13">#REF!</definedName>
    <definedName name="JJJ" localSheetId="23">#REF!</definedName>
    <definedName name="JJJ" localSheetId="3">#REF!</definedName>
    <definedName name="JJJ" localSheetId="19">#REF!</definedName>
    <definedName name="JJJ" localSheetId="18">#REF!</definedName>
    <definedName name="JJJ">#REF!</definedName>
    <definedName name="jkjklj" localSheetId="12">#REF!</definedName>
    <definedName name="jkjklj" localSheetId="14">#REF!</definedName>
    <definedName name="jkjklj" localSheetId="7">#REF!</definedName>
    <definedName name="jkjklj" localSheetId="20">#REF!</definedName>
    <definedName name="jkjklj" localSheetId="15">#REF!</definedName>
    <definedName name="jkjklj" localSheetId="21">#REF!</definedName>
    <definedName name="jkjklj" localSheetId="13">#REF!</definedName>
    <definedName name="jkjklj" localSheetId="23">#REF!</definedName>
    <definedName name="jkjklj" localSheetId="3">#REF!</definedName>
    <definedName name="jkjklj" localSheetId="19">#REF!</definedName>
    <definedName name="jkjklj" localSheetId="18">#REF!</definedName>
    <definedName name="jkjklj">#REF!</definedName>
    <definedName name="k" localSheetId="12">#REF!</definedName>
    <definedName name="k" localSheetId="14">#REF!</definedName>
    <definedName name="k" localSheetId="7">#REF!</definedName>
    <definedName name="k" localSheetId="20">#REF!</definedName>
    <definedName name="k" localSheetId="15">#REF!</definedName>
    <definedName name="k" localSheetId="21">#REF!</definedName>
    <definedName name="k" localSheetId="13">#REF!</definedName>
    <definedName name="k" localSheetId="23">#REF!</definedName>
    <definedName name="k" localSheetId="3">#REF!</definedName>
    <definedName name="k" localSheetId="19">#REF!</definedName>
    <definedName name="k" localSheetId="18">#REF!</definedName>
    <definedName name="k">#REF!</definedName>
    <definedName name="k_10" localSheetId="12">#REF!</definedName>
    <definedName name="k_10" localSheetId="14">#REF!</definedName>
    <definedName name="k_10" localSheetId="7">#REF!</definedName>
    <definedName name="k_10" localSheetId="20">#REF!</definedName>
    <definedName name="k_10" localSheetId="15">#REF!</definedName>
    <definedName name="k_10" localSheetId="21">#REF!</definedName>
    <definedName name="k_10" localSheetId="13">#REF!</definedName>
    <definedName name="k_10" localSheetId="23">#REF!</definedName>
    <definedName name="k_10" localSheetId="3">#REF!</definedName>
    <definedName name="k_10" localSheetId="19">#REF!</definedName>
    <definedName name="k_10" localSheetId="18">#REF!</definedName>
    <definedName name="k_10">#REF!</definedName>
    <definedName name="k_11" localSheetId="12">#REF!</definedName>
    <definedName name="k_11" localSheetId="14">#REF!</definedName>
    <definedName name="k_11" localSheetId="7">#REF!</definedName>
    <definedName name="k_11" localSheetId="20">#REF!</definedName>
    <definedName name="k_11" localSheetId="15">#REF!</definedName>
    <definedName name="k_11" localSheetId="21">#REF!</definedName>
    <definedName name="k_11" localSheetId="13">#REF!</definedName>
    <definedName name="k_11" localSheetId="23">#REF!</definedName>
    <definedName name="k_11" localSheetId="3">#REF!</definedName>
    <definedName name="k_11" localSheetId="19">#REF!</definedName>
    <definedName name="k_11" localSheetId="18">#REF!</definedName>
    <definedName name="k_11">#REF!</definedName>
    <definedName name="KAT_CES" localSheetId="12">#REF!</definedName>
    <definedName name="KAT_CES" localSheetId="14">#REF!</definedName>
    <definedName name="KAT_CES" localSheetId="7">#REF!</definedName>
    <definedName name="KAT_CES" localSheetId="20">#REF!</definedName>
    <definedName name="KAT_CES" localSheetId="15">#REF!</definedName>
    <definedName name="KAT_CES" localSheetId="21">#REF!</definedName>
    <definedName name="KAT_CES" localSheetId="13">#REF!</definedName>
    <definedName name="KAT_CES" localSheetId="23">#REF!</definedName>
    <definedName name="KAT_CES" localSheetId="3">#REF!</definedName>
    <definedName name="KAT_CES" localSheetId="19">#REF!</definedName>
    <definedName name="KAT_CES" localSheetId="18">#REF!</definedName>
    <definedName name="KAT_CES">#REF!</definedName>
    <definedName name="KAT_ČEST" localSheetId="12">#REF!</definedName>
    <definedName name="KAT_ČEST" localSheetId="14">#REF!</definedName>
    <definedName name="KAT_ČEST" localSheetId="7">#REF!</definedName>
    <definedName name="KAT_ČEST" localSheetId="20">#REF!</definedName>
    <definedName name="KAT_ČEST" localSheetId="15">#REF!</definedName>
    <definedName name="KAT_ČEST" localSheetId="21">#REF!</definedName>
    <definedName name="KAT_ČEST" localSheetId="13">#REF!</definedName>
    <definedName name="KAT_ČEST" localSheetId="23">#REF!</definedName>
    <definedName name="KAT_ČEST" localSheetId="3">#REF!</definedName>
    <definedName name="KAT_ČEST" localSheetId="19">#REF!</definedName>
    <definedName name="KAT_ČEST" localSheetId="18">#REF!</definedName>
    <definedName name="KAT_ČEST">#REF!</definedName>
    <definedName name="KAT_OPC" localSheetId="12">#REF!</definedName>
    <definedName name="KAT_OPC" localSheetId="14">#REF!</definedName>
    <definedName name="KAT_OPC" localSheetId="7">#REF!</definedName>
    <definedName name="KAT_OPC" localSheetId="20">#REF!</definedName>
    <definedName name="KAT_OPC" localSheetId="15">#REF!</definedName>
    <definedName name="KAT_OPC" localSheetId="21">#REF!</definedName>
    <definedName name="KAT_OPC" localSheetId="13">#REF!</definedName>
    <definedName name="KAT_OPC" localSheetId="23">#REF!</definedName>
    <definedName name="KAT_OPC" localSheetId="3">#REF!</definedName>
    <definedName name="KAT_OPC" localSheetId="19">#REF!</definedName>
    <definedName name="KAT_OPC" localSheetId="18">#REF!</definedName>
    <definedName name="KAT_OPC">#REF!</definedName>
    <definedName name="KAT_OPĆ" localSheetId="12">#REF!</definedName>
    <definedName name="KAT_OPĆ" localSheetId="14">#REF!</definedName>
    <definedName name="KAT_OPĆ" localSheetId="7">#REF!</definedName>
    <definedName name="KAT_OPĆ" localSheetId="20">#REF!</definedName>
    <definedName name="KAT_OPĆ" localSheetId="15">#REF!</definedName>
    <definedName name="KAT_OPĆ" localSheetId="21">#REF!</definedName>
    <definedName name="KAT_OPĆ" localSheetId="13">#REF!</definedName>
    <definedName name="KAT_OPĆ" localSheetId="23">#REF!</definedName>
    <definedName name="KAT_OPĆ" localSheetId="3">#REF!</definedName>
    <definedName name="KAT_OPĆ" localSheetId="19">#REF!</definedName>
    <definedName name="KAT_OPĆ" localSheetId="18">#REF!</definedName>
    <definedName name="KAT_OPĆ">#REF!</definedName>
    <definedName name="KK" localSheetId="12">'[1]Osn-Pod'!#REF!</definedName>
    <definedName name="KK" localSheetId="14">'[1]Osn-Pod'!#REF!</definedName>
    <definedName name="KK" localSheetId="7">'[1]Osn-Pod'!#REF!</definedName>
    <definedName name="KK" localSheetId="20">'[1]Osn-Pod'!#REF!</definedName>
    <definedName name="KK" localSheetId="15">'[1]Osn-Pod'!#REF!</definedName>
    <definedName name="KK" localSheetId="21">'[1]Osn-Pod'!#REF!</definedName>
    <definedName name="KK" localSheetId="13">'[1]Osn-Pod'!#REF!</definedName>
    <definedName name="KK" localSheetId="23">'[1]Osn-Pod'!#REF!</definedName>
    <definedName name="KK" localSheetId="3">'[1]Osn-Pod'!#REF!</definedName>
    <definedName name="KK" localSheetId="19">'[1]Osn-Pod'!#REF!</definedName>
    <definedName name="KK" localSheetId="18">'[1]Osn-Pod'!#REF!</definedName>
    <definedName name="KK">'[1]Osn-Pod'!#REF!</definedName>
    <definedName name="KKKK" localSheetId="12">'[1]Osn-Pod'!#REF!</definedName>
    <definedName name="KKKK" localSheetId="14">'[1]Osn-Pod'!#REF!</definedName>
    <definedName name="KKKK" localSheetId="7">'[1]Osn-Pod'!#REF!</definedName>
    <definedName name="KKKK" localSheetId="20">'[1]Osn-Pod'!#REF!</definedName>
    <definedName name="KKKK" localSheetId="15">'[1]Osn-Pod'!#REF!</definedName>
    <definedName name="KKKK" localSheetId="21">'[1]Osn-Pod'!#REF!</definedName>
    <definedName name="KKKK" localSheetId="13">'[1]Osn-Pod'!#REF!</definedName>
    <definedName name="KKKK" localSheetId="23">'[1]Osn-Pod'!#REF!</definedName>
    <definedName name="KKKK" localSheetId="3">'[1]Osn-Pod'!#REF!</definedName>
    <definedName name="KKKK" localSheetId="19">'[1]Osn-Pod'!#REF!</definedName>
    <definedName name="KKKK" localSheetId="18">'[1]Osn-Pod'!#REF!</definedName>
    <definedName name="KKKK">'[1]Osn-Pod'!#REF!</definedName>
    <definedName name="KKKKKK" localSheetId="12">'[1]Osn-Pod'!#REF!</definedName>
    <definedName name="KKKKKK" localSheetId="14">'[1]Osn-Pod'!#REF!</definedName>
    <definedName name="KKKKKK" localSheetId="7">'[1]Osn-Pod'!#REF!</definedName>
    <definedName name="KKKKKK" localSheetId="20">'[1]Osn-Pod'!#REF!</definedName>
    <definedName name="KKKKKK" localSheetId="15">'[1]Osn-Pod'!#REF!</definedName>
    <definedName name="KKKKKK" localSheetId="21">'[1]Osn-Pod'!#REF!</definedName>
    <definedName name="KKKKKK" localSheetId="13">'[1]Osn-Pod'!#REF!</definedName>
    <definedName name="KKKKKK" localSheetId="23">'[1]Osn-Pod'!#REF!</definedName>
    <definedName name="KKKKKK" localSheetId="3">'[1]Osn-Pod'!#REF!</definedName>
    <definedName name="KKKKKK" localSheetId="19">'[1]Osn-Pod'!#REF!</definedName>
    <definedName name="KKKKKK" localSheetId="18">'[1]Osn-Pod'!#REF!</definedName>
    <definedName name="KKKKKK">'[1]Osn-Pod'!#REF!</definedName>
    <definedName name="KKKKKKKKKKKKKK" localSheetId="12">'[1]Osn-Pod'!#REF!</definedName>
    <definedName name="KKKKKKKKKKKKKK" localSheetId="14">'[1]Osn-Pod'!#REF!</definedName>
    <definedName name="KKKKKKKKKKKKKK" localSheetId="7">'[1]Osn-Pod'!#REF!</definedName>
    <definedName name="KKKKKKKKKKKKKK" localSheetId="20">'[1]Osn-Pod'!#REF!</definedName>
    <definedName name="KKKKKKKKKKKKKK" localSheetId="15">'[1]Osn-Pod'!#REF!</definedName>
    <definedName name="KKKKKKKKKKKKKK" localSheetId="21">'[1]Osn-Pod'!#REF!</definedName>
    <definedName name="KKKKKKKKKKKKKK" localSheetId="13">'[1]Osn-Pod'!#REF!</definedName>
    <definedName name="KKKKKKKKKKKKKK" localSheetId="23">'[1]Osn-Pod'!#REF!</definedName>
    <definedName name="KKKKKKKKKKKKKK" localSheetId="3">'[1]Osn-Pod'!#REF!</definedName>
    <definedName name="KKKKKKKKKKKKKK" localSheetId="19">'[1]Osn-Pod'!#REF!</definedName>
    <definedName name="KKKKKKKKKKKKKK" localSheetId="18">'[1]Osn-Pod'!#REF!</definedName>
    <definedName name="KKKKKKKKKKKKKK">'[1]Osn-Pod'!#REF!</definedName>
    <definedName name="Klasa" localSheetId="12">#REF!</definedName>
    <definedName name="Klasa" localSheetId="14">#REF!</definedName>
    <definedName name="Klasa" localSheetId="7">#REF!</definedName>
    <definedName name="Klasa" localSheetId="20">#REF!</definedName>
    <definedName name="Klasa" localSheetId="15">#REF!</definedName>
    <definedName name="Klasa" localSheetId="21">#REF!</definedName>
    <definedName name="Klasa" localSheetId="13">#REF!</definedName>
    <definedName name="Klasa" localSheetId="23">#REF!</definedName>
    <definedName name="Klasa" localSheetId="3">#REF!</definedName>
    <definedName name="Klasa" localSheetId="19">#REF!</definedName>
    <definedName name="Klasa" localSheetId="18">#REF!</definedName>
    <definedName name="Klasa">#REF!</definedName>
    <definedName name="kolnik" localSheetId="12">#REF!</definedName>
    <definedName name="kolnik" localSheetId="14">#REF!</definedName>
    <definedName name="kolnik" localSheetId="7">#REF!</definedName>
    <definedName name="kolnik" localSheetId="20">#REF!</definedName>
    <definedName name="kolnik" localSheetId="15">#REF!</definedName>
    <definedName name="kolnik" localSheetId="21">#REF!</definedName>
    <definedName name="kolnik" localSheetId="13">#REF!</definedName>
    <definedName name="kolnik" localSheetId="23">#REF!</definedName>
    <definedName name="kolnik" localSheetId="3">#REF!</definedName>
    <definedName name="kolnik" localSheetId="19">#REF!</definedName>
    <definedName name="kolnik" localSheetId="18">#REF!</definedName>
    <definedName name="kolnik">#REF!</definedName>
    <definedName name="KONZALTING">'[1]Osn-Pod'!$C$12</definedName>
    <definedName name="kopi" localSheetId="12">#REF!</definedName>
    <definedName name="kopi" localSheetId="14">#REF!</definedName>
    <definedName name="kopi" localSheetId="7">#REF!</definedName>
    <definedName name="kopi" localSheetId="20">#REF!</definedName>
    <definedName name="kopi" localSheetId="15">#REF!</definedName>
    <definedName name="kopi" localSheetId="21">#REF!</definedName>
    <definedName name="kopi" localSheetId="13">#REF!</definedName>
    <definedName name="kopi" localSheetId="23">#REF!</definedName>
    <definedName name="kopi" localSheetId="3">#REF!</definedName>
    <definedName name="kopi" localSheetId="19">#REF!</definedName>
    <definedName name="kopi" localSheetId="18">#REF!</definedName>
    <definedName name="kopi">#REF!</definedName>
    <definedName name="KOR_IME">'[1]Osn-Pod'!$C$8</definedName>
    <definedName name="KOR_IME_OCA">'[1]Osn-Pod'!$E$8</definedName>
    <definedName name="KOR_PREZIME">'[1]Osn-Pod'!$C$7</definedName>
    <definedName name="KROVOPOKRIVAČKI" localSheetId="12">#REF!</definedName>
    <definedName name="KROVOPOKRIVAČKI" localSheetId="14">#REF!</definedName>
    <definedName name="KROVOPOKRIVAČKI" localSheetId="7">#REF!</definedName>
    <definedName name="KROVOPOKRIVAČKI" localSheetId="15">#REF!</definedName>
    <definedName name="KROVOPOKRIVAČKI" localSheetId="3">#REF!</definedName>
    <definedName name="KROVOPOKRIVAČKI" localSheetId="19">#REF!</definedName>
    <definedName name="KROVOPOKRIVAČKI" localSheetId="18">#REF!</definedName>
    <definedName name="KROVOPOKRIVAČKI">#REF!</definedName>
    <definedName name="KRUHA" localSheetId="12">#REF!</definedName>
    <definedName name="KRUHA" localSheetId="14">#REF!</definedName>
    <definedName name="KRUHA" localSheetId="7">#REF!</definedName>
    <definedName name="KRUHA" localSheetId="20">#REF!</definedName>
    <definedName name="KRUHA" localSheetId="15">#REF!</definedName>
    <definedName name="KRUHA" localSheetId="21">#REF!</definedName>
    <definedName name="KRUHA" localSheetId="13">#REF!</definedName>
    <definedName name="KRUHA" localSheetId="23">#REF!</definedName>
    <definedName name="KRUHA" localSheetId="3">#REF!</definedName>
    <definedName name="KRUHA" localSheetId="19">#REF!</definedName>
    <definedName name="KRUHA" localSheetId="18">#REF!</definedName>
    <definedName name="KRUHA">#REF!</definedName>
    <definedName name="KUCE_U_OBRADI" localSheetId="12">#REF!</definedName>
    <definedName name="KUCE_U_OBRADI" localSheetId="14">#REF!</definedName>
    <definedName name="KUCE_U_OBRADI" localSheetId="7">#REF!</definedName>
    <definedName name="KUCE_U_OBRADI" localSheetId="20">#REF!</definedName>
    <definedName name="KUCE_U_OBRADI" localSheetId="15">#REF!</definedName>
    <definedName name="KUCE_U_OBRADI" localSheetId="21">#REF!</definedName>
    <definedName name="KUCE_U_OBRADI" localSheetId="13">#REF!</definedName>
    <definedName name="KUCE_U_OBRADI" localSheetId="23">#REF!</definedName>
    <definedName name="KUCE_U_OBRADI" localSheetId="3">#REF!</definedName>
    <definedName name="KUCE_U_OBRADI" localSheetId="19">#REF!</definedName>
    <definedName name="KUCE_U_OBRADI" localSheetId="18">#REF!</definedName>
    <definedName name="KUCE_U_OBRADI">#REF!</definedName>
    <definedName name="KUCE_U_OBRADI_19" localSheetId="12">#REF!</definedName>
    <definedName name="KUCE_U_OBRADI_19" localSheetId="14">#REF!</definedName>
    <definedName name="KUCE_U_OBRADI_19" localSheetId="7">#REF!</definedName>
    <definedName name="KUCE_U_OBRADI_19" localSheetId="20">#REF!</definedName>
    <definedName name="KUCE_U_OBRADI_19" localSheetId="15">#REF!</definedName>
    <definedName name="KUCE_U_OBRADI_19" localSheetId="21">#REF!</definedName>
    <definedName name="KUCE_U_OBRADI_19" localSheetId="13">#REF!</definedName>
    <definedName name="KUCE_U_OBRADI_19" localSheetId="23">#REF!</definedName>
    <definedName name="KUCE_U_OBRADI_19" localSheetId="3">#REF!</definedName>
    <definedName name="KUCE_U_OBRADI_19" localSheetId="19">#REF!</definedName>
    <definedName name="KUCE_U_OBRADI_19" localSheetId="18">#REF!</definedName>
    <definedName name="KUCE_U_OBRADI_19">#REF!</definedName>
    <definedName name="KUCE_U_OBRADI_3" localSheetId="12">#REF!</definedName>
    <definedName name="KUCE_U_OBRADI_3" localSheetId="14">#REF!</definedName>
    <definedName name="KUCE_U_OBRADI_3" localSheetId="7">#REF!</definedName>
    <definedName name="KUCE_U_OBRADI_3" localSheetId="20">#REF!</definedName>
    <definedName name="KUCE_U_OBRADI_3" localSheetId="15">#REF!</definedName>
    <definedName name="KUCE_U_OBRADI_3" localSheetId="21">#REF!</definedName>
    <definedName name="KUCE_U_OBRADI_3" localSheetId="13">#REF!</definedName>
    <definedName name="KUCE_U_OBRADI_3" localSheetId="23">#REF!</definedName>
    <definedName name="KUCE_U_OBRADI_3" localSheetId="3">#REF!</definedName>
    <definedName name="KUCE_U_OBRADI_3" localSheetId="19">#REF!</definedName>
    <definedName name="KUCE_U_OBRADI_3" localSheetId="18">#REF!</definedName>
    <definedName name="KUCE_U_OBRADI_3">#REF!</definedName>
    <definedName name="KUCE_U_OBRADI_7" localSheetId="12">#REF!</definedName>
    <definedName name="KUCE_U_OBRADI_7" localSheetId="14">#REF!</definedName>
    <definedName name="KUCE_U_OBRADI_7" localSheetId="7">#REF!</definedName>
    <definedName name="KUCE_U_OBRADI_7" localSheetId="20">#REF!</definedName>
    <definedName name="KUCE_U_OBRADI_7" localSheetId="15">#REF!</definedName>
    <definedName name="KUCE_U_OBRADI_7" localSheetId="21">#REF!</definedName>
    <definedName name="KUCE_U_OBRADI_7" localSheetId="13">#REF!</definedName>
    <definedName name="KUCE_U_OBRADI_7" localSheetId="23">#REF!</definedName>
    <definedName name="KUCE_U_OBRADI_7" localSheetId="3">#REF!</definedName>
    <definedName name="KUCE_U_OBRADI_7" localSheetId="19">#REF!</definedName>
    <definedName name="KUCE_U_OBRADI_7" localSheetId="18">#REF!</definedName>
    <definedName name="KUCE_U_OBRADI_7">#REF!</definedName>
    <definedName name="KUCE_U_OBRADI_9" localSheetId="12">#REF!</definedName>
    <definedName name="KUCE_U_OBRADI_9" localSheetId="14">#REF!</definedName>
    <definedName name="KUCE_U_OBRADI_9" localSheetId="7">#REF!</definedName>
    <definedName name="KUCE_U_OBRADI_9" localSheetId="20">#REF!</definedName>
    <definedName name="KUCE_U_OBRADI_9" localSheetId="15">#REF!</definedName>
    <definedName name="KUCE_U_OBRADI_9" localSheetId="21">#REF!</definedName>
    <definedName name="KUCE_U_OBRADI_9" localSheetId="13">#REF!</definedName>
    <definedName name="KUCE_U_OBRADI_9" localSheetId="23">#REF!</definedName>
    <definedName name="KUCE_U_OBRADI_9" localSheetId="3">#REF!</definedName>
    <definedName name="KUCE_U_OBRADI_9" localSheetId="19">#REF!</definedName>
    <definedName name="KUCE_U_OBRADI_9" localSheetId="18">#REF!</definedName>
    <definedName name="KUCE_U_OBRADI_9">#REF!</definedName>
    <definedName name="kuce_u_obradi1" localSheetId="12">#REF!</definedName>
    <definedName name="kuce_u_obradi1" localSheetId="14">#REF!</definedName>
    <definedName name="kuce_u_obradi1" localSheetId="7">#REF!</definedName>
    <definedName name="kuce_u_obradi1" localSheetId="20">#REF!</definedName>
    <definedName name="kuce_u_obradi1" localSheetId="15">#REF!</definedName>
    <definedName name="kuce_u_obradi1" localSheetId="21">#REF!</definedName>
    <definedName name="kuce_u_obradi1" localSheetId="13">#REF!</definedName>
    <definedName name="kuce_u_obradi1" localSheetId="23">#REF!</definedName>
    <definedName name="kuce_u_obradi1" localSheetId="3">#REF!</definedName>
    <definedName name="kuce_u_obradi1" localSheetId="19">#REF!</definedName>
    <definedName name="kuce_u_obradi1" localSheetId="18">#REF!</definedName>
    <definedName name="kuce_u_obradi1">#REF!</definedName>
    <definedName name="KZ_Lepoglava_SITUACIJA_List">"#REF!"</definedName>
    <definedName name="KZ_Lepoglava_SITUACIJA_List1">"#REF!"</definedName>
    <definedName name="KZ_Lepoglava_SITUACIJA_List2">"#REF!"</definedName>
    <definedName name="L" localSheetId="12">#REF!</definedName>
    <definedName name="L" localSheetId="14">#REF!</definedName>
    <definedName name="L" localSheetId="7">#REF!</definedName>
    <definedName name="L" localSheetId="20">#REF!</definedName>
    <definedName name="L" localSheetId="15">#REF!</definedName>
    <definedName name="L" localSheetId="21">#REF!</definedName>
    <definedName name="L" localSheetId="13">#REF!</definedName>
    <definedName name="L" localSheetId="23">#REF!</definedName>
    <definedName name="L" localSheetId="3">#REF!</definedName>
    <definedName name="L" localSheetId="19">#REF!</definedName>
    <definedName name="L" localSheetId="18">#REF!</definedName>
    <definedName name="L">#REF!</definedName>
    <definedName name="l." localSheetId="12">#REF!</definedName>
    <definedName name="l." localSheetId="14">#REF!</definedName>
    <definedName name="l." localSheetId="7">#REF!</definedName>
    <definedName name="l." localSheetId="20">#REF!</definedName>
    <definedName name="l." localSheetId="15">#REF!</definedName>
    <definedName name="l." localSheetId="21">#REF!</definedName>
    <definedName name="l." localSheetId="13">#REF!</definedName>
    <definedName name="l." localSheetId="23">#REF!</definedName>
    <definedName name="l." localSheetId="3">#REF!</definedName>
    <definedName name="l." localSheetId="19">#REF!</definedName>
    <definedName name="l." localSheetId="18">#REF!</definedName>
    <definedName name="l.">#REF!</definedName>
    <definedName name="L_10" localSheetId="12">#REF!</definedName>
    <definedName name="L_10" localSheetId="14">#REF!</definedName>
    <definedName name="L_10" localSheetId="7">#REF!</definedName>
    <definedName name="L_10" localSheetId="20">#REF!</definedName>
    <definedName name="L_10" localSheetId="15">#REF!</definedName>
    <definedName name="L_10" localSheetId="21">#REF!</definedName>
    <definedName name="L_10" localSheetId="13">#REF!</definedName>
    <definedName name="L_10" localSheetId="23">#REF!</definedName>
    <definedName name="L_10" localSheetId="3">#REF!</definedName>
    <definedName name="L_10" localSheetId="19">#REF!</definedName>
    <definedName name="L_10" localSheetId="18">#REF!</definedName>
    <definedName name="L_10">#REF!</definedName>
    <definedName name="L_11" localSheetId="12">#REF!</definedName>
    <definedName name="L_11" localSheetId="14">#REF!</definedName>
    <definedName name="L_11" localSheetId="7">#REF!</definedName>
    <definedName name="L_11" localSheetId="20">#REF!</definedName>
    <definedName name="L_11" localSheetId="15">#REF!</definedName>
    <definedName name="L_11" localSheetId="21">#REF!</definedName>
    <definedName name="L_11" localSheetId="13">#REF!</definedName>
    <definedName name="L_11" localSheetId="23">#REF!</definedName>
    <definedName name="L_11" localSheetId="3">#REF!</definedName>
    <definedName name="L_11" localSheetId="19">#REF!</definedName>
    <definedName name="L_11" localSheetId="18">#REF!</definedName>
    <definedName name="L_11">#REF!</definedName>
    <definedName name="LL" localSheetId="12">'[1]Osn-Pod'!#REF!</definedName>
    <definedName name="LL" localSheetId="14">'[1]Osn-Pod'!#REF!</definedName>
    <definedName name="LL" localSheetId="7">'[1]Osn-Pod'!#REF!</definedName>
    <definedName name="LL" localSheetId="20">'[1]Osn-Pod'!#REF!</definedName>
    <definedName name="LL" localSheetId="15">'[1]Osn-Pod'!#REF!</definedName>
    <definedName name="LL" localSheetId="21">'[1]Osn-Pod'!#REF!</definedName>
    <definedName name="LL" localSheetId="13">'[1]Osn-Pod'!#REF!</definedName>
    <definedName name="LL" localSheetId="23">'[1]Osn-Pod'!#REF!</definedName>
    <definedName name="LL" localSheetId="3">'[1]Osn-Pod'!#REF!</definedName>
    <definedName name="LL" localSheetId="19">'[1]Osn-Pod'!#REF!</definedName>
    <definedName name="LL" localSheetId="18">'[1]Osn-Pod'!#REF!</definedName>
    <definedName name="LL">'[1]Osn-Pod'!#REF!</definedName>
    <definedName name="LLL" localSheetId="12">'[1]Osn-Pod'!#REF!</definedName>
    <definedName name="LLL" localSheetId="14">'[1]Osn-Pod'!#REF!</definedName>
    <definedName name="LLL" localSheetId="7">'[1]Osn-Pod'!#REF!</definedName>
    <definedName name="LLL" localSheetId="20">'[1]Osn-Pod'!#REF!</definedName>
    <definedName name="LLL" localSheetId="15">'[1]Osn-Pod'!#REF!</definedName>
    <definedName name="LLL" localSheetId="21">'[1]Osn-Pod'!#REF!</definedName>
    <definedName name="LLL" localSheetId="13">'[1]Osn-Pod'!#REF!</definedName>
    <definedName name="LLL" localSheetId="23">'[1]Osn-Pod'!#REF!</definedName>
    <definedName name="LLL" localSheetId="3">'[1]Osn-Pod'!#REF!</definedName>
    <definedName name="LLL" localSheetId="19">'[1]Osn-Pod'!#REF!</definedName>
    <definedName name="LLL" localSheetId="18">'[1]Osn-Pod'!#REF!</definedName>
    <definedName name="LLL">'[1]Osn-Pod'!#REF!</definedName>
    <definedName name="LLLLL" localSheetId="12">'[1]Osn-Pod'!#REF!</definedName>
    <definedName name="LLLLL" localSheetId="14">'[1]Osn-Pod'!#REF!</definedName>
    <definedName name="LLLLL" localSheetId="7">'[1]Osn-Pod'!#REF!</definedName>
    <definedName name="LLLLL" localSheetId="20">'[1]Osn-Pod'!#REF!</definedName>
    <definedName name="LLLLL" localSheetId="15">'[1]Osn-Pod'!#REF!</definedName>
    <definedName name="LLLLL" localSheetId="21">'[1]Osn-Pod'!#REF!</definedName>
    <definedName name="LLLLL" localSheetId="13">'[1]Osn-Pod'!#REF!</definedName>
    <definedName name="LLLLL" localSheetId="23">'[1]Osn-Pod'!#REF!</definedName>
    <definedName name="LLLLL" localSheetId="3">'[1]Osn-Pod'!#REF!</definedName>
    <definedName name="LLLLL" localSheetId="19">'[1]Osn-Pod'!#REF!</definedName>
    <definedName name="LLLLL" localSheetId="18">'[1]Osn-Pod'!#REF!</definedName>
    <definedName name="LLLLL">'[1]Osn-Pod'!#REF!</definedName>
    <definedName name="LLLLLLLLLL" localSheetId="12">'[1]Osn-Pod'!#REF!</definedName>
    <definedName name="LLLLLLLLLL" localSheetId="14">'[1]Osn-Pod'!#REF!</definedName>
    <definedName name="LLLLLLLLLL" localSheetId="7">'[1]Osn-Pod'!#REF!</definedName>
    <definedName name="LLLLLLLLLL" localSheetId="20">'[1]Osn-Pod'!#REF!</definedName>
    <definedName name="LLLLLLLLLL" localSheetId="15">'[1]Osn-Pod'!#REF!</definedName>
    <definedName name="LLLLLLLLLL" localSheetId="21">'[1]Osn-Pod'!#REF!</definedName>
    <definedName name="LLLLLLLLLL" localSheetId="13">'[1]Osn-Pod'!#REF!</definedName>
    <definedName name="LLLLLLLLLL" localSheetId="23">'[1]Osn-Pod'!#REF!</definedName>
    <definedName name="LLLLLLLLLL" localSheetId="3">'[1]Osn-Pod'!#REF!</definedName>
    <definedName name="LLLLLLLLLL" localSheetId="19">'[1]Osn-Pod'!#REF!</definedName>
    <definedName name="LLLLLLLLLL" localSheetId="18">'[1]Osn-Pod'!#REF!</definedName>
    <definedName name="LLLLLLLLLL">'[1]Osn-Pod'!#REF!</definedName>
    <definedName name="LOKACIJA1">[2]Korice!$G$33</definedName>
    <definedName name="LOKACIJA2">[2]Korice!$G$34</definedName>
    <definedName name="ljkl" localSheetId="12">#REF!</definedName>
    <definedName name="ljkl" localSheetId="14">#REF!</definedName>
    <definedName name="ljkl" localSheetId="7">#REF!</definedName>
    <definedName name="ljkl" localSheetId="20">#REF!</definedName>
    <definedName name="ljkl" localSheetId="15">#REF!</definedName>
    <definedName name="ljkl" localSheetId="21">#REF!</definedName>
    <definedName name="ljkl" localSheetId="13">#REF!</definedName>
    <definedName name="ljkl" localSheetId="23">#REF!</definedName>
    <definedName name="ljkl" localSheetId="3">#REF!</definedName>
    <definedName name="ljkl" localSheetId="19">#REF!</definedName>
    <definedName name="ljkl" localSheetId="18">#REF!</definedName>
    <definedName name="ljkl">#REF!</definedName>
    <definedName name="ma">[5]popisi!$A$1:$A$9</definedName>
    <definedName name="MAPE" localSheetId="12">'[1]Osn-Pod'!#REF!</definedName>
    <definedName name="MAPE" localSheetId="14">'[1]Osn-Pod'!#REF!</definedName>
    <definedName name="MAPE" localSheetId="7">'[1]Osn-Pod'!#REF!</definedName>
    <definedName name="MAPE" localSheetId="20">'[1]Osn-Pod'!#REF!</definedName>
    <definedName name="MAPE" localSheetId="15">'[1]Osn-Pod'!#REF!</definedName>
    <definedName name="MAPE" localSheetId="21">'[1]Osn-Pod'!#REF!</definedName>
    <definedName name="MAPE" localSheetId="13">'[1]Osn-Pod'!#REF!</definedName>
    <definedName name="MAPE" localSheetId="23">'[1]Osn-Pod'!#REF!</definedName>
    <definedName name="MAPE" localSheetId="3">'[1]Osn-Pod'!#REF!</definedName>
    <definedName name="MAPE" localSheetId="19">'[1]Osn-Pod'!#REF!</definedName>
    <definedName name="MAPE" localSheetId="18">'[1]Osn-Pod'!#REF!</definedName>
    <definedName name="MAPE">'[1]Osn-Pod'!#REF!</definedName>
    <definedName name="marke">[6]Sheet2!$A$1:$A$9</definedName>
    <definedName name="MJES_DIONICE" localSheetId="12">#REF!</definedName>
    <definedName name="MJES_DIONICE" localSheetId="14">#REF!</definedName>
    <definedName name="MJES_DIONICE" localSheetId="7">#REF!</definedName>
    <definedName name="MJES_DIONICE" localSheetId="20">#REF!</definedName>
    <definedName name="MJES_DIONICE" localSheetId="15">#REF!</definedName>
    <definedName name="MJES_DIONICE" localSheetId="21">#REF!</definedName>
    <definedName name="MJES_DIONICE" localSheetId="13">#REF!</definedName>
    <definedName name="MJES_DIONICE" localSheetId="23">#REF!</definedName>
    <definedName name="MJES_DIONICE" localSheetId="3">#REF!</definedName>
    <definedName name="MJES_DIONICE" localSheetId="19">#REF!</definedName>
    <definedName name="MJES_DIONICE" localSheetId="18">#REF!</definedName>
    <definedName name="MJES_DIONICE">#REF!</definedName>
    <definedName name="MJES_DIONICE_19" localSheetId="12">#REF!</definedName>
    <definedName name="MJES_DIONICE_19" localSheetId="14">#REF!</definedName>
    <definedName name="MJES_DIONICE_19" localSheetId="7">#REF!</definedName>
    <definedName name="MJES_DIONICE_19" localSheetId="20">#REF!</definedName>
    <definedName name="MJES_DIONICE_19" localSheetId="15">#REF!</definedName>
    <definedName name="MJES_DIONICE_19" localSheetId="21">#REF!</definedName>
    <definedName name="MJES_DIONICE_19" localSheetId="13">#REF!</definedName>
    <definedName name="MJES_DIONICE_19" localSheetId="23">#REF!</definedName>
    <definedName name="MJES_DIONICE_19" localSheetId="3">#REF!</definedName>
    <definedName name="MJES_DIONICE_19" localSheetId="19">#REF!</definedName>
    <definedName name="MJES_DIONICE_19" localSheetId="18">#REF!</definedName>
    <definedName name="MJES_DIONICE_19">#REF!</definedName>
    <definedName name="MJES_DIONICE_3" localSheetId="12">#REF!</definedName>
    <definedName name="MJES_DIONICE_3" localSheetId="14">#REF!</definedName>
    <definedName name="MJES_DIONICE_3" localSheetId="7">#REF!</definedName>
    <definedName name="MJES_DIONICE_3" localSheetId="20">#REF!</definedName>
    <definedName name="MJES_DIONICE_3" localSheetId="15">#REF!</definedName>
    <definedName name="MJES_DIONICE_3" localSheetId="21">#REF!</definedName>
    <definedName name="MJES_DIONICE_3" localSheetId="13">#REF!</definedName>
    <definedName name="MJES_DIONICE_3" localSheetId="23">#REF!</definedName>
    <definedName name="MJES_DIONICE_3" localSheetId="3">#REF!</definedName>
    <definedName name="MJES_DIONICE_3" localSheetId="19">#REF!</definedName>
    <definedName name="MJES_DIONICE_3" localSheetId="18">#REF!</definedName>
    <definedName name="MJES_DIONICE_3">#REF!</definedName>
    <definedName name="MJES_DIONICE_7" localSheetId="12">#REF!</definedName>
    <definedName name="MJES_DIONICE_7" localSheetId="14">#REF!</definedName>
    <definedName name="MJES_DIONICE_7" localSheetId="7">#REF!</definedName>
    <definedName name="MJES_DIONICE_7" localSheetId="20">#REF!</definedName>
    <definedName name="MJES_DIONICE_7" localSheetId="15">#REF!</definedName>
    <definedName name="MJES_DIONICE_7" localSheetId="21">#REF!</definedName>
    <definedName name="MJES_DIONICE_7" localSheetId="13">#REF!</definedName>
    <definedName name="MJES_DIONICE_7" localSheetId="23">#REF!</definedName>
    <definedName name="MJES_DIONICE_7" localSheetId="3">#REF!</definedName>
    <definedName name="MJES_DIONICE_7" localSheetId="19">#REF!</definedName>
    <definedName name="MJES_DIONICE_7" localSheetId="18">#REF!</definedName>
    <definedName name="MJES_DIONICE_7">#REF!</definedName>
    <definedName name="MJES_DIONICE_9" localSheetId="12">#REF!</definedName>
    <definedName name="MJES_DIONICE_9" localSheetId="14">#REF!</definedName>
    <definedName name="MJES_DIONICE_9" localSheetId="7">#REF!</definedName>
    <definedName name="MJES_DIONICE_9" localSheetId="20">#REF!</definedName>
    <definedName name="MJES_DIONICE_9" localSheetId="15">#REF!</definedName>
    <definedName name="MJES_DIONICE_9" localSheetId="21">#REF!</definedName>
    <definedName name="MJES_DIONICE_9" localSheetId="13">#REF!</definedName>
    <definedName name="MJES_DIONICE_9" localSheetId="23">#REF!</definedName>
    <definedName name="MJES_DIONICE_9" localSheetId="3">#REF!</definedName>
    <definedName name="MJES_DIONICE_9" localSheetId="19">#REF!</definedName>
    <definedName name="MJES_DIONICE_9" localSheetId="18">#REF!</definedName>
    <definedName name="MJES_DIONICE_9">#REF!</definedName>
    <definedName name="mjes_dionice1" localSheetId="12">#REF!</definedName>
    <definedName name="mjes_dionice1" localSheetId="14">#REF!</definedName>
    <definedName name="mjes_dionice1" localSheetId="7">#REF!</definedName>
    <definedName name="mjes_dionice1" localSheetId="20">#REF!</definedName>
    <definedName name="mjes_dionice1" localSheetId="15">#REF!</definedName>
    <definedName name="mjes_dionice1" localSheetId="21">#REF!</definedName>
    <definedName name="mjes_dionice1" localSheetId="13">#REF!</definedName>
    <definedName name="mjes_dionice1" localSheetId="23">#REF!</definedName>
    <definedName name="mjes_dionice1" localSheetId="3">#REF!</definedName>
    <definedName name="mjes_dionice1" localSheetId="19">#REF!</definedName>
    <definedName name="mjes_dionice1" localSheetId="18">#REF!</definedName>
    <definedName name="mjes_dionice1">#REF!</definedName>
    <definedName name="MJES_IZVR" localSheetId="12">#REF!</definedName>
    <definedName name="MJES_IZVR" localSheetId="14">#REF!</definedName>
    <definedName name="MJES_IZVR" localSheetId="7">#REF!</definedName>
    <definedName name="MJES_IZVR" localSheetId="20">#REF!</definedName>
    <definedName name="MJES_IZVR" localSheetId="15">#REF!</definedName>
    <definedName name="MJES_IZVR" localSheetId="21">#REF!</definedName>
    <definedName name="MJES_IZVR" localSheetId="13">#REF!</definedName>
    <definedName name="MJES_IZVR" localSheetId="23">#REF!</definedName>
    <definedName name="MJES_IZVR" localSheetId="3">#REF!</definedName>
    <definedName name="MJES_IZVR" localSheetId="19">#REF!</definedName>
    <definedName name="MJES_IZVR" localSheetId="18">#REF!</definedName>
    <definedName name="MJES_IZVR">#REF!</definedName>
    <definedName name="MJES_IZVR_19" localSheetId="12">#REF!</definedName>
    <definedName name="MJES_IZVR_19" localSheetId="14">#REF!</definedName>
    <definedName name="MJES_IZVR_19" localSheetId="7">#REF!</definedName>
    <definedName name="MJES_IZVR_19" localSheetId="20">#REF!</definedName>
    <definedName name="MJES_IZVR_19" localSheetId="15">#REF!</definedName>
    <definedName name="MJES_IZVR_19" localSheetId="21">#REF!</definedName>
    <definedName name="MJES_IZVR_19" localSheetId="13">#REF!</definedName>
    <definedName name="MJES_IZVR_19" localSheetId="23">#REF!</definedName>
    <definedName name="MJES_IZVR_19" localSheetId="3">#REF!</definedName>
    <definedName name="MJES_IZVR_19" localSheetId="19">#REF!</definedName>
    <definedName name="MJES_IZVR_19" localSheetId="18">#REF!</definedName>
    <definedName name="MJES_IZVR_19">#REF!</definedName>
    <definedName name="MJES_IZVR_3" localSheetId="12">#REF!</definedName>
    <definedName name="MJES_IZVR_3" localSheetId="14">#REF!</definedName>
    <definedName name="MJES_IZVR_3" localSheetId="7">#REF!</definedName>
    <definedName name="MJES_IZVR_3" localSheetId="20">#REF!</definedName>
    <definedName name="MJES_IZVR_3" localSheetId="15">#REF!</definedName>
    <definedName name="MJES_IZVR_3" localSheetId="21">#REF!</definedName>
    <definedName name="MJES_IZVR_3" localSheetId="13">#REF!</definedName>
    <definedName name="MJES_IZVR_3" localSheetId="23">#REF!</definedName>
    <definedName name="MJES_IZVR_3" localSheetId="3">#REF!</definedName>
    <definedName name="MJES_IZVR_3" localSheetId="19">#REF!</definedName>
    <definedName name="MJES_IZVR_3" localSheetId="18">#REF!</definedName>
    <definedName name="MJES_IZVR_3">#REF!</definedName>
    <definedName name="MJES_IZVR_7" localSheetId="12">#REF!</definedName>
    <definedName name="MJES_IZVR_7" localSheetId="14">#REF!</definedName>
    <definedName name="MJES_IZVR_7" localSheetId="7">#REF!</definedName>
    <definedName name="MJES_IZVR_7" localSheetId="20">#REF!</definedName>
    <definedName name="MJES_IZVR_7" localSheetId="15">#REF!</definedName>
    <definedName name="MJES_IZVR_7" localSheetId="21">#REF!</definedName>
    <definedName name="MJES_IZVR_7" localSheetId="13">#REF!</definedName>
    <definedName name="MJES_IZVR_7" localSheetId="23">#REF!</definedName>
    <definedName name="MJES_IZVR_7" localSheetId="3">#REF!</definedName>
    <definedName name="MJES_IZVR_7" localSheetId="19">#REF!</definedName>
    <definedName name="MJES_IZVR_7" localSheetId="18">#REF!</definedName>
    <definedName name="MJES_IZVR_7">#REF!</definedName>
    <definedName name="MJES_IZVR_9" localSheetId="12">#REF!</definedName>
    <definedName name="MJES_IZVR_9" localSheetId="14">#REF!</definedName>
    <definedName name="MJES_IZVR_9" localSheetId="7">#REF!</definedName>
    <definedName name="MJES_IZVR_9" localSheetId="20">#REF!</definedName>
    <definedName name="MJES_IZVR_9" localSheetId="15">#REF!</definedName>
    <definedName name="MJES_IZVR_9" localSheetId="21">#REF!</definedName>
    <definedName name="MJES_IZVR_9" localSheetId="13">#REF!</definedName>
    <definedName name="MJES_IZVR_9" localSheetId="23">#REF!</definedName>
    <definedName name="MJES_IZVR_9" localSheetId="3">#REF!</definedName>
    <definedName name="MJES_IZVR_9" localSheetId="19">#REF!</definedName>
    <definedName name="MJES_IZVR_9" localSheetId="18">#REF!</definedName>
    <definedName name="MJES_IZVR_9">#REF!</definedName>
    <definedName name="mjes_izvr1" localSheetId="12">#REF!</definedName>
    <definedName name="mjes_izvr1" localSheetId="14">#REF!</definedName>
    <definedName name="mjes_izvr1" localSheetId="7">#REF!</definedName>
    <definedName name="mjes_izvr1" localSheetId="20">#REF!</definedName>
    <definedName name="mjes_izvr1" localSheetId="15">#REF!</definedName>
    <definedName name="mjes_izvr1" localSheetId="21">#REF!</definedName>
    <definedName name="mjes_izvr1" localSheetId="13">#REF!</definedName>
    <definedName name="mjes_izvr1" localSheetId="23">#REF!</definedName>
    <definedName name="mjes_izvr1" localSheetId="3">#REF!</definedName>
    <definedName name="mjes_izvr1" localSheetId="19">#REF!</definedName>
    <definedName name="mjes_izvr1" localSheetId="18">#REF!</definedName>
    <definedName name="mjes_izvr1">#REF!</definedName>
    <definedName name="MJES_OBVEZNICE" localSheetId="12">#REF!</definedName>
    <definedName name="MJES_OBVEZNICE" localSheetId="14">#REF!</definedName>
    <definedName name="MJES_OBVEZNICE" localSheetId="7">#REF!</definedName>
    <definedName name="MJES_OBVEZNICE" localSheetId="20">#REF!</definedName>
    <definedName name="MJES_OBVEZNICE" localSheetId="15">#REF!</definedName>
    <definedName name="MJES_OBVEZNICE" localSheetId="21">#REF!</definedName>
    <definedName name="MJES_OBVEZNICE" localSheetId="13">#REF!</definedName>
    <definedName name="MJES_OBVEZNICE" localSheetId="23">#REF!</definedName>
    <definedName name="MJES_OBVEZNICE" localSheetId="3">#REF!</definedName>
    <definedName name="MJES_OBVEZNICE" localSheetId="19">#REF!</definedName>
    <definedName name="MJES_OBVEZNICE" localSheetId="18">#REF!</definedName>
    <definedName name="MJES_OBVEZNICE">#REF!</definedName>
    <definedName name="MJES_OBVEZNICE_19" localSheetId="12">#REF!</definedName>
    <definedName name="MJES_OBVEZNICE_19" localSheetId="14">#REF!</definedName>
    <definedName name="MJES_OBVEZNICE_19" localSheetId="7">#REF!</definedName>
    <definedName name="MJES_OBVEZNICE_19" localSheetId="20">#REF!</definedName>
    <definedName name="MJES_OBVEZNICE_19" localSheetId="15">#REF!</definedName>
    <definedName name="MJES_OBVEZNICE_19" localSheetId="21">#REF!</definedName>
    <definedName name="MJES_OBVEZNICE_19" localSheetId="13">#REF!</definedName>
    <definedName name="MJES_OBVEZNICE_19" localSheetId="23">#REF!</definedName>
    <definedName name="MJES_OBVEZNICE_19" localSheetId="3">#REF!</definedName>
    <definedName name="MJES_OBVEZNICE_19" localSheetId="19">#REF!</definedName>
    <definedName name="MJES_OBVEZNICE_19" localSheetId="18">#REF!</definedName>
    <definedName name="MJES_OBVEZNICE_19">#REF!</definedName>
    <definedName name="MJES_OBVEZNICE_3" localSheetId="12">#REF!</definedName>
    <definedName name="MJES_OBVEZNICE_3" localSheetId="14">#REF!</definedName>
    <definedName name="MJES_OBVEZNICE_3" localSheetId="7">#REF!</definedName>
    <definedName name="MJES_OBVEZNICE_3" localSheetId="20">#REF!</definedName>
    <definedName name="MJES_OBVEZNICE_3" localSheetId="15">#REF!</definedName>
    <definedName name="MJES_OBVEZNICE_3" localSheetId="21">#REF!</definedName>
    <definedName name="MJES_OBVEZNICE_3" localSheetId="13">#REF!</definedName>
    <definedName name="MJES_OBVEZNICE_3" localSheetId="23">#REF!</definedName>
    <definedName name="MJES_OBVEZNICE_3" localSheetId="3">#REF!</definedName>
    <definedName name="MJES_OBVEZNICE_3" localSheetId="19">#REF!</definedName>
    <definedName name="MJES_OBVEZNICE_3" localSheetId="18">#REF!</definedName>
    <definedName name="MJES_OBVEZNICE_3">#REF!</definedName>
    <definedName name="MJES_OBVEZNICE_7" localSheetId="12">#REF!</definedName>
    <definedName name="MJES_OBVEZNICE_7" localSheetId="14">#REF!</definedName>
    <definedName name="MJES_OBVEZNICE_7" localSheetId="7">#REF!</definedName>
    <definedName name="MJES_OBVEZNICE_7" localSheetId="20">#REF!</definedName>
    <definedName name="MJES_OBVEZNICE_7" localSheetId="15">#REF!</definedName>
    <definedName name="MJES_OBVEZNICE_7" localSheetId="21">#REF!</definedName>
    <definedName name="MJES_OBVEZNICE_7" localSheetId="13">#REF!</definedName>
    <definedName name="MJES_OBVEZNICE_7" localSheetId="23">#REF!</definedName>
    <definedName name="MJES_OBVEZNICE_7" localSheetId="3">#REF!</definedName>
    <definedName name="MJES_OBVEZNICE_7" localSheetId="19">#REF!</definedName>
    <definedName name="MJES_OBVEZNICE_7" localSheetId="18">#REF!</definedName>
    <definedName name="MJES_OBVEZNICE_7">#REF!</definedName>
    <definedName name="MJES_OBVEZNICE_9" localSheetId="12">#REF!</definedName>
    <definedName name="MJES_OBVEZNICE_9" localSheetId="14">#REF!</definedName>
    <definedName name="MJES_OBVEZNICE_9" localSheetId="7">#REF!</definedName>
    <definedName name="MJES_OBVEZNICE_9" localSheetId="20">#REF!</definedName>
    <definedName name="MJES_OBVEZNICE_9" localSheetId="15">#REF!</definedName>
    <definedName name="MJES_OBVEZNICE_9" localSheetId="21">#REF!</definedName>
    <definedName name="MJES_OBVEZNICE_9" localSheetId="13">#REF!</definedName>
    <definedName name="MJES_OBVEZNICE_9" localSheetId="23">#REF!</definedName>
    <definedName name="MJES_OBVEZNICE_9" localSheetId="3">#REF!</definedName>
    <definedName name="MJES_OBVEZNICE_9" localSheetId="19">#REF!</definedName>
    <definedName name="MJES_OBVEZNICE_9" localSheetId="18">#REF!</definedName>
    <definedName name="MJES_OBVEZNICE_9">#REF!</definedName>
    <definedName name="mjes_obveznice1" localSheetId="12">#REF!</definedName>
    <definedName name="mjes_obveznice1" localSheetId="14">#REF!</definedName>
    <definedName name="mjes_obveznice1" localSheetId="7">#REF!</definedName>
    <definedName name="mjes_obveznice1" localSheetId="20">#REF!</definedName>
    <definedName name="mjes_obveznice1" localSheetId="15">#REF!</definedName>
    <definedName name="mjes_obveznice1" localSheetId="21">#REF!</definedName>
    <definedName name="mjes_obveznice1" localSheetId="13">#REF!</definedName>
    <definedName name="mjes_obveznice1" localSheetId="23">#REF!</definedName>
    <definedName name="mjes_obveznice1" localSheetId="3">#REF!</definedName>
    <definedName name="mjes_obveznice1" localSheetId="19">#REF!</definedName>
    <definedName name="mjes_obveznice1" localSheetId="18">#REF!</definedName>
    <definedName name="mjes_obveznice1">#REF!</definedName>
    <definedName name="MJES_POC" localSheetId="12">'[1]Osn-Pod'!#REF!</definedName>
    <definedName name="MJES_POC" localSheetId="14">'[1]Osn-Pod'!#REF!</definedName>
    <definedName name="MJES_POC" localSheetId="7">'[1]Osn-Pod'!#REF!</definedName>
    <definedName name="MJES_POC" localSheetId="20">'[1]Osn-Pod'!#REF!</definedName>
    <definedName name="MJES_POC" localSheetId="15">'[1]Osn-Pod'!#REF!</definedName>
    <definedName name="MJES_POC" localSheetId="21">'[1]Osn-Pod'!#REF!</definedName>
    <definedName name="MJES_POC" localSheetId="13">'[1]Osn-Pod'!#REF!</definedName>
    <definedName name="MJES_POC" localSheetId="23">'[1]Osn-Pod'!#REF!</definedName>
    <definedName name="MJES_POC" localSheetId="3">'[1]Osn-Pod'!#REF!</definedName>
    <definedName name="MJES_POC" localSheetId="19">'[1]Osn-Pod'!#REF!</definedName>
    <definedName name="MJES_POC" localSheetId="18">'[1]Osn-Pod'!#REF!</definedName>
    <definedName name="MJES_POC">'[1]Osn-Pod'!#REF!</definedName>
    <definedName name="MJES_SIT" localSheetId="12">'[1]Osn-Pod'!#REF!</definedName>
    <definedName name="MJES_SIT" localSheetId="14">'[1]Osn-Pod'!#REF!</definedName>
    <definedName name="MJES_SIT" localSheetId="7">'[1]Osn-Pod'!#REF!</definedName>
    <definedName name="MJES_SIT" localSheetId="20">'[1]Osn-Pod'!#REF!</definedName>
    <definedName name="MJES_SIT" localSheetId="15">'[1]Osn-Pod'!#REF!</definedName>
    <definedName name="MJES_SIT" localSheetId="21">'[1]Osn-Pod'!#REF!</definedName>
    <definedName name="MJES_SIT" localSheetId="13">'[1]Osn-Pod'!#REF!</definedName>
    <definedName name="MJES_SIT" localSheetId="23">'[1]Osn-Pod'!#REF!</definedName>
    <definedName name="MJES_SIT" localSheetId="3">'[1]Osn-Pod'!#REF!</definedName>
    <definedName name="MJES_SIT" localSheetId="19">'[1]Osn-Pod'!#REF!</definedName>
    <definedName name="MJES_SIT" localSheetId="18">'[1]Osn-Pod'!#REF!</definedName>
    <definedName name="MJES_SIT">'[1]Osn-Pod'!#REF!</definedName>
    <definedName name="MJES_ZA_OBR" localSheetId="12">'[1]Osn-Pod'!#REF!</definedName>
    <definedName name="MJES_ZA_OBR" localSheetId="14">'[1]Osn-Pod'!#REF!</definedName>
    <definedName name="MJES_ZA_OBR" localSheetId="7">'[1]Osn-Pod'!#REF!</definedName>
    <definedName name="MJES_ZA_OBR" localSheetId="20">'[1]Osn-Pod'!#REF!</definedName>
    <definedName name="MJES_ZA_OBR" localSheetId="15">'[1]Osn-Pod'!#REF!</definedName>
    <definedName name="MJES_ZA_OBR" localSheetId="21">'[1]Osn-Pod'!#REF!</definedName>
    <definedName name="MJES_ZA_OBR" localSheetId="13">'[1]Osn-Pod'!#REF!</definedName>
    <definedName name="MJES_ZA_OBR" localSheetId="23">'[1]Osn-Pod'!#REF!</definedName>
    <definedName name="MJES_ZA_OBR" localSheetId="3">'[1]Osn-Pod'!#REF!</definedName>
    <definedName name="MJES_ZA_OBR" localSheetId="19">'[1]Osn-Pod'!#REF!</definedName>
    <definedName name="MJES_ZA_OBR" localSheetId="18">'[1]Osn-Pod'!#REF!</definedName>
    <definedName name="MJES_ZA_OBR">'[1]Osn-Pod'!#REF!</definedName>
    <definedName name="MJESTO">'[1]Osn-Pod'!$G$7</definedName>
    <definedName name="MM" localSheetId="12">'[1]Osn-Pod'!#REF!</definedName>
    <definedName name="MM" localSheetId="14">'[1]Osn-Pod'!#REF!</definedName>
    <definedName name="MM" localSheetId="7">'[1]Osn-Pod'!#REF!</definedName>
    <definedName name="MM" localSheetId="20">'[1]Osn-Pod'!#REF!</definedName>
    <definedName name="MM" localSheetId="15">'[1]Osn-Pod'!#REF!</definedName>
    <definedName name="MM" localSheetId="21">'[1]Osn-Pod'!#REF!</definedName>
    <definedName name="MM" localSheetId="13">'[1]Osn-Pod'!#REF!</definedName>
    <definedName name="MM" localSheetId="23">'[1]Osn-Pod'!#REF!</definedName>
    <definedName name="MM" localSheetId="3">'[1]Osn-Pod'!#REF!</definedName>
    <definedName name="MM" localSheetId="19">'[1]Osn-Pod'!#REF!</definedName>
    <definedName name="MM" localSheetId="18">'[1]Osn-Pod'!#REF!</definedName>
    <definedName name="MM">'[1]Osn-Pod'!#REF!</definedName>
    <definedName name="MMM" localSheetId="12">'[1]Osn-Pod'!#REF!</definedName>
    <definedName name="MMM" localSheetId="14">'[1]Osn-Pod'!#REF!</definedName>
    <definedName name="MMM" localSheetId="7">'[1]Osn-Pod'!#REF!</definedName>
    <definedName name="MMM" localSheetId="20">'[1]Osn-Pod'!#REF!</definedName>
    <definedName name="MMM" localSheetId="15">'[1]Osn-Pod'!#REF!</definedName>
    <definedName name="MMM" localSheetId="21">'[1]Osn-Pod'!#REF!</definedName>
    <definedName name="MMM" localSheetId="13">'[1]Osn-Pod'!#REF!</definedName>
    <definedName name="MMM" localSheetId="23">'[1]Osn-Pod'!#REF!</definedName>
    <definedName name="MMM" localSheetId="3">'[1]Osn-Pod'!#REF!</definedName>
    <definedName name="MMM" localSheetId="19">'[1]Osn-Pod'!#REF!</definedName>
    <definedName name="MMM" localSheetId="18">'[1]Osn-Pod'!#REF!</definedName>
    <definedName name="MMM">'[1]Osn-Pod'!#REF!</definedName>
    <definedName name="MMMM" localSheetId="12">'[1]Osn-Pod'!#REF!</definedName>
    <definedName name="MMMM" localSheetId="14">'[1]Osn-Pod'!#REF!</definedName>
    <definedName name="MMMM" localSheetId="7">'[1]Osn-Pod'!#REF!</definedName>
    <definedName name="MMMM" localSheetId="20">'[1]Osn-Pod'!#REF!</definedName>
    <definedName name="MMMM" localSheetId="15">'[1]Osn-Pod'!#REF!</definedName>
    <definedName name="MMMM" localSheetId="21">'[1]Osn-Pod'!#REF!</definedName>
    <definedName name="MMMM" localSheetId="13">'[1]Osn-Pod'!#REF!</definedName>
    <definedName name="MMMM" localSheetId="23">'[1]Osn-Pod'!#REF!</definedName>
    <definedName name="MMMM" localSheetId="3">'[1]Osn-Pod'!#REF!</definedName>
    <definedName name="MMMM" localSheetId="19">'[1]Osn-Pod'!#REF!</definedName>
    <definedName name="MMMM" localSheetId="18">'[1]Osn-Pod'!#REF!</definedName>
    <definedName name="MMMM">'[1]Osn-Pod'!#REF!</definedName>
    <definedName name="MMMMMMMMMMMM" localSheetId="12">'[1]Osn-Pod'!#REF!</definedName>
    <definedName name="MMMMMMMMMMMM" localSheetId="14">'[1]Osn-Pod'!#REF!</definedName>
    <definedName name="MMMMMMMMMMMM" localSheetId="7">'[1]Osn-Pod'!#REF!</definedName>
    <definedName name="MMMMMMMMMMMM" localSheetId="20">'[1]Osn-Pod'!#REF!</definedName>
    <definedName name="MMMMMMMMMMMM" localSheetId="15">'[1]Osn-Pod'!#REF!</definedName>
    <definedName name="MMMMMMMMMMMM" localSheetId="21">'[1]Osn-Pod'!#REF!</definedName>
    <definedName name="MMMMMMMMMMMM" localSheetId="13">'[1]Osn-Pod'!#REF!</definedName>
    <definedName name="MMMMMMMMMMMM" localSheetId="23">'[1]Osn-Pod'!#REF!</definedName>
    <definedName name="MMMMMMMMMMMM" localSheetId="3">'[1]Osn-Pod'!#REF!</definedName>
    <definedName name="MMMMMMMMMMMM" localSheetId="19">'[1]Osn-Pod'!#REF!</definedName>
    <definedName name="MMMMMMMMMMMM" localSheetId="18">'[1]Osn-Pod'!#REF!</definedName>
    <definedName name="MMMMMMMMMMMM">'[1]Osn-Pod'!#REF!</definedName>
    <definedName name="N" localSheetId="12">#REF!</definedName>
    <definedName name="N" localSheetId="14">#REF!</definedName>
    <definedName name="N" localSheetId="7">#REF!</definedName>
    <definedName name="N" localSheetId="20">#REF!</definedName>
    <definedName name="N" localSheetId="15">#REF!</definedName>
    <definedName name="N" localSheetId="21">#REF!</definedName>
    <definedName name="N" localSheetId="13">#REF!</definedName>
    <definedName name="N" localSheetId="23">#REF!</definedName>
    <definedName name="N" localSheetId="3">#REF!</definedName>
    <definedName name="N" localSheetId="19">#REF!</definedName>
    <definedName name="N" localSheetId="18">#REF!</definedName>
    <definedName name="N">#REF!</definedName>
    <definedName name="NARUCITELJ" localSheetId="12">#REF!</definedName>
    <definedName name="NARUCITELJ" localSheetId="14">#REF!</definedName>
    <definedName name="NARUCITELJ" localSheetId="7">#REF!</definedName>
    <definedName name="NARUCITELJ" localSheetId="20">#REF!</definedName>
    <definedName name="NARUCITELJ" localSheetId="15">#REF!</definedName>
    <definedName name="NARUCITELJ" localSheetId="21">#REF!</definedName>
    <definedName name="NARUCITELJ" localSheetId="13">#REF!</definedName>
    <definedName name="NARUCITELJ" localSheetId="23">#REF!</definedName>
    <definedName name="NARUCITELJ" localSheetId="3">#REF!</definedName>
    <definedName name="NARUCITELJ" localSheetId="19">#REF!</definedName>
    <definedName name="NARUCITELJ" localSheetId="18">#REF!</definedName>
    <definedName name="NARUCITELJ">#REF!</definedName>
    <definedName name="NARUČITELJ" localSheetId="12">#REF!</definedName>
    <definedName name="NARUČITELJ" localSheetId="14">#REF!</definedName>
    <definedName name="NARUČITELJ" localSheetId="7">#REF!</definedName>
    <definedName name="NARUČITELJ" localSheetId="20">#REF!</definedName>
    <definedName name="NARUČITELJ" localSheetId="15">#REF!</definedName>
    <definedName name="NARUČITELJ" localSheetId="21">#REF!</definedName>
    <definedName name="NARUČITELJ" localSheetId="13">#REF!</definedName>
    <definedName name="NARUČITELJ" localSheetId="23">#REF!</definedName>
    <definedName name="NARUČITELJ" localSheetId="3">#REF!</definedName>
    <definedName name="NARUČITELJ" localSheetId="19">#REF!</definedName>
    <definedName name="NARUČITELJ" localSheetId="18">#REF!</definedName>
    <definedName name="NARUČITELJ">#REF!</definedName>
    <definedName name="NASELJE">'[1]Osn-Pod'!$G$5</definedName>
    <definedName name="NN" localSheetId="12">'[1]Osn-Pod'!#REF!</definedName>
    <definedName name="NN" localSheetId="14">'[1]Osn-Pod'!#REF!</definedName>
    <definedName name="NN" localSheetId="7">'[1]Osn-Pod'!#REF!</definedName>
    <definedName name="NN" localSheetId="20">'[1]Osn-Pod'!#REF!</definedName>
    <definedName name="NN" localSheetId="15">'[1]Osn-Pod'!#REF!</definedName>
    <definedName name="NN" localSheetId="21">'[1]Osn-Pod'!#REF!</definedName>
    <definedName name="NN" localSheetId="13">'[1]Osn-Pod'!#REF!</definedName>
    <definedName name="NN" localSheetId="23">'[1]Osn-Pod'!#REF!</definedName>
    <definedName name="NN" localSheetId="3">'[1]Osn-Pod'!#REF!</definedName>
    <definedName name="NN" localSheetId="19">'[1]Osn-Pod'!#REF!</definedName>
    <definedName name="NN" localSheetId="18">'[1]Osn-Pod'!#REF!</definedName>
    <definedName name="NN">'[1]Osn-Pod'!#REF!</definedName>
    <definedName name="NNNNNNNN" localSheetId="12">'[1]Osn-Pod'!#REF!</definedName>
    <definedName name="NNNNNNNN" localSheetId="14">'[1]Osn-Pod'!#REF!</definedName>
    <definedName name="NNNNNNNN" localSheetId="7">'[1]Osn-Pod'!#REF!</definedName>
    <definedName name="NNNNNNNN" localSheetId="20">'[1]Osn-Pod'!#REF!</definedName>
    <definedName name="NNNNNNNN" localSheetId="15">'[1]Osn-Pod'!#REF!</definedName>
    <definedName name="NNNNNNNN" localSheetId="21">'[1]Osn-Pod'!#REF!</definedName>
    <definedName name="NNNNNNNN" localSheetId="13">'[1]Osn-Pod'!#REF!</definedName>
    <definedName name="NNNNNNNN" localSheetId="23">'[1]Osn-Pod'!#REF!</definedName>
    <definedName name="NNNNNNNN" localSheetId="3">'[1]Osn-Pod'!#REF!</definedName>
    <definedName name="NNNNNNNN" localSheetId="19">'[1]Osn-Pod'!#REF!</definedName>
    <definedName name="NNNNNNNN" localSheetId="18">'[1]Osn-Pod'!#REF!</definedName>
    <definedName name="NNNNNNNN">'[1]Osn-Pod'!#REF!</definedName>
    <definedName name="NNNNNNNNNNNN" localSheetId="12">'[1]Osn-Pod'!#REF!</definedName>
    <definedName name="NNNNNNNNNNNN" localSheetId="14">'[1]Osn-Pod'!#REF!</definedName>
    <definedName name="NNNNNNNNNNNN" localSheetId="7">'[1]Osn-Pod'!#REF!</definedName>
    <definedName name="NNNNNNNNNNNN" localSheetId="20">'[1]Osn-Pod'!#REF!</definedName>
    <definedName name="NNNNNNNNNNNN" localSheetId="15">'[1]Osn-Pod'!#REF!</definedName>
    <definedName name="NNNNNNNNNNNN" localSheetId="21">'[1]Osn-Pod'!#REF!</definedName>
    <definedName name="NNNNNNNNNNNN" localSheetId="13">'[1]Osn-Pod'!#REF!</definedName>
    <definedName name="NNNNNNNNNNNN" localSheetId="23">'[1]Osn-Pod'!#REF!</definedName>
    <definedName name="NNNNNNNNNNNN" localSheetId="3">'[1]Osn-Pod'!#REF!</definedName>
    <definedName name="NNNNNNNNNNNN" localSheetId="19">'[1]Osn-Pod'!#REF!</definedName>
    <definedName name="NNNNNNNNNNNN" localSheetId="18">'[1]Osn-Pod'!#REF!</definedName>
    <definedName name="NNNNNNNNNNNN">'[1]Osn-Pod'!#REF!</definedName>
    <definedName name="NNNNNNNNNNNNNNNN" localSheetId="12">#REF!</definedName>
    <definedName name="NNNNNNNNNNNNNNNN" localSheetId="14">#REF!</definedName>
    <definedName name="NNNNNNNNNNNNNNNN" localSheetId="7">#REF!</definedName>
    <definedName name="NNNNNNNNNNNNNNNN" localSheetId="20">#REF!</definedName>
    <definedName name="NNNNNNNNNNNNNNNN" localSheetId="15">#REF!</definedName>
    <definedName name="NNNNNNNNNNNNNNNN" localSheetId="21">#REF!</definedName>
    <definedName name="NNNNNNNNNNNNNNNN" localSheetId="13">#REF!</definedName>
    <definedName name="NNNNNNNNNNNNNNNN" localSheetId="23">#REF!</definedName>
    <definedName name="NNNNNNNNNNNNNNNN" localSheetId="3">#REF!</definedName>
    <definedName name="NNNNNNNNNNNNNNNN" localSheetId="19">#REF!</definedName>
    <definedName name="NNNNNNNNNNNNNNNN" localSheetId="18">#REF!</definedName>
    <definedName name="NNNNNNNNNNNNNNNN">#REF!</definedName>
    <definedName name="norme" localSheetId="12">#REF!</definedName>
    <definedName name="norme" localSheetId="14">#REF!</definedName>
    <definedName name="norme" localSheetId="7">#REF!</definedName>
    <definedName name="norme" localSheetId="20">#REF!</definedName>
    <definedName name="norme" localSheetId="15">#REF!</definedName>
    <definedName name="norme" localSheetId="21">#REF!</definedName>
    <definedName name="norme" localSheetId="13">#REF!</definedName>
    <definedName name="norme" localSheetId="23">#REF!</definedName>
    <definedName name="norme" localSheetId="3">#REF!</definedName>
    <definedName name="norme" localSheetId="19">#REF!</definedName>
    <definedName name="norme" localSheetId="18">#REF!</definedName>
    <definedName name="norme">#REF!</definedName>
    <definedName name="NOV_PRESOFFLEX_TEXT" localSheetId="12">#REF!</definedName>
    <definedName name="NOV_PRESOFFLEX_TEXT" localSheetId="14">#REF!</definedName>
    <definedName name="NOV_PRESOFFLEX_TEXT" localSheetId="7">#REF!</definedName>
    <definedName name="NOV_PRESOFFLEX_TEXT" localSheetId="20">#REF!</definedName>
    <definedName name="NOV_PRESOFFLEX_TEXT" localSheetId="15">#REF!</definedName>
    <definedName name="NOV_PRESOFFLEX_TEXT" localSheetId="21">#REF!</definedName>
    <definedName name="NOV_PRESOFFLEX_TEXT" localSheetId="13">#REF!</definedName>
    <definedName name="NOV_PRESOFFLEX_TEXT" localSheetId="23">#REF!</definedName>
    <definedName name="NOV_PRESOFFLEX_TEXT" localSheetId="3">#REF!</definedName>
    <definedName name="NOV_PRESOFFLEX_TEXT" localSheetId="19">#REF!</definedName>
    <definedName name="NOV_PRESOFFLEX_TEXT" localSheetId="18">#REF!</definedName>
    <definedName name="NOV_PRESOFFLEX_TEXT">#REF!</definedName>
    <definedName name="NOV_PRESOFFLEX_TEXT_10" localSheetId="12">#REF!</definedName>
    <definedName name="NOV_PRESOFFLEX_TEXT_10" localSheetId="14">#REF!</definedName>
    <definedName name="NOV_PRESOFFLEX_TEXT_10" localSheetId="7">#REF!</definedName>
    <definedName name="NOV_PRESOFFLEX_TEXT_10" localSheetId="20">#REF!</definedName>
    <definedName name="NOV_PRESOFFLEX_TEXT_10" localSheetId="15">#REF!</definedName>
    <definedName name="NOV_PRESOFFLEX_TEXT_10" localSheetId="21">#REF!</definedName>
    <definedName name="NOV_PRESOFFLEX_TEXT_10" localSheetId="13">#REF!</definedName>
    <definedName name="NOV_PRESOFFLEX_TEXT_10" localSheetId="23">#REF!</definedName>
    <definedName name="NOV_PRESOFFLEX_TEXT_10" localSheetId="3">#REF!</definedName>
    <definedName name="NOV_PRESOFFLEX_TEXT_10" localSheetId="19">#REF!</definedName>
    <definedName name="NOV_PRESOFFLEX_TEXT_10" localSheetId="18">#REF!</definedName>
    <definedName name="NOV_PRESOFFLEX_TEXT_10">#REF!</definedName>
    <definedName name="NOV_PRESOFFLEX_TEXT_11" localSheetId="12">#REF!</definedName>
    <definedName name="NOV_PRESOFFLEX_TEXT_11" localSheetId="14">#REF!</definedName>
    <definedName name="NOV_PRESOFFLEX_TEXT_11" localSheetId="7">#REF!</definedName>
    <definedName name="NOV_PRESOFFLEX_TEXT_11" localSheetId="20">#REF!</definedName>
    <definedName name="NOV_PRESOFFLEX_TEXT_11" localSheetId="15">#REF!</definedName>
    <definedName name="NOV_PRESOFFLEX_TEXT_11" localSheetId="21">#REF!</definedName>
    <definedName name="NOV_PRESOFFLEX_TEXT_11" localSheetId="13">#REF!</definedName>
    <definedName name="NOV_PRESOFFLEX_TEXT_11" localSheetId="23">#REF!</definedName>
    <definedName name="NOV_PRESOFFLEX_TEXT_11" localSheetId="3">#REF!</definedName>
    <definedName name="NOV_PRESOFFLEX_TEXT_11" localSheetId="19">#REF!</definedName>
    <definedName name="NOV_PRESOFFLEX_TEXT_11" localSheetId="18">#REF!</definedName>
    <definedName name="NOV_PRESOFFLEX_TEXT_11">#REF!</definedName>
    <definedName name="O" localSheetId="12">'[1]Osn-Pod'!#REF!</definedName>
    <definedName name="O" localSheetId="14">'[1]Osn-Pod'!#REF!</definedName>
    <definedName name="O" localSheetId="7">'[1]Osn-Pod'!#REF!</definedName>
    <definedName name="O" localSheetId="20">'[1]Osn-Pod'!#REF!</definedName>
    <definedName name="O" localSheetId="15">'[1]Osn-Pod'!#REF!</definedName>
    <definedName name="O" localSheetId="21">'[1]Osn-Pod'!#REF!</definedName>
    <definedName name="O" localSheetId="13">'[1]Osn-Pod'!#REF!</definedName>
    <definedName name="O" localSheetId="23">'[1]Osn-Pod'!#REF!</definedName>
    <definedName name="O" localSheetId="3">'[1]Osn-Pod'!#REF!</definedName>
    <definedName name="O" localSheetId="19">'[1]Osn-Pod'!#REF!</definedName>
    <definedName name="O" localSheetId="18">'[1]Osn-Pod'!#REF!</definedName>
    <definedName name="O">'[1]Osn-Pod'!#REF!</definedName>
    <definedName name="OBJEKT">[2]Korice!$G$31</definedName>
    <definedName name="OBJEKT1">[2]Korice!$G$31</definedName>
    <definedName name="OBJEKT2">[2]Korice!$G$32</definedName>
    <definedName name="OBVEZNICE" localSheetId="12">'[1]Osn-Pod'!#REF!</definedName>
    <definedName name="OBVEZNICE" localSheetId="14">'[1]Osn-Pod'!#REF!</definedName>
    <definedName name="OBVEZNICE" localSheetId="7">'[1]Osn-Pod'!#REF!</definedName>
    <definedName name="OBVEZNICE" localSheetId="20">'[1]Osn-Pod'!#REF!</definedName>
    <definedName name="OBVEZNICE" localSheetId="15">'[1]Osn-Pod'!#REF!</definedName>
    <definedName name="OBVEZNICE" localSheetId="21">'[1]Osn-Pod'!#REF!</definedName>
    <definedName name="OBVEZNICE" localSheetId="13">'[1]Osn-Pod'!#REF!</definedName>
    <definedName name="OBVEZNICE" localSheetId="23">'[1]Osn-Pod'!#REF!</definedName>
    <definedName name="OBVEZNICE" localSheetId="3">'[1]Osn-Pod'!#REF!</definedName>
    <definedName name="OBVEZNICE" localSheetId="19">'[1]Osn-Pod'!#REF!</definedName>
    <definedName name="OBVEZNICE" localSheetId="18">'[1]Osn-Pod'!#REF!</definedName>
    <definedName name="OBVEZNICE">'[1]Osn-Pod'!#REF!</definedName>
    <definedName name="ODG_PROJEKTANT" localSheetId="12">'[1]Osn-Pod'!#REF!</definedName>
    <definedName name="ODG_PROJEKTANT" localSheetId="14">'[1]Osn-Pod'!#REF!</definedName>
    <definedName name="ODG_PROJEKTANT" localSheetId="7">'[1]Osn-Pod'!#REF!</definedName>
    <definedName name="ODG_PROJEKTANT" localSheetId="20">'[1]Osn-Pod'!#REF!</definedName>
    <definedName name="ODG_PROJEKTANT" localSheetId="15">'[1]Osn-Pod'!#REF!</definedName>
    <definedName name="ODG_PROJEKTANT" localSheetId="21">'[1]Osn-Pod'!#REF!</definedName>
    <definedName name="ODG_PROJEKTANT" localSheetId="13">'[1]Osn-Pod'!#REF!</definedName>
    <definedName name="ODG_PROJEKTANT" localSheetId="23">'[1]Osn-Pod'!#REF!</definedName>
    <definedName name="ODG_PROJEKTANT" localSheetId="3">'[1]Osn-Pod'!#REF!</definedName>
    <definedName name="ODG_PROJEKTANT" localSheetId="19">'[1]Osn-Pod'!#REF!</definedName>
    <definedName name="ODG_PROJEKTANT" localSheetId="18">'[1]Osn-Pod'!#REF!</definedName>
    <definedName name="ODG_PROJEKTANT">'[1]Osn-Pod'!#REF!</definedName>
    <definedName name="OKDOEGFPO" localSheetId="12">#REF!</definedName>
    <definedName name="OKDOEGFPO" localSheetId="14">#REF!</definedName>
    <definedName name="OKDOEGFPO" localSheetId="7">#REF!</definedName>
    <definedName name="OKDOEGFPO" localSheetId="20">#REF!</definedName>
    <definedName name="OKDOEGFPO" localSheetId="15">#REF!</definedName>
    <definedName name="OKDOEGFPO" localSheetId="21">#REF!</definedName>
    <definedName name="OKDOEGFPO" localSheetId="13">#REF!</definedName>
    <definedName name="OKDOEGFPO" localSheetId="23">#REF!</definedName>
    <definedName name="OKDOEGFPO" localSheetId="3">#REF!</definedName>
    <definedName name="OKDOEGFPO" localSheetId="19">#REF!</definedName>
    <definedName name="OKDOEGFPO" localSheetId="18">#REF!</definedName>
    <definedName name="OKDOEGFPO">#REF!</definedName>
    <definedName name="OPĆINA" localSheetId="12">#REF!</definedName>
    <definedName name="OPĆINA" localSheetId="14">#REF!</definedName>
    <definedName name="OPĆINA" localSheetId="7">#REF!</definedName>
    <definedName name="OPĆINA" localSheetId="20">#REF!</definedName>
    <definedName name="OPĆINA" localSheetId="15">#REF!</definedName>
    <definedName name="OPĆINA" localSheetId="21">#REF!</definedName>
    <definedName name="OPĆINA" localSheetId="13">#REF!</definedName>
    <definedName name="OPĆINA" localSheetId="23">#REF!</definedName>
    <definedName name="OPĆINA" localSheetId="3">#REF!</definedName>
    <definedName name="OPĆINA" localSheetId="19">#REF!</definedName>
    <definedName name="OPĆINA" localSheetId="18">#REF!</definedName>
    <definedName name="OPĆINA">#REF!</definedName>
    <definedName name="podrucje_ispisa1" localSheetId="12">#REF!</definedName>
    <definedName name="podrucje_ispisa1" localSheetId="14">#REF!</definedName>
    <definedName name="podrucje_ispisa1" localSheetId="7">#REF!</definedName>
    <definedName name="podrucje_ispisa1" localSheetId="20">#REF!</definedName>
    <definedName name="podrucje_ispisa1" localSheetId="15">#REF!</definedName>
    <definedName name="podrucje_ispisa1" localSheetId="21">#REF!</definedName>
    <definedName name="podrucje_ispisa1" localSheetId="13">#REF!</definedName>
    <definedName name="podrucje_ispisa1" localSheetId="23">#REF!</definedName>
    <definedName name="podrucje_ispisa1" localSheetId="3">#REF!</definedName>
    <definedName name="podrucje_ispisa1" localSheetId="19">#REF!</definedName>
    <definedName name="podrucje_ispisa1" localSheetId="18">#REF!</definedName>
    <definedName name="podrucje_ispisa1">#REF!</definedName>
    <definedName name="Područje_Ispisa" localSheetId="12">#REF!</definedName>
    <definedName name="Područje_Ispisa" localSheetId="14">#REF!</definedName>
    <definedName name="Područje_Ispisa" localSheetId="7">#REF!</definedName>
    <definedName name="Područje_Ispisa" localSheetId="20">#REF!</definedName>
    <definedName name="Područje_Ispisa" localSheetId="15">#REF!</definedName>
    <definedName name="Područje_Ispisa" localSheetId="21">#REF!</definedName>
    <definedName name="Područje_Ispisa" localSheetId="13">#REF!</definedName>
    <definedName name="Područje_Ispisa" localSheetId="23">#REF!</definedName>
    <definedName name="Područje_Ispisa" localSheetId="3">#REF!</definedName>
    <definedName name="Područje_Ispisa" localSheetId="19">#REF!</definedName>
    <definedName name="Područje_Ispisa" localSheetId="18">#REF!</definedName>
    <definedName name="Područje_Ispisa">#REF!</definedName>
    <definedName name="Područje_Ispisa_10" localSheetId="12">#REF!</definedName>
    <definedName name="Područje_Ispisa_10" localSheetId="14">#REF!</definedName>
    <definedName name="Područje_Ispisa_10" localSheetId="7">#REF!</definedName>
    <definedName name="Područje_Ispisa_10" localSheetId="20">#REF!</definedName>
    <definedName name="Područje_Ispisa_10" localSheetId="15">#REF!</definedName>
    <definedName name="Područje_Ispisa_10" localSheetId="21">#REF!</definedName>
    <definedName name="Područje_Ispisa_10" localSheetId="13">#REF!</definedName>
    <definedName name="Područje_Ispisa_10" localSheetId="23">#REF!</definedName>
    <definedName name="Područje_Ispisa_10" localSheetId="3">#REF!</definedName>
    <definedName name="Područje_Ispisa_10" localSheetId="19">#REF!</definedName>
    <definedName name="Područje_Ispisa_10" localSheetId="18">#REF!</definedName>
    <definedName name="Područje_Ispisa_10">#REF!</definedName>
    <definedName name="Područje_Ispisa_11" localSheetId="12">#REF!</definedName>
    <definedName name="Područje_Ispisa_11" localSheetId="14">#REF!</definedName>
    <definedName name="Područje_Ispisa_11" localSheetId="7">#REF!</definedName>
    <definedName name="Područje_Ispisa_11" localSheetId="20">#REF!</definedName>
    <definedName name="Područje_Ispisa_11" localSheetId="15">#REF!</definedName>
    <definedName name="Područje_Ispisa_11" localSheetId="21">#REF!</definedName>
    <definedName name="Područje_Ispisa_11" localSheetId="13">#REF!</definedName>
    <definedName name="Područje_Ispisa_11" localSheetId="23">#REF!</definedName>
    <definedName name="Područje_Ispisa_11" localSheetId="3">#REF!</definedName>
    <definedName name="Područje_Ispisa_11" localSheetId="19">#REF!</definedName>
    <definedName name="Područje_Ispisa_11" localSheetId="18">#REF!</definedName>
    <definedName name="Područje_Ispisa_11">#REF!</definedName>
    <definedName name="Područje_Ispisa_17" localSheetId="12">#REF!</definedName>
    <definedName name="Područje_Ispisa_17" localSheetId="14">#REF!</definedName>
    <definedName name="Područje_Ispisa_17" localSheetId="7">#REF!</definedName>
    <definedName name="Područje_Ispisa_17" localSheetId="20">#REF!</definedName>
    <definedName name="Područje_Ispisa_17" localSheetId="15">#REF!</definedName>
    <definedName name="Područje_Ispisa_17" localSheetId="21">#REF!</definedName>
    <definedName name="Područje_Ispisa_17" localSheetId="13">#REF!</definedName>
    <definedName name="Područje_Ispisa_17" localSheetId="23">#REF!</definedName>
    <definedName name="Područje_Ispisa_17" localSheetId="3">#REF!</definedName>
    <definedName name="Područje_Ispisa_17" localSheetId="19">#REF!</definedName>
    <definedName name="Područje_Ispisa_17" localSheetId="18">#REF!</definedName>
    <definedName name="Područje_Ispisa_17">#REF!</definedName>
    <definedName name="Područje_Ispisa_18" localSheetId="12">#REF!</definedName>
    <definedName name="Područje_Ispisa_18" localSheetId="14">#REF!</definedName>
    <definedName name="Područje_Ispisa_18" localSheetId="7">#REF!</definedName>
    <definedName name="Područje_Ispisa_18" localSheetId="20">#REF!</definedName>
    <definedName name="Područje_Ispisa_18" localSheetId="15">#REF!</definedName>
    <definedName name="Područje_Ispisa_18" localSheetId="21">#REF!</definedName>
    <definedName name="Područje_Ispisa_18" localSheetId="13">#REF!</definedName>
    <definedName name="Područje_Ispisa_18" localSheetId="23">#REF!</definedName>
    <definedName name="Područje_Ispisa_18" localSheetId="3">#REF!</definedName>
    <definedName name="Područje_Ispisa_18" localSheetId="19">#REF!</definedName>
    <definedName name="Područje_Ispisa_18" localSheetId="18">#REF!</definedName>
    <definedName name="Područje_Ispisa_18">#REF!</definedName>
    <definedName name="Područje_Ispisa_20" localSheetId="12">#REF!</definedName>
    <definedName name="Područje_Ispisa_20" localSheetId="14">#REF!</definedName>
    <definedName name="Područje_Ispisa_20" localSheetId="7">#REF!</definedName>
    <definedName name="Područje_Ispisa_20" localSheetId="20">#REF!</definedName>
    <definedName name="Područje_Ispisa_20" localSheetId="15">#REF!</definedName>
    <definedName name="Područje_Ispisa_20" localSheetId="21">#REF!</definedName>
    <definedName name="Područje_Ispisa_20" localSheetId="13">#REF!</definedName>
    <definedName name="Područje_Ispisa_20" localSheetId="23">#REF!</definedName>
    <definedName name="Područje_Ispisa_20" localSheetId="3">#REF!</definedName>
    <definedName name="Područje_Ispisa_20" localSheetId="19">#REF!</definedName>
    <definedName name="Područje_Ispisa_20" localSheetId="18">#REF!</definedName>
    <definedName name="Područje_Ispisa_20">#REF!</definedName>
    <definedName name="Područje_Ispisa_21" localSheetId="12">#REF!</definedName>
    <definedName name="Područje_Ispisa_21" localSheetId="14">#REF!</definedName>
    <definedName name="Područje_Ispisa_21" localSheetId="7">#REF!</definedName>
    <definedName name="Područje_Ispisa_21" localSheetId="20">#REF!</definedName>
    <definedName name="Područje_Ispisa_21" localSheetId="15">#REF!</definedName>
    <definedName name="Područje_Ispisa_21" localSheetId="21">#REF!</definedName>
    <definedName name="Područje_Ispisa_21" localSheetId="13">#REF!</definedName>
    <definedName name="Područje_Ispisa_21" localSheetId="23">#REF!</definedName>
    <definedName name="Područje_Ispisa_21" localSheetId="3">#REF!</definedName>
    <definedName name="Područje_Ispisa_21" localSheetId="19">#REF!</definedName>
    <definedName name="Područje_Ispisa_21" localSheetId="18">#REF!</definedName>
    <definedName name="Područje_Ispisa_21">#REF!</definedName>
    <definedName name="Područje_Ispisa_4" localSheetId="12">#REF!</definedName>
    <definedName name="Područje_Ispisa_4" localSheetId="14">#REF!</definedName>
    <definedName name="Područje_Ispisa_4" localSheetId="7">#REF!</definedName>
    <definedName name="Područje_Ispisa_4" localSheetId="20">#REF!</definedName>
    <definedName name="Područje_Ispisa_4" localSheetId="15">#REF!</definedName>
    <definedName name="Područje_Ispisa_4" localSheetId="21">#REF!</definedName>
    <definedName name="Područje_Ispisa_4" localSheetId="13">#REF!</definedName>
    <definedName name="Područje_Ispisa_4" localSheetId="23">#REF!</definedName>
    <definedName name="Područje_Ispisa_4" localSheetId="3">#REF!</definedName>
    <definedName name="Područje_Ispisa_4" localSheetId="19">#REF!</definedName>
    <definedName name="Područje_Ispisa_4" localSheetId="18">#REF!</definedName>
    <definedName name="Područje_Ispisa_4">#REF!</definedName>
    <definedName name="Područje_Ispisa_5" localSheetId="12">#REF!</definedName>
    <definedName name="Područje_Ispisa_5" localSheetId="14">#REF!</definedName>
    <definedName name="Područje_Ispisa_5" localSheetId="7">#REF!</definedName>
    <definedName name="Područje_Ispisa_5" localSheetId="20">#REF!</definedName>
    <definedName name="Područje_Ispisa_5" localSheetId="15">#REF!</definedName>
    <definedName name="Područje_Ispisa_5" localSheetId="21">#REF!</definedName>
    <definedName name="Područje_Ispisa_5" localSheetId="13">#REF!</definedName>
    <definedName name="Područje_Ispisa_5" localSheetId="23">#REF!</definedName>
    <definedName name="Područje_Ispisa_5" localSheetId="3">#REF!</definedName>
    <definedName name="Područje_Ispisa_5" localSheetId="19">#REF!</definedName>
    <definedName name="Područje_Ispisa_5" localSheetId="18">#REF!</definedName>
    <definedName name="Područje_Ispisa_5">#REF!</definedName>
    <definedName name="POPUST">[9]FAKTORI!$B$2</definedName>
    <definedName name="POVR_IV">'[8]Osn-Pod'!$G$19</definedName>
    <definedName name="pre" localSheetId="12">#REF!</definedName>
    <definedName name="pre" localSheetId="14">#REF!</definedName>
    <definedName name="pre" localSheetId="7">#REF!</definedName>
    <definedName name="pre" localSheetId="20">#REF!</definedName>
    <definedName name="pre" localSheetId="15">#REF!</definedName>
    <definedName name="pre" localSheetId="21">#REF!</definedName>
    <definedName name="pre" localSheetId="13">#REF!</definedName>
    <definedName name="pre" localSheetId="23">#REF!</definedName>
    <definedName name="pre" localSheetId="3">#REF!</definedName>
    <definedName name="pre" localSheetId="19">#REF!</definedName>
    <definedName name="pre" localSheetId="18">#REF!</definedName>
    <definedName name="pre">#REF!</definedName>
    <definedName name="PREDH_SIT" localSheetId="12">#REF!</definedName>
    <definedName name="PREDH_SIT" localSheetId="14">#REF!</definedName>
    <definedName name="PREDH_SIT" localSheetId="7">#REF!</definedName>
    <definedName name="PREDH_SIT" localSheetId="20">#REF!</definedName>
    <definedName name="PREDH_SIT" localSheetId="15">#REF!</definedName>
    <definedName name="PREDH_SIT" localSheetId="21">#REF!</definedName>
    <definedName name="PREDH_SIT" localSheetId="13">#REF!</definedName>
    <definedName name="PREDH_SIT" localSheetId="23">#REF!</definedName>
    <definedName name="PREDH_SIT" localSheetId="3">#REF!</definedName>
    <definedName name="PREDH_SIT" localSheetId="19">#REF!</definedName>
    <definedName name="PREDH_SIT" localSheetId="18">#REF!</definedName>
    <definedName name="PREDH_SIT">#REF!</definedName>
    <definedName name="PREDH_SIT_19" localSheetId="12">#REF!</definedName>
    <definedName name="PREDH_SIT_19" localSheetId="14">#REF!</definedName>
    <definedName name="PREDH_SIT_19" localSheetId="7">#REF!</definedName>
    <definedName name="PREDH_SIT_19" localSheetId="20">#REF!</definedName>
    <definedName name="PREDH_SIT_19" localSheetId="15">#REF!</definedName>
    <definedName name="PREDH_SIT_19" localSheetId="21">#REF!</definedName>
    <definedName name="PREDH_SIT_19" localSheetId="13">#REF!</definedName>
    <definedName name="PREDH_SIT_19" localSheetId="23">#REF!</definedName>
    <definedName name="PREDH_SIT_19" localSheetId="3">#REF!</definedName>
    <definedName name="PREDH_SIT_19" localSheetId="19">#REF!</definedName>
    <definedName name="PREDH_SIT_19" localSheetId="18">#REF!</definedName>
    <definedName name="PREDH_SIT_19">#REF!</definedName>
    <definedName name="PREDH_SIT_3" localSheetId="12">#REF!</definedName>
    <definedName name="PREDH_SIT_3" localSheetId="14">#REF!</definedName>
    <definedName name="PREDH_SIT_3" localSheetId="7">#REF!</definedName>
    <definedName name="PREDH_SIT_3" localSheetId="20">#REF!</definedName>
    <definedName name="PREDH_SIT_3" localSheetId="15">#REF!</definedName>
    <definedName name="PREDH_SIT_3" localSheetId="21">#REF!</definedName>
    <definedName name="PREDH_SIT_3" localSheetId="13">#REF!</definedName>
    <definedName name="PREDH_SIT_3" localSheetId="23">#REF!</definedName>
    <definedName name="PREDH_SIT_3" localSheetId="3">#REF!</definedName>
    <definedName name="PREDH_SIT_3" localSheetId="19">#REF!</definedName>
    <definedName name="PREDH_SIT_3" localSheetId="18">#REF!</definedName>
    <definedName name="PREDH_SIT_3">#REF!</definedName>
    <definedName name="PREDH_SIT_7" localSheetId="12">#REF!</definedName>
    <definedName name="PREDH_SIT_7" localSheetId="14">#REF!</definedName>
    <definedName name="PREDH_SIT_7" localSheetId="7">#REF!</definedName>
    <definedName name="PREDH_SIT_7" localSheetId="20">#REF!</definedName>
    <definedName name="PREDH_SIT_7" localSheetId="15">#REF!</definedName>
    <definedName name="PREDH_SIT_7" localSheetId="21">#REF!</definedName>
    <definedName name="PREDH_SIT_7" localSheetId="13">#REF!</definedName>
    <definedName name="PREDH_SIT_7" localSheetId="23">#REF!</definedName>
    <definedName name="PREDH_SIT_7" localSheetId="3">#REF!</definedName>
    <definedName name="PREDH_SIT_7" localSheetId="19">#REF!</definedName>
    <definedName name="PREDH_SIT_7" localSheetId="18">#REF!</definedName>
    <definedName name="PREDH_SIT_7">#REF!</definedName>
    <definedName name="PREDH_SIT_9" localSheetId="12">#REF!</definedName>
    <definedName name="PREDH_SIT_9" localSheetId="14">#REF!</definedName>
    <definedName name="PREDH_SIT_9" localSheetId="7">#REF!</definedName>
    <definedName name="PREDH_SIT_9" localSheetId="20">#REF!</definedName>
    <definedName name="PREDH_SIT_9" localSheetId="15">#REF!</definedName>
    <definedName name="PREDH_SIT_9" localSheetId="21">#REF!</definedName>
    <definedName name="PREDH_SIT_9" localSheetId="13">#REF!</definedName>
    <definedName name="PREDH_SIT_9" localSheetId="23">#REF!</definedName>
    <definedName name="PREDH_SIT_9" localSheetId="3">#REF!</definedName>
    <definedName name="PREDH_SIT_9" localSheetId="19">#REF!</definedName>
    <definedName name="PREDH_SIT_9" localSheetId="18">#REF!</definedName>
    <definedName name="PREDH_SIT_9">#REF!</definedName>
    <definedName name="predh_sit1" localSheetId="12">#REF!</definedName>
    <definedName name="predh_sit1" localSheetId="14">#REF!</definedName>
    <definedName name="predh_sit1" localSheetId="7">#REF!</definedName>
    <definedName name="predh_sit1" localSheetId="20">#REF!</definedName>
    <definedName name="predh_sit1" localSheetId="15">#REF!</definedName>
    <definedName name="predh_sit1" localSheetId="21">#REF!</definedName>
    <definedName name="predh_sit1" localSheetId="13">#REF!</definedName>
    <definedName name="predh_sit1" localSheetId="23">#REF!</definedName>
    <definedName name="predh_sit1" localSheetId="3">#REF!</definedName>
    <definedName name="predh_sit1" localSheetId="19">#REF!</definedName>
    <definedName name="predh_sit1" localSheetId="18">#REF!</definedName>
    <definedName name="predh_sit1">#REF!</definedName>
    <definedName name="Predmjer" localSheetId="12">#REF!</definedName>
    <definedName name="Predmjer" localSheetId="14">#REF!</definedName>
    <definedName name="Predmjer" localSheetId="7">#REF!</definedName>
    <definedName name="Predmjer" localSheetId="20">#REF!</definedName>
    <definedName name="Predmjer" localSheetId="15">#REF!</definedName>
    <definedName name="Predmjer" localSheetId="21">#REF!</definedName>
    <definedName name="Predmjer" localSheetId="13">#REF!</definedName>
    <definedName name="Predmjer" localSheetId="23">#REF!</definedName>
    <definedName name="Predmjer" localSheetId="3">#REF!</definedName>
    <definedName name="Predmjer" localSheetId="19">#REF!</definedName>
    <definedName name="Predmjer" localSheetId="18">#REF!</definedName>
    <definedName name="Predmjer">#REF!</definedName>
    <definedName name="Predmjer_19" localSheetId="12">#REF!</definedName>
    <definedName name="Predmjer_19" localSheetId="14">#REF!</definedName>
    <definedName name="Predmjer_19" localSheetId="7">#REF!</definedName>
    <definedName name="Predmjer_19" localSheetId="20">#REF!</definedName>
    <definedName name="Predmjer_19" localSheetId="15">#REF!</definedName>
    <definedName name="Predmjer_19" localSheetId="21">#REF!</definedName>
    <definedName name="Predmjer_19" localSheetId="13">#REF!</definedName>
    <definedName name="Predmjer_19" localSheetId="23">#REF!</definedName>
    <definedName name="Predmjer_19" localSheetId="3">#REF!</definedName>
    <definedName name="Predmjer_19" localSheetId="19">#REF!</definedName>
    <definedName name="Predmjer_19" localSheetId="18">#REF!</definedName>
    <definedName name="Predmjer_19">#REF!</definedName>
    <definedName name="Predmjer_3" localSheetId="12">#REF!</definedName>
    <definedName name="Predmjer_3" localSheetId="14">#REF!</definedName>
    <definedName name="Predmjer_3" localSheetId="7">#REF!</definedName>
    <definedName name="Predmjer_3" localSheetId="20">#REF!</definedName>
    <definedName name="Predmjer_3" localSheetId="15">#REF!</definedName>
    <definedName name="Predmjer_3" localSheetId="21">#REF!</definedName>
    <definedName name="Predmjer_3" localSheetId="13">#REF!</definedName>
    <definedName name="Predmjer_3" localSheetId="23">#REF!</definedName>
    <definedName name="Predmjer_3" localSheetId="3">#REF!</definedName>
    <definedName name="Predmjer_3" localSheetId="19">#REF!</definedName>
    <definedName name="Predmjer_3" localSheetId="18">#REF!</definedName>
    <definedName name="Predmjer_3">#REF!</definedName>
    <definedName name="Predmjer_7" localSheetId="12">#REF!</definedName>
    <definedName name="Predmjer_7" localSheetId="14">#REF!</definedName>
    <definedName name="Predmjer_7" localSheetId="7">#REF!</definedName>
    <definedName name="Predmjer_7" localSheetId="20">#REF!</definedName>
    <definedName name="Predmjer_7" localSheetId="15">#REF!</definedName>
    <definedName name="Predmjer_7" localSheetId="21">#REF!</definedName>
    <definedName name="Predmjer_7" localSheetId="13">#REF!</definedName>
    <definedName name="Predmjer_7" localSheetId="23">#REF!</definedName>
    <definedName name="Predmjer_7" localSheetId="3">#REF!</definedName>
    <definedName name="Predmjer_7" localSheetId="19">#REF!</definedName>
    <definedName name="Predmjer_7" localSheetId="18">#REF!</definedName>
    <definedName name="Predmjer_7">#REF!</definedName>
    <definedName name="PREZIME" localSheetId="12">#REF!</definedName>
    <definedName name="PREZIME" localSheetId="14">#REF!</definedName>
    <definedName name="PREZIME" localSheetId="7">#REF!</definedName>
    <definedName name="PREZIME" localSheetId="20">#REF!</definedName>
    <definedName name="PREZIME" localSheetId="15">#REF!</definedName>
    <definedName name="PREZIME" localSheetId="21">#REF!</definedName>
    <definedName name="PREZIME" localSheetId="13">#REF!</definedName>
    <definedName name="PREZIME" localSheetId="23">#REF!</definedName>
    <definedName name="PREZIME" localSheetId="3">#REF!</definedName>
    <definedName name="PREZIME" localSheetId="19">#REF!</definedName>
    <definedName name="PREZIME" localSheetId="18">#REF!</definedName>
    <definedName name="PREZIME">#REF!</definedName>
    <definedName name="_xlnm.Print_Area" localSheetId="1">'00 O.U. IZVOĐENJA'!$A$1:$A$99</definedName>
    <definedName name="_xlnm.Print_Area" localSheetId="12">ALUM_BRAV_UNUTARNJA!$A$1:$F$99</definedName>
    <definedName name="_xlnm.Print_Area" localSheetId="11">ALUM_BRAV_VANJSKA!$A$1:$F$111</definedName>
    <definedName name="_xlnm.Print_Area" localSheetId="6">BETONSKI_ARMIRANO_BETONSKI!$A$1:$F$136</definedName>
    <definedName name="_xlnm.Print_Area" localSheetId="14">'CRNA BRAVARIJA'!$A$1:$F$16</definedName>
    <definedName name="_xlnm.Print_Area" localSheetId="7">ČELIK!$A$1:$F$12</definedName>
    <definedName name="_xlnm.Print_Area" localSheetId="31">D_DIZALA!$A$1:$F$14</definedName>
    <definedName name="_xlnm.Print_Area" localSheetId="30">'E_ELEKTROTEHNIČKE INSTALACIJE'!$A$1:$F$1082</definedName>
    <definedName name="_xlnm.Print_Area" localSheetId="10">FASADERSKI!$A$1:$F$60</definedName>
    <definedName name="_xlnm.Print_Area" localSheetId="16">GIPSPREGRADNI!$A$1:$F$58</definedName>
    <definedName name="_xlnm.Print_Area" localSheetId="9">IZOLATERSKI!$A$1:$F$80</definedName>
    <definedName name="_xlnm.Print_Area" localSheetId="22">KERAMIČARSKI_KAMENOPOLAGAČKI!$A$1:$F$21</definedName>
    <definedName name="_xlnm.Print_Area" localSheetId="20">KROVOPOKRIVAČKI!$A$1:$F$12</definedName>
    <definedName name="_xlnm.Print_Area" localSheetId="0">NASLOVNA!$A$1:$F$15</definedName>
    <definedName name="_xlnm.Print_Area" localSheetId="15">'OLOVNA BRAVARIJA'!$A$1:$F$15</definedName>
    <definedName name="_xlnm.Print_Area" localSheetId="26">OPĆENITO_INSTALACIJE!$A$1:$A$176</definedName>
    <definedName name="_xlnm.Print_Area" localSheetId="21">PODOPOLAGAČKI!$A$1:$F$72</definedName>
    <definedName name="_xlnm.Print_Area" localSheetId="24">PREAMBULA_PROMETNICA!$A$1:$F$16</definedName>
    <definedName name="_xlnm.Print_Area" localSheetId="4">PRIPREMNO_ZAVRŠNI!$A$1:$F$10</definedName>
    <definedName name="_xlnm.Print_Area" localSheetId="13">PROTUPOZARNA_BRAV!$A$1:$F$16</definedName>
    <definedName name="_xlnm.Print_Area" localSheetId="23">RAZNI!$A$1:$F$69</definedName>
    <definedName name="_xlnm.Print_Area" localSheetId="2">'REKAPITULACIJA_ARH GRAĐ OBRT'!$A$2:$C$25</definedName>
    <definedName name="_xlnm.Print_Area" localSheetId="27">REKAPITULACIJA_INSTALACIJE!$A$1:$C$57</definedName>
    <definedName name="_xlnm.Print_Area" localSheetId="3">RUŠENJA_UKLANJANJA!$A$1:$F$6</definedName>
    <definedName name="_xlnm.Print_Area" localSheetId="29">'S_STROJARSKE INSTALACIJE'!$A$1:$F$1731</definedName>
    <definedName name="_xlnm.Print_Area" localSheetId="19">SOBOSLIKARSKI!$A$1:$F$42</definedName>
    <definedName name="_xlnm.Print_Area" localSheetId="18">'SPUŠTENI STROP'!$A$1:$F$47</definedName>
    <definedName name="_xlnm.Print_Area" localSheetId="17">'STOLARIJA I MODULARNE'!$A$1:$F$52</definedName>
    <definedName name="_xlnm.Print_Area" localSheetId="25">TROŠKOVNIK_PROMETNICA!$A$1:$F$221</definedName>
    <definedName name="_xlnm.Print_Area" localSheetId="28">'VK_VODOVOD I KANALIZACIJA'!$A$1:$F$498</definedName>
    <definedName name="_xlnm.Print_Area" localSheetId="5">ZEMLJANI!$A$1:$F$14</definedName>
    <definedName name="_xlnm.Print_Area" localSheetId="8">ZIDARSKI!$A$1:$F$21</definedName>
    <definedName name="_xlnm.Print_Area">#REF!</definedName>
    <definedName name="Print_Area_17" localSheetId="12">#REF!</definedName>
    <definedName name="Print_Area_17" localSheetId="14">#REF!</definedName>
    <definedName name="Print_Area_17" localSheetId="7">#REF!</definedName>
    <definedName name="Print_Area_17" localSheetId="20">#REF!</definedName>
    <definedName name="Print_Area_17" localSheetId="15">#REF!</definedName>
    <definedName name="Print_Area_17" localSheetId="21">#REF!</definedName>
    <definedName name="Print_Area_17" localSheetId="13">#REF!</definedName>
    <definedName name="Print_Area_17" localSheetId="23">#REF!</definedName>
    <definedName name="Print_Area_17" localSheetId="3">#REF!</definedName>
    <definedName name="Print_Area_17" localSheetId="19">#REF!</definedName>
    <definedName name="Print_Area_17" localSheetId="18">#REF!</definedName>
    <definedName name="Print_Area_17">#REF!</definedName>
    <definedName name="Print_Area_19" localSheetId="12">#REF!</definedName>
    <definedName name="Print_Area_19" localSheetId="14">#REF!</definedName>
    <definedName name="Print_Area_19" localSheetId="7">#REF!</definedName>
    <definedName name="Print_Area_19" localSheetId="20">#REF!</definedName>
    <definedName name="Print_Area_19" localSheetId="15">#REF!</definedName>
    <definedName name="Print_Area_19" localSheetId="21">#REF!</definedName>
    <definedName name="Print_Area_19" localSheetId="13">#REF!</definedName>
    <definedName name="Print_Area_19" localSheetId="23">#REF!</definedName>
    <definedName name="Print_Area_19" localSheetId="3">#REF!</definedName>
    <definedName name="Print_Area_19" localSheetId="19">#REF!</definedName>
    <definedName name="Print_Area_19" localSheetId="18">#REF!</definedName>
    <definedName name="Print_Area_19">#REF!</definedName>
    <definedName name="Print_Area_3" localSheetId="12">#REF!</definedName>
    <definedName name="Print_Area_3" localSheetId="14">#REF!</definedName>
    <definedName name="Print_Area_3" localSheetId="7">#REF!</definedName>
    <definedName name="Print_Area_3" localSheetId="20">#REF!</definedName>
    <definedName name="Print_Area_3" localSheetId="15">#REF!</definedName>
    <definedName name="Print_Area_3" localSheetId="21">#REF!</definedName>
    <definedName name="Print_Area_3" localSheetId="13">#REF!</definedName>
    <definedName name="Print_Area_3" localSheetId="23">#REF!</definedName>
    <definedName name="Print_Area_3" localSheetId="3">#REF!</definedName>
    <definedName name="Print_Area_3" localSheetId="19">#REF!</definedName>
    <definedName name="Print_Area_3" localSheetId="18">#REF!</definedName>
    <definedName name="Print_Area_3">#REF!</definedName>
    <definedName name="Print_Area_4" localSheetId="12">#REF!</definedName>
    <definedName name="Print_Area_4" localSheetId="14">#REF!</definedName>
    <definedName name="Print_Area_4" localSheetId="7">#REF!</definedName>
    <definedName name="Print_Area_4" localSheetId="20">#REF!</definedName>
    <definedName name="Print_Area_4" localSheetId="15">#REF!</definedName>
    <definedName name="Print_Area_4" localSheetId="21">#REF!</definedName>
    <definedName name="Print_Area_4" localSheetId="13">#REF!</definedName>
    <definedName name="Print_Area_4" localSheetId="23">#REF!</definedName>
    <definedName name="Print_Area_4" localSheetId="3">#REF!</definedName>
    <definedName name="Print_Area_4" localSheetId="19">#REF!</definedName>
    <definedName name="Print_Area_4" localSheetId="18">#REF!</definedName>
    <definedName name="Print_Area_4">#REF!</definedName>
    <definedName name="Print_Area_5" localSheetId="12">#REF!</definedName>
    <definedName name="Print_Area_5" localSheetId="14">#REF!</definedName>
    <definedName name="Print_Area_5" localSheetId="7">#REF!</definedName>
    <definedName name="Print_Area_5" localSheetId="20">#REF!</definedName>
    <definedName name="Print_Area_5" localSheetId="15">#REF!</definedName>
    <definedName name="Print_Area_5" localSheetId="21">#REF!</definedName>
    <definedName name="Print_Area_5" localSheetId="13">#REF!</definedName>
    <definedName name="Print_Area_5" localSheetId="23">#REF!</definedName>
    <definedName name="Print_Area_5" localSheetId="3">#REF!</definedName>
    <definedName name="Print_Area_5" localSheetId="19">#REF!</definedName>
    <definedName name="Print_Area_5" localSheetId="18">#REF!</definedName>
    <definedName name="Print_Area_5">#REF!</definedName>
    <definedName name="Print_Area_7" localSheetId="12">#REF!</definedName>
    <definedName name="Print_Area_7" localSheetId="14">#REF!</definedName>
    <definedName name="Print_Area_7" localSheetId="7">#REF!</definedName>
    <definedName name="Print_Area_7" localSheetId="20">#REF!</definedName>
    <definedName name="Print_Area_7" localSheetId="15">#REF!</definedName>
    <definedName name="Print_Area_7" localSheetId="21">#REF!</definedName>
    <definedName name="Print_Area_7" localSheetId="13">#REF!</definedName>
    <definedName name="Print_Area_7" localSheetId="23">#REF!</definedName>
    <definedName name="Print_Area_7" localSheetId="3">#REF!</definedName>
    <definedName name="Print_Area_7" localSheetId="19">#REF!</definedName>
    <definedName name="Print_Area_7" localSheetId="18">#REF!</definedName>
    <definedName name="Print_Area_7">#REF!</definedName>
    <definedName name="print_area1" localSheetId="12">#REF!</definedName>
    <definedName name="print_area1" localSheetId="14">#REF!</definedName>
    <definedName name="print_area1" localSheetId="7">#REF!</definedName>
    <definedName name="print_area1" localSheetId="20">#REF!</definedName>
    <definedName name="print_area1" localSheetId="15">#REF!</definedName>
    <definedName name="print_area1" localSheetId="21">#REF!</definedName>
    <definedName name="print_area1" localSheetId="13">#REF!</definedName>
    <definedName name="print_area1" localSheetId="23">#REF!</definedName>
    <definedName name="print_area1" localSheetId="3">#REF!</definedName>
    <definedName name="print_area1" localSheetId="19">#REF!</definedName>
    <definedName name="print_area1" localSheetId="18">#REF!</definedName>
    <definedName name="print_area1">#REF!</definedName>
    <definedName name="_xlnm.Print_Titles" localSheetId="1">'00 O.U. IZVOĐENJA'!$1:$3</definedName>
    <definedName name="_xlnm.Print_Titles" localSheetId="12">ALUM_BRAV_UNUTARNJA!$1:$1</definedName>
    <definedName name="_xlnm.Print_Titles" localSheetId="11">ALUM_BRAV_VANJSKA!$1:$1</definedName>
    <definedName name="_xlnm.Print_Titles" localSheetId="6">BETONSKI_ARMIRANO_BETONSKI!$1:$1</definedName>
    <definedName name="_xlnm.Print_Titles" localSheetId="14">'CRNA BRAVARIJA'!$1:$1</definedName>
    <definedName name="_xlnm.Print_Titles" localSheetId="7">ČELIK!$1:$1</definedName>
    <definedName name="_xlnm.Print_Titles" localSheetId="31">D_DIZALA!#REF!</definedName>
    <definedName name="_xlnm.Print_Titles" localSheetId="30">'E_ELEKTROTEHNIČKE INSTALACIJE'!#REF!</definedName>
    <definedName name="_xlnm.Print_Titles" localSheetId="10">FASADERSKI!$1:$1</definedName>
    <definedName name="_xlnm.Print_Titles" localSheetId="16">GIPSPREGRADNI!$1:$1</definedName>
    <definedName name="_xlnm.Print_Titles" localSheetId="9">IZOLATERSKI!$1:$1</definedName>
    <definedName name="_xlnm.Print_Titles" localSheetId="22">KERAMIČARSKI_KAMENOPOLAGAČKI!$1:$1</definedName>
    <definedName name="_xlnm.Print_Titles" localSheetId="20">KROVOPOKRIVAČKI!$1:$1</definedName>
    <definedName name="_xlnm.Print_Titles" localSheetId="15">'OLOVNA BRAVARIJA'!$1:$1</definedName>
    <definedName name="_xlnm.Print_Titles" localSheetId="21">PODOPOLAGAČKI!$1:$1</definedName>
    <definedName name="_xlnm.Print_Titles" localSheetId="24">PREAMBULA_PROMETNICA!$1:$1</definedName>
    <definedName name="_xlnm.Print_Titles" localSheetId="4">PRIPREMNO_ZAVRŠNI!$1:$1</definedName>
    <definedName name="_xlnm.Print_Titles" localSheetId="13">PROTUPOZARNA_BRAV!$1:$1</definedName>
    <definedName name="_xlnm.Print_Titles" localSheetId="23">RAZNI!$1:$1</definedName>
    <definedName name="_xlnm.Print_Titles" localSheetId="2">'REKAPITULACIJA_ARH GRAĐ OBRT'!#REF!</definedName>
    <definedName name="_xlnm.Print_Titles" localSheetId="3">RUŠENJA_UKLANJANJA!$1:$1</definedName>
    <definedName name="_xlnm.Print_Titles" localSheetId="29">'S_STROJARSKE INSTALACIJE'!#REF!</definedName>
    <definedName name="_xlnm.Print_Titles" localSheetId="19">SOBOSLIKARSKI!$1:$1</definedName>
    <definedName name="_xlnm.Print_Titles" localSheetId="18">'SPUŠTENI STROP'!$1:$1</definedName>
    <definedName name="_xlnm.Print_Titles" localSheetId="17">'STOLARIJA I MODULARNE'!$1:$1</definedName>
    <definedName name="_xlnm.Print_Titles" localSheetId="25">TROŠKOVNIK_PROMETNICA!$1:$1</definedName>
    <definedName name="_xlnm.Print_Titles" localSheetId="28">'VK_VODOVOD I KANALIZACIJA'!$2:$2</definedName>
    <definedName name="_xlnm.Print_Titles" localSheetId="5">ZEMLJANI!$1:$1</definedName>
    <definedName name="_xlnm.Print_Titles" localSheetId="8">ZIDARSKI!$1:$1</definedName>
    <definedName name="Print_tritles" localSheetId="12">#REF!</definedName>
    <definedName name="Print_tritles" localSheetId="14">#REF!</definedName>
    <definedName name="Print_tritles" localSheetId="7">#REF!</definedName>
    <definedName name="Print_tritles" localSheetId="20">#REF!</definedName>
    <definedName name="Print_tritles" localSheetId="15">#REF!</definedName>
    <definedName name="Print_tritles" localSheetId="21">#REF!</definedName>
    <definedName name="Print_tritles" localSheetId="13">#REF!</definedName>
    <definedName name="Print_tritles" localSheetId="23">#REF!</definedName>
    <definedName name="Print_tritles" localSheetId="3">#REF!</definedName>
    <definedName name="Print_tritles" localSheetId="19">#REF!</definedName>
    <definedName name="Print_tritles" localSheetId="18">#REF!</definedName>
    <definedName name="Print_tritles">#REF!</definedName>
    <definedName name="Print_tritles_10" localSheetId="12">#REF!</definedName>
    <definedName name="Print_tritles_10" localSheetId="14">#REF!</definedName>
    <definedName name="Print_tritles_10" localSheetId="7">#REF!</definedName>
    <definedName name="Print_tritles_10" localSheetId="20">#REF!</definedName>
    <definedName name="Print_tritles_10" localSheetId="15">#REF!</definedName>
    <definedName name="Print_tritles_10" localSheetId="21">#REF!</definedName>
    <definedName name="Print_tritles_10" localSheetId="13">#REF!</definedName>
    <definedName name="Print_tritles_10" localSheetId="23">#REF!</definedName>
    <definedName name="Print_tritles_10" localSheetId="3">#REF!</definedName>
    <definedName name="Print_tritles_10" localSheetId="19">#REF!</definedName>
    <definedName name="Print_tritles_10" localSheetId="18">#REF!</definedName>
    <definedName name="Print_tritles_10">#REF!</definedName>
    <definedName name="Print_tritles_11" localSheetId="12">#REF!</definedName>
    <definedName name="Print_tritles_11" localSheetId="14">#REF!</definedName>
    <definedName name="Print_tritles_11" localSheetId="7">#REF!</definedName>
    <definedName name="Print_tritles_11" localSheetId="20">#REF!</definedName>
    <definedName name="Print_tritles_11" localSheetId="15">#REF!</definedName>
    <definedName name="Print_tritles_11" localSheetId="21">#REF!</definedName>
    <definedName name="Print_tritles_11" localSheetId="13">#REF!</definedName>
    <definedName name="Print_tritles_11" localSheetId="23">#REF!</definedName>
    <definedName name="Print_tritles_11" localSheetId="3">#REF!</definedName>
    <definedName name="Print_tritles_11" localSheetId="19">#REF!</definedName>
    <definedName name="Print_tritles_11" localSheetId="18">#REF!</definedName>
    <definedName name="Print_tritles_11">#REF!</definedName>
    <definedName name="Print_tritles_17" localSheetId="12">#REF!</definedName>
    <definedName name="Print_tritles_17" localSheetId="14">#REF!</definedName>
    <definedName name="Print_tritles_17" localSheetId="7">#REF!</definedName>
    <definedName name="Print_tritles_17" localSheetId="20">#REF!</definedName>
    <definedName name="Print_tritles_17" localSheetId="15">#REF!</definedName>
    <definedName name="Print_tritles_17" localSheetId="21">#REF!</definedName>
    <definedName name="Print_tritles_17" localSheetId="13">#REF!</definedName>
    <definedName name="Print_tritles_17" localSheetId="23">#REF!</definedName>
    <definedName name="Print_tritles_17" localSheetId="3">#REF!</definedName>
    <definedName name="Print_tritles_17" localSheetId="19">#REF!</definedName>
    <definedName name="Print_tritles_17" localSheetId="18">#REF!</definedName>
    <definedName name="Print_tritles_17">#REF!</definedName>
    <definedName name="Print_tritles_18" localSheetId="12">#REF!</definedName>
    <definedName name="Print_tritles_18" localSheetId="14">#REF!</definedName>
    <definedName name="Print_tritles_18" localSheetId="7">#REF!</definedName>
    <definedName name="Print_tritles_18" localSheetId="20">#REF!</definedName>
    <definedName name="Print_tritles_18" localSheetId="15">#REF!</definedName>
    <definedName name="Print_tritles_18" localSheetId="21">#REF!</definedName>
    <definedName name="Print_tritles_18" localSheetId="13">#REF!</definedName>
    <definedName name="Print_tritles_18" localSheetId="23">#REF!</definedName>
    <definedName name="Print_tritles_18" localSheetId="3">#REF!</definedName>
    <definedName name="Print_tritles_18" localSheetId="19">#REF!</definedName>
    <definedName name="Print_tritles_18" localSheetId="18">#REF!</definedName>
    <definedName name="Print_tritles_18">#REF!</definedName>
    <definedName name="Print_tritles_19" localSheetId="12">#REF!</definedName>
    <definedName name="Print_tritles_19" localSheetId="14">#REF!</definedName>
    <definedName name="Print_tritles_19" localSheetId="7">#REF!</definedName>
    <definedName name="Print_tritles_19" localSheetId="20">#REF!</definedName>
    <definedName name="Print_tritles_19" localSheetId="15">#REF!</definedName>
    <definedName name="Print_tritles_19" localSheetId="21">#REF!</definedName>
    <definedName name="Print_tritles_19" localSheetId="13">#REF!</definedName>
    <definedName name="Print_tritles_19" localSheetId="23">#REF!</definedName>
    <definedName name="Print_tritles_19" localSheetId="3">#REF!</definedName>
    <definedName name="Print_tritles_19" localSheetId="19">#REF!</definedName>
    <definedName name="Print_tritles_19" localSheetId="18">#REF!</definedName>
    <definedName name="Print_tritles_19">#REF!</definedName>
    <definedName name="Print_tritles_20" localSheetId="12">#REF!</definedName>
    <definedName name="Print_tritles_20" localSheetId="14">#REF!</definedName>
    <definedName name="Print_tritles_20" localSheetId="7">#REF!</definedName>
    <definedName name="Print_tritles_20" localSheetId="20">#REF!</definedName>
    <definedName name="Print_tritles_20" localSheetId="15">#REF!</definedName>
    <definedName name="Print_tritles_20" localSheetId="21">#REF!</definedName>
    <definedName name="Print_tritles_20" localSheetId="13">#REF!</definedName>
    <definedName name="Print_tritles_20" localSheetId="23">#REF!</definedName>
    <definedName name="Print_tritles_20" localSheetId="3">#REF!</definedName>
    <definedName name="Print_tritles_20" localSheetId="19">#REF!</definedName>
    <definedName name="Print_tritles_20" localSheetId="18">#REF!</definedName>
    <definedName name="Print_tritles_20">#REF!</definedName>
    <definedName name="Print_tritles_21" localSheetId="12">#REF!</definedName>
    <definedName name="Print_tritles_21" localSheetId="14">#REF!</definedName>
    <definedName name="Print_tritles_21" localSheetId="7">#REF!</definedName>
    <definedName name="Print_tritles_21" localSheetId="20">#REF!</definedName>
    <definedName name="Print_tritles_21" localSheetId="15">#REF!</definedName>
    <definedName name="Print_tritles_21" localSheetId="21">#REF!</definedName>
    <definedName name="Print_tritles_21" localSheetId="13">#REF!</definedName>
    <definedName name="Print_tritles_21" localSheetId="23">#REF!</definedName>
    <definedName name="Print_tritles_21" localSheetId="3">#REF!</definedName>
    <definedName name="Print_tritles_21" localSheetId="19">#REF!</definedName>
    <definedName name="Print_tritles_21" localSheetId="18">#REF!</definedName>
    <definedName name="Print_tritles_21">#REF!</definedName>
    <definedName name="Print_tritles_23" localSheetId="12">#REF!</definedName>
    <definedName name="Print_tritles_23" localSheetId="14">#REF!</definedName>
    <definedName name="Print_tritles_23" localSheetId="7">#REF!</definedName>
    <definedName name="Print_tritles_23" localSheetId="20">#REF!</definedName>
    <definedName name="Print_tritles_23" localSheetId="15">#REF!</definedName>
    <definedName name="Print_tritles_23" localSheetId="21">#REF!</definedName>
    <definedName name="Print_tritles_23" localSheetId="13">#REF!</definedName>
    <definedName name="Print_tritles_23" localSheetId="23">#REF!</definedName>
    <definedName name="Print_tritles_23" localSheetId="3">#REF!</definedName>
    <definedName name="Print_tritles_23" localSheetId="19">#REF!</definedName>
    <definedName name="Print_tritles_23" localSheetId="18">#REF!</definedName>
    <definedName name="Print_tritles_23">#REF!</definedName>
    <definedName name="Print_tritles_25" localSheetId="12">#REF!</definedName>
    <definedName name="Print_tritles_25" localSheetId="14">#REF!</definedName>
    <definedName name="Print_tritles_25" localSheetId="7">#REF!</definedName>
    <definedName name="Print_tritles_25" localSheetId="20">#REF!</definedName>
    <definedName name="Print_tritles_25" localSheetId="15">#REF!</definedName>
    <definedName name="Print_tritles_25" localSheetId="21">#REF!</definedName>
    <definedName name="Print_tritles_25" localSheetId="13">#REF!</definedName>
    <definedName name="Print_tritles_25" localSheetId="23">#REF!</definedName>
    <definedName name="Print_tritles_25" localSheetId="3">#REF!</definedName>
    <definedName name="Print_tritles_25" localSheetId="19">#REF!</definedName>
    <definedName name="Print_tritles_25" localSheetId="18">#REF!</definedName>
    <definedName name="Print_tritles_25">#REF!</definedName>
    <definedName name="Print_tritles_27" localSheetId="12">#REF!</definedName>
    <definedName name="Print_tritles_27" localSheetId="14">#REF!</definedName>
    <definedName name="Print_tritles_27" localSheetId="7">#REF!</definedName>
    <definedName name="Print_tritles_27" localSheetId="20">#REF!</definedName>
    <definedName name="Print_tritles_27" localSheetId="15">#REF!</definedName>
    <definedName name="Print_tritles_27" localSheetId="21">#REF!</definedName>
    <definedName name="Print_tritles_27" localSheetId="13">#REF!</definedName>
    <definedName name="Print_tritles_27" localSheetId="23">#REF!</definedName>
    <definedName name="Print_tritles_27" localSheetId="3">#REF!</definedName>
    <definedName name="Print_tritles_27" localSheetId="19">#REF!</definedName>
    <definedName name="Print_tritles_27" localSheetId="18">#REF!</definedName>
    <definedName name="Print_tritles_27">#REF!</definedName>
    <definedName name="Print_tritles_3" localSheetId="12">#REF!</definedName>
    <definedName name="Print_tritles_3" localSheetId="14">#REF!</definedName>
    <definedName name="Print_tritles_3" localSheetId="7">#REF!</definedName>
    <definedName name="Print_tritles_3" localSheetId="20">#REF!</definedName>
    <definedName name="Print_tritles_3" localSheetId="15">#REF!</definedName>
    <definedName name="Print_tritles_3" localSheetId="21">#REF!</definedName>
    <definedName name="Print_tritles_3" localSheetId="13">#REF!</definedName>
    <definedName name="Print_tritles_3" localSheetId="23">#REF!</definedName>
    <definedName name="Print_tritles_3" localSheetId="3">#REF!</definedName>
    <definedName name="Print_tritles_3" localSheetId="19">#REF!</definedName>
    <definedName name="Print_tritles_3" localSheetId="18">#REF!</definedName>
    <definedName name="Print_tritles_3">#REF!</definedName>
    <definedName name="Print_tritles_4" localSheetId="12">#REF!</definedName>
    <definedName name="Print_tritles_4" localSheetId="14">#REF!</definedName>
    <definedName name="Print_tritles_4" localSheetId="7">#REF!</definedName>
    <definedName name="Print_tritles_4" localSheetId="20">#REF!</definedName>
    <definedName name="Print_tritles_4" localSheetId="15">#REF!</definedName>
    <definedName name="Print_tritles_4" localSheetId="21">#REF!</definedName>
    <definedName name="Print_tritles_4" localSheetId="13">#REF!</definedName>
    <definedName name="Print_tritles_4" localSheetId="23">#REF!</definedName>
    <definedName name="Print_tritles_4" localSheetId="3">#REF!</definedName>
    <definedName name="Print_tritles_4" localSheetId="19">#REF!</definedName>
    <definedName name="Print_tritles_4" localSheetId="18">#REF!</definedName>
    <definedName name="Print_tritles_4">#REF!</definedName>
    <definedName name="Print_tritles_5" localSheetId="12">#REF!</definedName>
    <definedName name="Print_tritles_5" localSheetId="14">#REF!</definedName>
    <definedName name="Print_tritles_5" localSheetId="7">#REF!</definedName>
    <definedName name="Print_tritles_5" localSheetId="20">#REF!</definedName>
    <definedName name="Print_tritles_5" localSheetId="15">#REF!</definedName>
    <definedName name="Print_tritles_5" localSheetId="21">#REF!</definedName>
    <definedName name="Print_tritles_5" localSheetId="13">#REF!</definedName>
    <definedName name="Print_tritles_5" localSheetId="23">#REF!</definedName>
    <definedName name="Print_tritles_5" localSheetId="3">#REF!</definedName>
    <definedName name="Print_tritles_5" localSheetId="19">#REF!</definedName>
    <definedName name="Print_tritles_5" localSheetId="18">#REF!</definedName>
    <definedName name="Print_tritles_5">#REF!</definedName>
    <definedName name="Print_tritles_6" localSheetId="12">#REF!</definedName>
    <definedName name="Print_tritles_6" localSheetId="14">#REF!</definedName>
    <definedName name="Print_tritles_6" localSheetId="7">#REF!</definedName>
    <definedName name="Print_tritles_6" localSheetId="20">#REF!</definedName>
    <definedName name="Print_tritles_6" localSheetId="15">#REF!</definedName>
    <definedName name="Print_tritles_6" localSheetId="21">#REF!</definedName>
    <definedName name="Print_tritles_6" localSheetId="13">#REF!</definedName>
    <definedName name="Print_tritles_6" localSheetId="23">#REF!</definedName>
    <definedName name="Print_tritles_6" localSheetId="3">#REF!</definedName>
    <definedName name="Print_tritles_6" localSheetId="19">#REF!</definedName>
    <definedName name="Print_tritles_6" localSheetId="18">#REF!</definedName>
    <definedName name="Print_tritles_6">#REF!</definedName>
    <definedName name="Print_tritles_7" localSheetId="12">#REF!</definedName>
    <definedName name="Print_tritles_7" localSheetId="14">#REF!</definedName>
    <definedName name="Print_tritles_7" localSheetId="7">#REF!</definedName>
    <definedName name="Print_tritles_7" localSheetId="20">#REF!</definedName>
    <definedName name="Print_tritles_7" localSheetId="15">#REF!</definedName>
    <definedName name="Print_tritles_7" localSheetId="21">#REF!</definedName>
    <definedName name="Print_tritles_7" localSheetId="13">#REF!</definedName>
    <definedName name="Print_tritles_7" localSheetId="23">#REF!</definedName>
    <definedName name="Print_tritles_7" localSheetId="3">#REF!</definedName>
    <definedName name="Print_tritles_7" localSheetId="19">#REF!</definedName>
    <definedName name="Print_tritles_7" localSheetId="18">#REF!</definedName>
    <definedName name="Print_tritles_7">#REF!</definedName>
    <definedName name="Print_tritles_8" localSheetId="12">#REF!</definedName>
    <definedName name="Print_tritles_8" localSheetId="14">#REF!</definedName>
    <definedName name="Print_tritles_8" localSheetId="7">#REF!</definedName>
    <definedName name="Print_tritles_8" localSheetId="20">#REF!</definedName>
    <definedName name="Print_tritles_8" localSheetId="15">#REF!</definedName>
    <definedName name="Print_tritles_8" localSheetId="21">#REF!</definedName>
    <definedName name="Print_tritles_8" localSheetId="13">#REF!</definedName>
    <definedName name="Print_tritles_8" localSheetId="23">#REF!</definedName>
    <definedName name="Print_tritles_8" localSheetId="3">#REF!</definedName>
    <definedName name="Print_tritles_8" localSheetId="19">#REF!</definedName>
    <definedName name="Print_tritles_8" localSheetId="18">#REF!</definedName>
    <definedName name="Print_tritles_8">#REF!</definedName>
    <definedName name="Print_tritles_9" localSheetId="12">#REF!</definedName>
    <definedName name="Print_tritles_9" localSheetId="14">#REF!</definedName>
    <definedName name="Print_tritles_9" localSheetId="7">#REF!</definedName>
    <definedName name="Print_tritles_9" localSheetId="20">#REF!</definedName>
    <definedName name="Print_tritles_9" localSheetId="15">#REF!</definedName>
    <definedName name="Print_tritles_9" localSheetId="21">#REF!</definedName>
    <definedName name="Print_tritles_9" localSheetId="13">#REF!</definedName>
    <definedName name="Print_tritles_9" localSheetId="23">#REF!</definedName>
    <definedName name="Print_tritles_9" localSheetId="3">#REF!</definedName>
    <definedName name="Print_tritles_9" localSheetId="19">#REF!</definedName>
    <definedName name="Print_tritles_9" localSheetId="18">#REF!</definedName>
    <definedName name="Print_tritles_9">#REF!</definedName>
    <definedName name="printa" localSheetId="12">#REF!</definedName>
    <definedName name="printa" localSheetId="14">#REF!</definedName>
    <definedName name="printa" localSheetId="7">#REF!</definedName>
    <definedName name="printa" localSheetId="20">#REF!</definedName>
    <definedName name="printa" localSheetId="15">#REF!</definedName>
    <definedName name="printa" localSheetId="21">#REF!</definedName>
    <definedName name="printa" localSheetId="13">#REF!</definedName>
    <definedName name="printa" localSheetId="23">#REF!</definedName>
    <definedName name="printa" localSheetId="3">#REF!</definedName>
    <definedName name="printa" localSheetId="19">#REF!</definedName>
    <definedName name="printa" localSheetId="18">#REF!</definedName>
    <definedName name="printa">#REF!</definedName>
    <definedName name="printa_19" localSheetId="12">#REF!</definedName>
    <definedName name="printa_19" localSheetId="14">#REF!</definedName>
    <definedName name="printa_19" localSheetId="7">#REF!</definedName>
    <definedName name="printa_19" localSheetId="20">#REF!</definedName>
    <definedName name="printa_19" localSheetId="15">#REF!</definedName>
    <definedName name="printa_19" localSheetId="21">#REF!</definedName>
    <definedName name="printa_19" localSheetId="13">#REF!</definedName>
    <definedName name="printa_19" localSheetId="23">#REF!</definedName>
    <definedName name="printa_19" localSheetId="3">#REF!</definedName>
    <definedName name="printa_19" localSheetId="19">#REF!</definedName>
    <definedName name="printa_19" localSheetId="18">#REF!</definedName>
    <definedName name="printa_19">#REF!</definedName>
    <definedName name="printa_3" localSheetId="12">#REF!</definedName>
    <definedName name="printa_3" localSheetId="14">#REF!</definedName>
    <definedName name="printa_3" localSheetId="7">#REF!</definedName>
    <definedName name="printa_3" localSheetId="20">#REF!</definedName>
    <definedName name="printa_3" localSheetId="15">#REF!</definedName>
    <definedName name="printa_3" localSheetId="21">#REF!</definedName>
    <definedName name="printa_3" localSheetId="13">#REF!</definedName>
    <definedName name="printa_3" localSheetId="23">#REF!</definedName>
    <definedName name="printa_3" localSheetId="3">#REF!</definedName>
    <definedName name="printa_3" localSheetId="19">#REF!</definedName>
    <definedName name="printa_3" localSheetId="18">#REF!</definedName>
    <definedName name="printa_3">#REF!</definedName>
    <definedName name="printa_7" localSheetId="12">#REF!</definedName>
    <definedName name="printa_7" localSheetId="14">#REF!</definedName>
    <definedName name="printa_7" localSheetId="7">#REF!</definedName>
    <definedName name="printa_7" localSheetId="20">#REF!</definedName>
    <definedName name="printa_7" localSheetId="15">#REF!</definedName>
    <definedName name="printa_7" localSheetId="21">#REF!</definedName>
    <definedName name="printa_7" localSheetId="13">#REF!</definedName>
    <definedName name="printa_7" localSheetId="23">#REF!</definedName>
    <definedName name="printa_7" localSheetId="3">#REF!</definedName>
    <definedName name="printa_7" localSheetId="19">#REF!</definedName>
    <definedName name="printa_7" localSheetId="18">#REF!</definedName>
    <definedName name="printa_7">#REF!</definedName>
    <definedName name="printa_9" localSheetId="12">#REF!</definedName>
    <definedName name="printa_9" localSheetId="14">#REF!</definedName>
    <definedName name="printa_9" localSheetId="7">#REF!</definedName>
    <definedName name="printa_9" localSheetId="20">#REF!</definedName>
    <definedName name="printa_9" localSheetId="15">#REF!</definedName>
    <definedName name="printa_9" localSheetId="21">#REF!</definedName>
    <definedName name="printa_9" localSheetId="13">#REF!</definedName>
    <definedName name="printa_9" localSheetId="23">#REF!</definedName>
    <definedName name="printa_9" localSheetId="3">#REF!</definedName>
    <definedName name="printa_9" localSheetId="19">#REF!</definedName>
    <definedName name="printa_9" localSheetId="18">#REF!</definedName>
    <definedName name="printa_9">#REF!</definedName>
    <definedName name="printa1" localSheetId="12">#REF!</definedName>
    <definedName name="printa1" localSheetId="14">#REF!</definedName>
    <definedName name="printa1" localSheetId="7">#REF!</definedName>
    <definedName name="printa1" localSheetId="20">#REF!</definedName>
    <definedName name="printa1" localSheetId="15">#REF!</definedName>
    <definedName name="printa1" localSheetId="21">#REF!</definedName>
    <definedName name="printa1" localSheetId="13">#REF!</definedName>
    <definedName name="printa1" localSheetId="23">#REF!</definedName>
    <definedName name="printa1" localSheetId="3">#REF!</definedName>
    <definedName name="printa1" localSheetId="19">#REF!</definedName>
    <definedName name="printa1" localSheetId="18">#REF!</definedName>
    <definedName name="printa1">#REF!</definedName>
    <definedName name="PRIV_SIT_II" localSheetId="12">#REF!</definedName>
    <definedName name="PRIV_SIT_II" localSheetId="14">#REF!</definedName>
    <definedName name="PRIV_SIT_II" localSheetId="7">#REF!</definedName>
    <definedName name="PRIV_SIT_II" localSheetId="20">#REF!</definedName>
    <definedName name="PRIV_SIT_II" localSheetId="15">#REF!</definedName>
    <definedName name="PRIV_SIT_II" localSheetId="21">#REF!</definedName>
    <definedName name="PRIV_SIT_II" localSheetId="13">#REF!</definedName>
    <definedName name="PRIV_SIT_II" localSheetId="23">#REF!</definedName>
    <definedName name="PRIV_SIT_II" localSheetId="3">#REF!</definedName>
    <definedName name="PRIV_SIT_II" localSheetId="19">#REF!</definedName>
    <definedName name="PRIV_SIT_II" localSheetId="18">#REF!</definedName>
    <definedName name="PRIV_SIT_II">#REF!</definedName>
    <definedName name="PRIV_SIT_II_19" localSheetId="12">#REF!</definedName>
    <definedName name="PRIV_SIT_II_19" localSheetId="14">#REF!</definedName>
    <definedName name="PRIV_SIT_II_19" localSheetId="7">#REF!</definedName>
    <definedName name="PRIV_SIT_II_19" localSheetId="20">#REF!</definedName>
    <definedName name="PRIV_SIT_II_19" localSheetId="15">#REF!</definedName>
    <definedName name="PRIV_SIT_II_19" localSheetId="21">#REF!</definedName>
    <definedName name="PRIV_SIT_II_19" localSheetId="13">#REF!</definedName>
    <definedName name="PRIV_SIT_II_19" localSheetId="23">#REF!</definedName>
    <definedName name="PRIV_SIT_II_19" localSheetId="3">#REF!</definedName>
    <definedName name="PRIV_SIT_II_19" localSheetId="19">#REF!</definedName>
    <definedName name="PRIV_SIT_II_19" localSheetId="18">#REF!</definedName>
    <definedName name="PRIV_SIT_II_19">#REF!</definedName>
    <definedName name="PRIV_SIT_II_3" localSheetId="12">#REF!</definedName>
    <definedName name="PRIV_SIT_II_3" localSheetId="14">#REF!</definedName>
    <definedName name="PRIV_SIT_II_3" localSheetId="7">#REF!</definedName>
    <definedName name="PRIV_SIT_II_3" localSheetId="20">#REF!</definedName>
    <definedName name="PRIV_SIT_II_3" localSheetId="15">#REF!</definedName>
    <definedName name="PRIV_SIT_II_3" localSheetId="21">#REF!</definedName>
    <definedName name="PRIV_SIT_II_3" localSheetId="13">#REF!</definedName>
    <definedName name="PRIV_SIT_II_3" localSheetId="23">#REF!</definedName>
    <definedName name="PRIV_SIT_II_3" localSheetId="3">#REF!</definedName>
    <definedName name="PRIV_SIT_II_3" localSheetId="19">#REF!</definedName>
    <definedName name="PRIV_SIT_II_3" localSheetId="18">#REF!</definedName>
    <definedName name="PRIV_SIT_II_3">#REF!</definedName>
    <definedName name="PRIV_SIT_II_7" localSheetId="12">#REF!</definedName>
    <definedName name="PRIV_SIT_II_7" localSheetId="14">#REF!</definedName>
    <definedName name="PRIV_SIT_II_7" localSheetId="7">#REF!</definedName>
    <definedName name="PRIV_SIT_II_7" localSheetId="20">#REF!</definedName>
    <definedName name="PRIV_SIT_II_7" localSheetId="15">#REF!</definedName>
    <definedName name="PRIV_SIT_II_7" localSheetId="21">#REF!</definedName>
    <definedName name="PRIV_SIT_II_7" localSheetId="13">#REF!</definedName>
    <definedName name="PRIV_SIT_II_7" localSheetId="23">#REF!</definedName>
    <definedName name="PRIV_SIT_II_7" localSheetId="3">#REF!</definedName>
    <definedName name="PRIV_SIT_II_7" localSheetId="19">#REF!</definedName>
    <definedName name="PRIV_SIT_II_7" localSheetId="18">#REF!</definedName>
    <definedName name="PRIV_SIT_II_7">#REF!</definedName>
    <definedName name="PRIV_SIT_II_9" localSheetId="12">#REF!</definedName>
    <definedName name="PRIV_SIT_II_9" localSheetId="14">#REF!</definedName>
    <definedName name="PRIV_SIT_II_9" localSheetId="7">#REF!</definedName>
    <definedName name="PRIV_SIT_II_9" localSheetId="20">#REF!</definedName>
    <definedName name="PRIV_SIT_II_9" localSheetId="15">#REF!</definedName>
    <definedName name="PRIV_SIT_II_9" localSheetId="21">#REF!</definedName>
    <definedName name="PRIV_SIT_II_9" localSheetId="13">#REF!</definedName>
    <definedName name="PRIV_SIT_II_9" localSheetId="23">#REF!</definedName>
    <definedName name="PRIV_SIT_II_9" localSheetId="3">#REF!</definedName>
    <definedName name="PRIV_SIT_II_9" localSheetId="19">#REF!</definedName>
    <definedName name="PRIV_SIT_II_9" localSheetId="18">#REF!</definedName>
    <definedName name="PRIV_SIT_II_9">#REF!</definedName>
    <definedName name="priv_sit_ii1" localSheetId="12">#REF!</definedName>
    <definedName name="priv_sit_ii1" localSheetId="14">#REF!</definedName>
    <definedName name="priv_sit_ii1" localSheetId="7">#REF!</definedName>
    <definedName name="priv_sit_ii1" localSheetId="20">#REF!</definedName>
    <definedName name="priv_sit_ii1" localSheetId="15">#REF!</definedName>
    <definedName name="priv_sit_ii1" localSheetId="21">#REF!</definedName>
    <definedName name="priv_sit_ii1" localSheetId="13">#REF!</definedName>
    <definedName name="priv_sit_ii1" localSheetId="23">#REF!</definedName>
    <definedName name="priv_sit_ii1" localSheetId="3">#REF!</definedName>
    <definedName name="priv_sit_ii1" localSheetId="19">#REF!</definedName>
    <definedName name="priv_sit_ii1" localSheetId="18">#REF!</definedName>
    <definedName name="priv_sit_ii1">#REF!</definedName>
    <definedName name="PRO_KRAJ_RADA" localSheetId="12">'[1]Osn-Pod'!#REF!</definedName>
    <definedName name="PRO_KRAJ_RADA" localSheetId="14">'[1]Osn-Pod'!#REF!</definedName>
    <definedName name="PRO_KRAJ_RADA" localSheetId="7">'[1]Osn-Pod'!#REF!</definedName>
    <definedName name="PRO_KRAJ_RADA" localSheetId="20">'[1]Osn-Pod'!#REF!</definedName>
    <definedName name="PRO_KRAJ_RADA" localSheetId="15">'[1]Osn-Pod'!#REF!</definedName>
    <definedName name="PRO_KRAJ_RADA" localSheetId="21">'[1]Osn-Pod'!#REF!</definedName>
    <definedName name="PRO_KRAJ_RADA" localSheetId="13">'[1]Osn-Pod'!#REF!</definedName>
    <definedName name="PRO_KRAJ_RADA" localSheetId="23">'[1]Osn-Pod'!#REF!</definedName>
    <definedName name="PRO_KRAJ_RADA" localSheetId="3">'[1]Osn-Pod'!#REF!</definedName>
    <definedName name="PRO_KRAJ_RADA" localSheetId="19">'[1]Osn-Pod'!#REF!</definedName>
    <definedName name="PRO_KRAJ_RADA" localSheetId="18">'[1]Osn-Pod'!#REF!</definedName>
    <definedName name="PRO_KRAJ_RADA">'[1]Osn-Pod'!#REF!</definedName>
    <definedName name="PROJEKTANT" localSheetId="12">#REF!</definedName>
    <definedName name="PROJEKTANT" localSheetId="14">#REF!</definedName>
    <definedName name="PROJEKTANT" localSheetId="7">#REF!</definedName>
    <definedName name="PROJEKTANT" localSheetId="20">#REF!</definedName>
    <definedName name="PROJEKTANT" localSheetId="15">#REF!</definedName>
    <definedName name="PROJEKTANT" localSheetId="21">#REF!</definedName>
    <definedName name="PROJEKTANT" localSheetId="13">#REF!</definedName>
    <definedName name="PROJEKTANT" localSheetId="23">#REF!</definedName>
    <definedName name="PROJEKTANT" localSheetId="3">#REF!</definedName>
    <definedName name="PROJEKTANT" localSheetId="19">#REF!</definedName>
    <definedName name="PROJEKTANT" localSheetId="18">#REF!</definedName>
    <definedName name="PROJEKTANT">#REF!</definedName>
    <definedName name="PROJEKTANT1">'[1]Osn-Pod'!$C$15</definedName>
    <definedName name="PROJEKTANT2">'[1]Osn-Pod'!$C$16</definedName>
    <definedName name="q" localSheetId="12">#REF!</definedName>
    <definedName name="q" localSheetId="14">#REF!</definedName>
    <definedName name="q" localSheetId="7">#REF!</definedName>
    <definedName name="q" localSheetId="20">#REF!</definedName>
    <definedName name="q" localSheetId="15">#REF!</definedName>
    <definedName name="q" localSheetId="21">#REF!</definedName>
    <definedName name="q" localSheetId="13">#REF!</definedName>
    <definedName name="q" localSheetId="23">#REF!</definedName>
    <definedName name="q" localSheetId="3">#REF!</definedName>
    <definedName name="q" localSheetId="19">#REF!</definedName>
    <definedName name="q" localSheetId="18">#REF!</definedName>
    <definedName name="q">#REF!</definedName>
    <definedName name="REALIZACIJA_1997">'[10]Osn-Pod'!$E$5</definedName>
    <definedName name="_xlnm.Recorder" localSheetId="12">#REF!</definedName>
    <definedName name="_xlnm.Recorder" localSheetId="14">#REF!</definedName>
    <definedName name="_xlnm.Recorder" localSheetId="7">#REF!</definedName>
    <definedName name="_xlnm.Recorder" localSheetId="20">#REF!</definedName>
    <definedName name="_xlnm.Recorder" localSheetId="15">#REF!</definedName>
    <definedName name="_xlnm.Recorder" localSheetId="21">#REF!</definedName>
    <definedName name="_xlnm.Recorder" localSheetId="13">#REF!</definedName>
    <definedName name="_xlnm.Recorder" localSheetId="23">#REF!</definedName>
    <definedName name="_xlnm.Recorder" localSheetId="3">#REF!</definedName>
    <definedName name="_xlnm.Recorder" localSheetId="19">#REF!</definedName>
    <definedName name="_xlnm.Recorder" localSheetId="18">#REF!</definedName>
    <definedName name="_xlnm.Recorder">#REF!</definedName>
    <definedName name="recorder1" localSheetId="12">#REF!</definedName>
    <definedName name="recorder1" localSheetId="14">#REF!</definedName>
    <definedName name="recorder1" localSheetId="7">#REF!</definedName>
    <definedName name="recorder1" localSheetId="20">#REF!</definedName>
    <definedName name="recorder1" localSheetId="15">#REF!</definedName>
    <definedName name="recorder1" localSheetId="21">#REF!</definedName>
    <definedName name="recorder1" localSheetId="13">#REF!</definedName>
    <definedName name="recorder1" localSheetId="23">#REF!</definedName>
    <definedName name="recorder1" localSheetId="3">#REF!</definedName>
    <definedName name="recorder1" localSheetId="19">#REF!</definedName>
    <definedName name="recorder1" localSheetId="18">#REF!</definedName>
    <definedName name="recorder1">#REF!</definedName>
    <definedName name="RED_BR_SIT" localSheetId="12">'[1]Osn-Pod'!#REF!</definedName>
    <definedName name="RED_BR_SIT" localSheetId="14">'[1]Osn-Pod'!#REF!</definedName>
    <definedName name="RED_BR_SIT" localSheetId="7">'[1]Osn-Pod'!#REF!</definedName>
    <definedName name="RED_BR_SIT" localSheetId="20">'[1]Osn-Pod'!#REF!</definedName>
    <definedName name="RED_BR_SIT" localSheetId="15">'[1]Osn-Pod'!#REF!</definedName>
    <definedName name="RED_BR_SIT" localSheetId="21">'[1]Osn-Pod'!#REF!</definedName>
    <definedName name="RED_BR_SIT" localSheetId="13">'[1]Osn-Pod'!#REF!</definedName>
    <definedName name="RED_BR_SIT" localSheetId="23">'[1]Osn-Pod'!#REF!</definedName>
    <definedName name="RED_BR_SIT" localSheetId="3">'[1]Osn-Pod'!#REF!</definedName>
    <definedName name="RED_BR_SIT" localSheetId="19">'[1]Osn-Pod'!#REF!</definedName>
    <definedName name="RED_BR_SIT" localSheetId="18">'[1]Osn-Pod'!#REF!</definedName>
    <definedName name="RED_BR_SIT">'[1]Osn-Pod'!#REF!</definedName>
    <definedName name="REGISTRATOR" localSheetId="12" hidden="1">#REF!</definedName>
    <definedName name="REGISTRATOR" localSheetId="14" hidden="1">#REF!</definedName>
    <definedName name="REGISTRATOR" localSheetId="7" hidden="1">#REF!</definedName>
    <definedName name="REGISTRATOR" localSheetId="20" hidden="1">#REF!</definedName>
    <definedName name="REGISTRATOR" localSheetId="15" hidden="1">#REF!</definedName>
    <definedName name="REGISTRATOR" localSheetId="21" hidden="1">#REF!</definedName>
    <definedName name="REGISTRATOR" localSheetId="13" hidden="1">#REF!</definedName>
    <definedName name="REGISTRATOR" localSheetId="23" hidden="1">#REF!</definedName>
    <definedName name="REGISTRATOR" localSheetId="3" hidden="1">#REF!</definedName>
    <definedName name="REGISTRATOR" localSheetId="19" hidden="1">#REF!</definedName>
    <definedName name="REGISTRATOR" localSheetId="18" hidden="1">#REF!</definedName>
    <definedName name="REGISTRATOR" hidden="1">#REF!</definedName>
    <definedName name="rr" localSheetId="12">#REF!</definedName>
    <definedName name="rr" localSheetId="14">#REF!</definedName>
    <definedName name="rr" localSheetId="7">#REF!</definedName>
    <definedName name="rr" localSheetId="20">#REF!</definedName>
    <definedName name="rr" localSheetId="15">#REF!</definedName>
    <definedName name="rr" localSheetId="21">#REF!</definedName>
    <definedName name="rr" localSheetId="13">#REF!</definedName>
    <definedName name="rr" localSheetId="23">#REF!</definedName>
    <definedName name="rr" localSheetId="3">#REF!</definedName>
    <definedName name="rr" localSheetId="19">#REF!</definedName>
    <definedName name="rr" localSheetId="18">#REF!</definedName>
    <definedName name="rr">#REF!</definedName>
    <definedName name="s" localSheetId="12">#REF!</definedName>
    <definedName name="s" localSheetId="14">#REF!</definedName>
    <definedName name="s" localSheetId="7">#REF!</definedName>
    <definedName name="s" localSheetId="20">#REF!</definedName>
    <definedName name="s" localSheetId="15">#REF!</definedName>
    <definedName name="s" localSheetId="21">#REF!</definedName>
    <definedName name="s" localSheetId="13">#REF!</definedName>
    <definedName name="s" localSheetId="23">#REF!</definedName>
    <definedName name="s" localSheetId="3">#REF!</definedName>
    <definedName name="s" localSheetId="19">#REF!</definedName>
    <definedName name="s" localSheetId="18">#REF!</definedName>
    <definedName name="s">#REF!</definedName>
    <definedName name="SASA1" localSheetId="12">#REF!</definedName>
    <definedName name="SASA1" localSheetId="14">#REF!</definedName>
    <definedName name="SASA1" localSheetId="7">#REF!</definedName>
    <definedName name="SASA1" localSheetId="20">#REF!</definedName>
    <definedName name="SASA1" localSheetId="15">#REF!</definedName>
    <definedName name="SASA1" localSheetId="21">#REF!</definedName>
    <definedName name="SASA1" localSheetId="13">#REF!</definedName>
    <definedName name="SASA1" localSheetId="23">#REF!</definedName>
    <definedName name="SASA1" localSheetId="3">#REF!</definedName>
    <definedName name="SASA1" localSheetId="19">#REF!</definedName>
    <definedName name="SASA1" localSheetId="18">#REF!</definedName>
    <definedName name="SASA1">#REF!</definedName>
    <definedName name="SDSAD" localSheetId="12">#REF!</definedName>
    <definedName name="SDSAD" localSheetId="14">#REF!</definedName>
    <definedName name="SDSAD" localSheetId="15">#REF!</definedName>
    <definedName name="SDSAD" localSheetId="19">#REF!</definedName>
    <definedName name="SDSAD">#REF!</definedName>
    <definedName name="SIFRA">'[8]Osn-Pod'!$G$11</definedName>
    <definedName name="SIFRA_UPUTE">'[1]Osn-Pod'!$E$10</definedName>
    <definedName name="SIT_BROJ" localSheetId="12">'[1]Osn-Pod'!#REF!</definedName>
    <definedName name="SIT_BROJ" localSheetId="14">'[1]Osn-Pod'!#REF!</definedName>
    <definedName name="SIT_BROJ" localSheetId="7">'[1]Osn-Pod'!#REF!</definedName>
    <definedName name="SIT_BROJ" localSheetId="20">'[1]Osn-Pod'!#REF!</definedName>
    <definedName name="SIT_BROJ" localSheetId="15">'[1]Osn-Pod'!#REF!</definedName>
    <definedName name="SIT_BROJ" localSheetId="21">'[1]Osn-Pod'!#REF!</definedName>
    <definedName name="SIT_BROJ" localSheetId="13">'[1]Osn-Pod'!#REF!</definedName>
    <definedName name="SIT_BROJ" localSheetId="23">'[1]Osn-Pod'!#REF!</definedName>
    <definedName name="SIT_BROJ" localSheetId="3">'[1]Osn-Pod'!#REF!</definedName>
    <definedName name="SIT_BROJ" localSheetId="19">'[1]Osn-Pod'!#REF!</definedName>
    <definedName name="SIT_BROJ" localSheetId="18">'[1]Osn-Pod'!#REF!</definedName>
    <definedName name="SIT_BROJ">'[1]Osn-Pod'!#REF!</definedName>
    <definedName name="ss" localSheetId="12" hidden="1">#REF!</definedName>
    <definedName name="ss" localSheetId="14" hidden="1">#REF!</definedName>
    <definedName name="ss" localSheetId="7" hidden="1">#REF!</definedName>
    <definedName name="ss" localSheetId="20" hidden="1">#REF!</definedName>
    <definedName name="ss" localSheetId="15" hidden="1">#REF!</definedName>
    <definedName name="ss" localSheetId="21" hidden="1">#REF!</definedName>
    <definedName name="ss" localSheetId="13" hidden="1">#REF!</definedName>
    <definedName name="ss" localSheetId="23" hidden="1">#REF!</definedName>
    <definedName name="ss" localSheetId="3" hidden="1">#REF!</definedName>
    <definedName name="ss" localSheetId="19" hidden="1">#REF!</definedName>
    <definedName name="ss" localSheetId="18" hidden="1">#REF!</definedName>
    <definedName name="ss" hidden="1">#REF!</definedName>
    <definedName name="stambeno_zbrinjavanje_na_ppds___1_" localSheetId="12">#REF!</definedName>
    <definedName name="stambeno_zbrinjavanje_na_ppds___1_" localSheetId="14">#REF!</definedName>
    <definedName name="stambeno_zbrinjavanje_na_ppds___1_" localSheetId="7">#REF!</definedName>
    <definedName name="stambeno_zbrinjavanje_na_ppds___1_" localSheetId="20">#REF!</definedName>
    <definedName name="stambeno_zbrinjavanje_na_ppds___1_" localSheetId="15">#REF!</definedName>
    <definedName name="stambeno_zbrinjavanje_na_ppds___1_" localSheetId="21">#REF!</definedName>
    <definedName name="stambeno_zbrinjavanje_na_ppds___1_" localSheetId="13">#REF!</definedName>
    <definedName name="stambeno_zbrinjavanje_na_ppds___1_" localSheetId="23">#REF!</definedName>
    <definedName name="stambeno_zbrinjavanje_na_ppds___1_" localSheetId="3">#REF!</definedName>
    <definedName name="stambeno_zbrinjavanje_na_ppds___1_" localSheetId="19">#REF!</definedName>
    <definedName name="stambeno_zbrinjavanje_na_ppds___1_" localSheetId="18">#REF!</definedName>
    <definedName name="stambeno_zbrinjavanje_na_ppds___1_">#REF!</definedName>
    <definedName name="t" localSheetId="12">#REF!</definedName>
    <definedName name="t" localSheetId="14">#REF!</definedName>
    <definedName name="t" localSheetId="7">#REF!</definedName>
    <definedName name="t" localSheetId="20">#REF!</definedName>
    <definedName name="t" localSheetId="15">#REF!</definedName>
    <definedName name="t" localSheetId="21">#REF!</definedName>
    <definedName name="t" localSheetId="13">#REF!</definedName>
    <definedName name="t" localSheetId="23">#REF!</definedName>
    <definedName name="t" localSheetId="3">#REF!</definedName>
    <definedName name="t" localSheetId="19">#REF!</definedName>
    <definedName name="t" localSheetId="18">#REF!</definedName>
    <definedName name="t">#REF!</definedName>
    <definedName name="TB" localSheetId="12">#REF!</definedName>
    <definedName name="TB" localSheetId="14">#REF!</definedName>
    <definedName name="TB" localSheetId="7">#REF!</definedName>
    <definedName name="TB" localSheetId="20">#REF!</definedName>
    <definedName name="TB" localSheetId="15">#REF!</definedName>
    <definedName name="TB" localSheetId="21">#REF!</definedName>
    <definedName name="TB" localSheetId="13">#REF!</definedName>
    <definedName name="TB" localSheetId="23">#REF!</definedName>
    <definedName name="TB" localSheetId="3">#REF!</definedName>
    <definedName name="TB" localSheetId="19">#REF!</definedName>
    <definedName name="TB" localSheetId="18">#REF!</definedName>
    <definedName name="TB">#REF!</definedName>
    <definedName name="TC" localSheetId="12">#REF!</definedName>
    <definedName name="TC" localSheetId="14">#REF!</definedName>
    <definedName name="TC" localSheetId="7">#REF!</definedName>
    <definedName name="TC" localSheetId="20">#REF!</definedName>
    <definedName name="TC" localSheetId="15">#REF!</definedName>
    <definedName name="TC" localSheetId="21">#REF!</definedName>
    <definedName name="TC" localSheetId="13">#REF!</definedName>
    <definedName name="TC" localSheetId="23">#REF!</definedName>
    <definedName name="TC" localSheetId="3">#REF!</definedName>
    <definedName name="TC" localSheetId="19">#REF!</definedName>
    <definedName name="TC" localSheetId="18">#REF!</definedName>
    <definedName name="TC">#REF!</definedName>
    <definedName name="TD">[2]Korice!$G$36</definedName>
    <definedName name="TEK_RACUN" localSheetId="12">'[1]Osn-Pod'!#REF!</definedName>
    <definedName name="TEK_RACUN" localSheetId="14">'[1]Osn-Pod'!#REF!</definedName>
    <definedName name="TEK_RACUN" localSheetId="7">'[1]Osn-Pod'!#REF!</definedName>
    <definedName name="TEK_RACUN" localSheetId="20">'[1]Osn-Pod'!#REF!</definedName>
    <definedName name="TEK_RACUN" localSheetId="15">'[1]Osn-Pod'!#REF!</definedName>
    <definedName name="TEK_RACUN" localSheetId="21">'[1]Osn-Pod'!#REF!</definedName>
    <definedName name="TEK_RACUN" localSheetId="13">'[1]Osn-Pod'!#REF!</definedName>
    <definedName name="TEK_RACUN" localSheetId="23">'[1]Osn-Pod'!#REF!</definedName>
    <definedName name="TEK_RACUN" localSheetId="3">'[1]Osn-Pod'!#REF!</definedName>
    <definedName name="TEK_RACUN" localSheetId="19">'[1]Osn-Pod'!#REF!</definedName>
    <definedName name="TEK_RACUN" localSheetId="18">'[1]Osn-Pod'!#REF!</definedName>
    <definedName name="TEK_RACUN">'[1]Osn-Pod'!#REF!</definedName>
    <definedName name="Trosk_Dolje" localSheetId="12">#REF!</definedName>
    <definedName name="Trosk_Dolje" localSheetId="14">#REF!</definedName>
    <definedName name="Trosk_Dolje" localSheetId="7">#REF!</definedName>
    <definedName name="Trosk_Dolje" localSheetId="20">#REF!</definedName>
    <definedName name="Trosk_Dolje" localSheetId="15">#REF!</definedName>
    <definedName name="Trosk_Dolje" localSheetId="21">#REF!</definedName>
    <definedName name="Trosk_Dolje" localSheetId="13">#REF!</definedName>
    <definedName name="Trosk_Dolje" localSheetId="23">#REF!</definedName>
    <definedName name="Trosk_Dolje" localSheetId="3">#REF!</definedName>
    <definedName name="Trosk_Dolje" localSheetId="19">#REF!</definedName>
    <definedName name="Trosk_Dolje" localSheetId="18">#REF!</definedName>
    <definedName name="Trosk_Dolje">#REF!</definedName>
    <definedName name="UGOV_AVANS" localSheetId="12">'[1]Osn-Pod'!#REF!</definedName>
    <definedName name="UGOV_AVANS" localSheetId="14">'[1]Osn-Pod'!#REF!</definedName>
    <definedName name="UGOV_AVANS" localSheetId="7">'[1]Osn-Pod'!#REF!</definedName>
    <definedName name="UGOV_AVANS" localSheetId="20">'[1]Osn-Pod'!#REF!</definedName>
    <definedName name="UGOV_AVANS" localSheetId="15">'[1]Osn-Pod'!#REF!</definedName>
    <definedName name="UGOV_AVANS" localSheetId="21">'[1]Osn-Pod'!#REF!</definedName>
    <definedName name="UGOV_AVANS" localSheetId="13">'[1]Osn-Pod'!#REF!</definedName>
    <definedName name="UGOV_AVANS" localSheetId="23">'[1]Osn-Pod'!#REF!</definedName>
    <definedName name="UGOV_AVANS" localSheetId="3">'[1]Osn-Pod'!#REF!</definedName>
    <definedName name="UGOV_AVANS" localSheetId="19">'[1]Osn-Pod'!#REF!</definedName>
    <definedName name="UGOV_AVANS" localSheetId="18">'[1]Osn-Pod'!#REF!</definedName>
    <definedName name="UGOV_AVANS">'[1]Osn-Pod'!#REF!</definedName>
    <definedName name="UGOV_KRAJ_RADA" localSheetId="12">'[1]Osn-Pod'!#REF!</definedName>
    <definedName name="UGOV_KRAJ_RADA" localSheetId="14">'[1]Osn-Pod'!#REF!</definedName>
    <definedName name="UGOV_KRAJ_RADA" localSheetId="7">'[1]Osn-Pod'!#REF!</definedName>
    <definedName name="UGOV_KRAJ_RADA" localSheetId="20">'[1]Osn-Pod'!#REF!</definedName>
    <definedName name="UGOV_KRAJ_RADA" localSheetId="15">'[1]Osn-Pod'!#REF!</definedName>
    <definedName name="UGOV_KRAJ_RADA" localSheetId="21">'[1]Osn-Pod'!#REF!</definedName>
    <definedName name="UGOV_KRAJ_RADA" localSheetId="13">'[1]Osn-Pod'!#REF!</definedName>
    <definedName name="UGOV_KRAJ_RADA" localSheetId="23">'[1]Osn-Pod'!#REF!</definedName>
    <definedName name="UGOV_KRAJ_RADA" localSheetId="3">'[1]Osn-Pod'!#REF!</definedName>
    <definedName name="UGOV_KRAJ_RADA" localSheetId="19">'[1]Osn-Pod'!#REF!</definedName>
    <definedName name="UGOV_KRAJ_RADA" localSheetId="18">'[1]Osn-Pod'!#REF!</definedName>
    <definedName name="UGOV_KRAJ_RADA">'[1]Osn-Pod'!#REF!</definedName>
    <definedName name="UGOV_POC_RADA" localSheetId="12">'[1]Osn-Pod'!#REF!</definedName>
    <definedName name="UGOV_POC_RADA" localSheetId="14">'[1]Osn-Pod'!#REF!</definedName>
    <definedName name="UGOV_POC_RADA" localSheetId="7">'[1]Osn-Pod'!#REF!</definedName>
    <definedName name="UGOV_POC_RADA" localSheetId="20">'[1]Osn-Pod'!#REF!</definedName>
    <definedName name="UGOV_POC_RADA" localSheetId="15">'[1]Osn-Pod'!#REF!</definedName>
    <definedName name="UGOV_POC_RADA" localSheetId="21">'[1]Osn-Pod'!#REF!</definedName>
    <definedName name="UGOV_POC_RADA" localSheetId="13">'[1]Osn-Pod'!#REF!</definedName>
    <definedName name="UGOV_POC_RADA" localSheetId="23">'[1]Osn-Pod'!#REF!</definedName>
    <definedName name="UGOV_POC_RADA" localSheetId="3">'[1]Osn-Pod'!#REF!</definedName>
    <definedName name="UGOV_POC_RADA" localSheetId="19">'[1]Osn-Pod'!#REF!</definedName>
    <definedName name="UGOV_POC_RADA" localSheetId="18">'[1]Osn-Pod'!#REF!</definedName>
    <definedName name="UGOV_POC_RADA">'[1]Osn-Pod'!#REF!</definedName>
    <definedName name="UHZIUHIUH" localSheetId="12">#REF!</definedName>
    <definedName name="UHZIUHIUH" localSheetId="14">#REF!</definedName>
    <definedName name="UHZIUHIUH" localSheetId="7">#REF!</definedName>
    <definedName name="UHZIUHIUH" localSheetId="20">#REF!</definedName>
    <definedName name="UHZIUHIUH" localSheetId="15">#REF!</definedName>
    <definedName name="UHZIUHIUH" localSheetId="21">#REF!</definedName>
    <definedName name="UHZIUHIUH" localSheetId="13">#REF!</definedName>
    <definedName name="UHZIUHIUH" localSheetId="23">#REF!</definedName>
    <definedName name="UHZIUHIUH" localSheetId="3">#REF!</definedName>
    <definedName name="UHZIUHIUH" localSheetId="19">#REF!</definedName>
    <definedName name="UHZIUHIUH" localSheetId="18">#REF!</definedName>
    <definedName name="UHZIUHIUH">#REF!</definedName>
    <definedName name="UKLL" localSheetId="12">#REF!</definedName>
    <definedName name="UKLL" localSheetId="14">#REF!</definedName>
    <definedName name="UKLL" localSheetId="15">#REF!</definedName>
    <definedName name="UKLL" localSheetId="19">#REF!</definedName>
    <definedName name="UKLL" localSheetId="18">#REF!</definedName>
    <definedName name="UKLL">#REF!</definedName>
    <definedName name="UPOJNI" localSheetId="12" hidden="1">#REF!</definedName>
    <definedName name="UPOJNI" localSheetId="14" hidden="1">#REF!</definedName>
    <definedName name="UPOJNI" localSheetId="7" hidden="1">#REF!</definedName>
    <definedName name="UPOJNI" localSheetId="20" hidden="1">#REF!</definedName>
    <definedName name="UPOJNI" localSheetId="15" hidden="1">#REF!</definedName>
    <definedName name="UPOJNI" localSheetId="21" hidden="1">#REF!</definedName>
    <definedName name="UPOJNI" localSheetId="13" hidden="1">#REF!</definedName>
    <definedName name="UPOJNI" localSheetId="23" hidden="1">#REF!</definedName>
    <definedName name="UPOJNI" localSheetId="3" hidden="1">#REF!</definedName>
    <definedName name="UPOJNI" localSheetId="19" hidden="1">#REF!</definedName>
    <definedName name="UPOJNI" localSheetId="18" hidden="1">#REF!</definedName>
    <definedName name="UPOJNI" hidden="1">#REF!</definedName>
    <definedName name="UPOJNI_B" localSheetId="12">#REF!</definedName>
    <definedName name="UPOJNI_B" localSheetId="14">#REF!</definedName>
    <definedName name="UPOJNI_B" localSheetId="7">#REF!</definedName>
    <definedName name="UPOJNI_B" localSheetId="20">#REF!</definedName>
    <definedName name="UPOJNI_B" localSheetId="15">#REF!</definedName>
    <definedName name="UPOJNI_B" localSheetId="21">#REF!</definedName>
    <definedName name="UPOJNI_B" localSheetId="13">#REF!</definedName>
    <definedName name="UPOJNI_B" localSheetId="23">#REF!</definedName>
    <definedName name="UPOJNI_B" localSheetId="3">#REF!</definedName>
    <definedName name="UPOJNI_B" localSheetId="19">#REF!</definedName>
    <definedName name="UPOJNI_B" localSheetId="18">#REF!</definedName>
    <definedName name="UPOJNI_B">#REF!</definedName>
    <definedName name="v" localSheetId="12">#REF!</definedName>
    <definedName name="v" localSheetId="14">#REF!</definedName>
    <definedName name="v" localSheetId="7">#REF!</definedName>
    <definedName name="v" localSheetId="20">#REF!</definedName>
    <definedName name="v" localSheetId="15">#REF!</definedName>
    <definedName name="v" localSheetId="21">#REF!</definedName>
    <definedName name="v" localSheetId="13">#REF!</definedName>
    <definedName name="v" localSheetId="23">#REF!</definedName>
    <definedName name="v" localSheetId="3">#REF!</definedName>
    <definedName name="v" localSheetId="19">#REF!</definedName>
    <definedName name="v" localSheetId="18">#REF!</definedName>
    <definedName name="v">#REF!</definedName>
    <definedName name="v_21" localSheetId="12">#REF!</definedName>
    <definedName name="v_21" localSheetId="14">#REF!</definedName>
    <definedName name="v_21" localSheetId="7">#REF!</definedName>
    <definedName name="v_21" localSheetId="20">#REF!</definedName>
    <definedName name="v_21" localSheetId="15">#REF!</definedName>
    <definedName name="v_21" localSheetId="21">#REF!</definedName>
    <definedName name="v_21" localSheetId="13">#REF!</definedName>
    <definedName name="v_21" localSheetId="23">#REF!</definedName>
    <definedName name="v_21" localSheetId="3">#REF!</definedName>
    <definedName name="v_21" localSheetId="19">#REF!</definedName>
    <definedName name="v_21" localSheetId="18">#REF!</definedName>
    <definedName name="v_21">#REF!</definedName>
    <definedName name="VI" localSheetId="12">#REF!</definedName>
    <definedName name="VI" localSheetId="14">#REF!</definedName>
    <definedName name="VI" localSheetId="7">#REF!</definedName>
    <definedName name="VI" localSheetId="20">#REF!</definedName>
    <definedName name="VI" localSheetId="15">#REF!</definedName>
    <definedName name="VI" localSheetId="21">#REF!</definedName>
    <definedName name="VI" localSheetId="13">#REF!</definedName>
    <definedName name="VI" localSheetId="23">#REF!</definedName>
    <definedName name="VI" localSheetId="3">#REF!</definedName>
    <definedName name="VI" localSheetId="19">#REF!</definedName>
    <definedName name="VI" localSheetId="18">#REF!</definedName>
    <definedName name="VI">#REF!</definedName>
    <definedName name="VI_19" localSheetId="12">#REF!</definedName>
    <definedName name="VI_19" localSheetId="14">#REF!</definedName>
    <definedName name="VI_19" localSheetId="7">#REF!</definedName>
    <definedName name="VI_19" localSheetId="20">#REF!</definedName>
    <definedName name="VI_19" localSheetId="15">#REF!</definedName>
    <definedName name="VI_19" localSheetId="21">#REF!</definedName>
    <definedName name="VI_19" localSheetId="13">#REF!</definedName>
    <definedName name="VI_19" localSheetId="23">#REF!</definedName>
    <definedName name="VI_19" localSheetId="3">#REF!</definedName>
    <definedName name="VI_19" localSheetId="19">#REF!</definedName>
    <definedName name="VI_19" localSheetId="18">#REF!</definedName>
    <definedName name="VI_19">#REF!</definedName>
    <definedName name="VI_3" localSheetId="12">#REF!</definedName>
    <definedName name="VI_3" localSheetId="14">#REF!</definedName>
    <definedName name="VI_3" localSheetId="7">#REF!</definedName>
    <definedName name="VI_3" localSheetId="20">#REF!</definedName>
    <definedName name="VI_3" localSheetId="15">#REF!</definedName>
    <definedName name="VI_3" localSheetId="21">#REF!</definedName>
    <definedName name="VI_3" localSheetId="13">#REF!</definedName>
    <definedName name="VI_3" localSheetId="23">#REF!</definedName>
    <definedName name="VI_3" localSheetId="3">#REF!</definedName>
    <definedName name="VI_3" localSheetId="19">#REF!</definedName>
    <definedName name="VI_3" localSheetId="18">#REF!</definedName>
    <definedName name="VI_3">#REF!</definedName>
    <definedName name="VI_7" localSheetId="12">#REF!</definedName>
    <definedName name="VI_7" localSheetId="14">#REF!</definedName>
    <definedName name="VI_7" localSheetId="7">#REF!</definedName>
    <definedName name="VI_7" localSheetId="20">#REF!</definedName>
    <definedName name="VI_7" localSheetId="15">#REF!</definedName>
    <definedName name="VI_7" localSheetId="21">#REF!</definedName>
    <definedName name="VI_7" localSheetId="13">#REF!</definedName>
    <definedName name="VI_7" localSheetId="23">#REF!</definedName>
    <definedName name="VI_7" localSheetId="3">#REF!</definedName>
    <definedName name="VI_7" localSheetId="19">#REF!</definedName>
    <definedName name="VI_7" localSheetId="18">#REF!</definedName>
    <definedName name="VI_7">#REF!</definedName>
    <definedName name="VI_9" localSheetId="12">#REF!</definedName>
    <definedName name="VI_9" localSheetId="14">#REF!</definedName>
    <definedName name="VI_9" localSheetId="7">#REF!</definedName>
    <definedName name="VI_9" localSheetId="20">#REF!</definedName>
    <definedName name="VI_9" localSheetId="15">#REF!</definedName>
    <definedName name="VI_9" localSheetId="21">#REF!</definedName>
    <definedName name="VI_9" localSheetId="13">#REF!</definedName>
    <definedName name="VI_9" localSheetId="23">#REF!</definedName>
    <definedName name="VI_9" localSheetId="3">#REF!</definedName>
    <definedName name="VI_9" localSheetId="19">#REF!</definedName>
    <definedName name="VI_9" localSheetId="18">#REF!</definedName>
    <definedName name="VI_9">#REF!</definedName>
    <definedName name="VII" localSheetId="12">#REF!</definedName>
    <definedName name="VII" localSheetId="14">#REF!</definedName>
    <definedName name="VII" localSheetId="7">#REF!</definedName>
    <definedName name="VII" localSheetId="20">#REF!</definedName>
    <definedName name="VII" localSheetId="15">#REF!</definedName>
    <definedName name="VII" localSheetId="21">#REF!</definedName>
    <definedName name="VII" localSheetId="13">#REF!</definedName>
    <definedName name="VII" localSheetId="23">#REF!</definedName>
    <definedName name="VII" localSheetId="3">#REF!</definedName>
    <definedName name="VII" localSheetId="19">#REF!</definedName>
    <definedName name="VII" localSheetId="18">#REF!</definedName>
    <definedName name="VII">#REF!</definedName>
    <definedName name="VII_19" localSheetId="12">#REF!</definedName>
    <definedName name="VII_19" localSheetId="14">#REF!</definedName>
    <definedName name="VII_19" localSheetId="7">#REF!</definedName>
    <definedName name="VII_19" localSheetId="20">#REF!</definedName>
    <definedName name="VII_19" localSheetId="15">#REF!</definedName>
    <definedName name="VII_19" localSheetId="21">#REF!</definedName>
    <definedName name="VII_19" localSheetId="13">#REF!</definedName>
    <definedName name="VII_19" localSheetId="23">#REF!</definedName>
    <definedName name="VII_19" localSheetId="3">#REF!</definedName>
    <definedName name="VII_19" localSheetId="19">#REF!</definedName>
    <definedName name="VII_19" localSheetId="18">#REF!</definedName>
    <definedName name="VII_19">#REF!</definedName>
    <definedName name="VII_3" localSheetId="12">#REF!</definedName>
    <definedName name="VII_3" localSheetId="14">#REF!</definedName>
    <definedName name="VII_3" localSheetId="7">#REF!</definedName>
    <definedName name="VII_3" localSheetId="20">#REF!</definedName>
    <definedName name="VII_3" localSheetId="15">#REF!</definedName>
    <definedName name="VII_3" localSheetId="21">#REF!</definedName>
    <definedName name="VII_3" localSheetId="13">#REF!</definedName>
    <definedName name="VII_3" localSheetId="23">#REF!</definedName>
    <definedName name="VII_3" localSheetId="3">#REF!</definedName>
    <definedName name="VII_3" localSheetId="19">#REF!</definedName>
    <definedName name="VII_3" localSheetId="18">#REF!</definedName>
    <definedName name="VII_3">#REF!</definedName>
    <definedName name="VII_7" localSheetId="12">#REF!</definedName>
    <definedName name="VII_7" localSheetId="14">#REF!</definedName>
    <definedName name="VII_7" localSheetId="7">#REF!</definedName>
    <definedName name="VII_7" localSheetId="20">#REF!</definedName>
    <definedName name="VII_7" localSheetId="15">#REF!</definedName>
    <definedName name="VII_7" localSheetId="21">#REF!</definedName>
    <definedName name="VII_7" localSheetId="13">#REF!</definedName>
    <definedName name="VII_7" localSheetId="23">#REF!</definedName>
    <definedName name="VII_7" localSheetId="3">#REF!</definedName>
    <definedName name="VII_7" localSheetId="19">#REF!</definedName>
    <definedName name="VII_7" localSheetId="18">#REF!</definedName>
    <definedName name="VII_7">#REF!</definedName>
    <definedName name="VII_9" localSheetId="12">#REF!</definedName>
    <definedName name="VII_9" localSheetId="14">#REF!</definedName>
    <definedName name="VII_9" localSheetId="7">#REF!</definedName>
    <definedName name="VII_9" localSheetId="20">#REF!</definedName>
    <definedName name="VII_9" localSheetId="15">#REF!</definedName>
    <definedName name="VII_9" localSheetId="21">#REF!</definedName>
    <definedName name="VII_9" localSheetId="13">#REF!</definedName>
    <definedName name="VII_9" localSheetId="23">#REF!</definedName>
    <definedName name="VII_9" localSheetId="3">#REF!</definedName>
    <definedName name="VII_9" localSheetId="19">#REF!</definedName>
    <definedName name="VII_9" localSheetId="18">#REF!</definedName>
    <definedName name="VII_9">#REF!</definedName>
    <definedName name="VIII" localSheetId="12">#REF!</definedName>
    <definedName name="VIII" localSheetId="14">#REF!</definedName>
    <definedName name="VIII" localSheetId="7">#REF!</definedName>
    <definedName name="VIII" localSheetId="20">#REF!</definedName>
    <definedName name="VIII" localSheetId="15">#REF!</definedName>
    <definedName name="VIII" localSheetId="21">#REF!</definedName>
    <definedName name="VIII" localSheetId="13">#REF!</definedName>
    <definedName name="VIII" localSheetId="23">#REF!</definedName>
    <definedName name="VIII" localSheetId="3">#REF!</definedName>
    <definedName name="VIII" localSheetId="19">#REF!</definedName>
    <definedName name="VIII" localSheetId="18">#REF!</definedName>
    <definedName name="VIII">#REF!</definedName>
    <definedName name="VIII_19" localSheetId="12">#REF!</definedName>
    <definedName name="VIII_19" localSheetId="14">#REF!</definedName>
    <definedName name="VIII_19" localSheetId="7">#REF!</definedName>
    <definedName name="VIII_19" localSheetId="20">#REF!</definedName>
    <definedName name="VIII_19" localSheetId="15">#REF!</definedName>
    <definedName name="VIII_19" localSheetId="21">#REF!</definedName>
    <definedName name="VIII_19" localSheetId="13">#REF!</definedName>
    <definedName name="VIII_19" localSheetId="23">#REF!</definedName>
    <definedName name="VIII_19" localSheetId="3">#REF!</definedName>
    <definedName name="VIII_19" localSheetId="19">#REF!</definedName>
    <definedName name="VIII_19" localSheetId="18">#REF!</definedName>
    <definedName name="VIII_19">#REF!</definedName>
    <definedName name="VIII_3" localSheetId="12">#REF!</definedName>
    <definedName name="VIII_3" localSheetId="14">#REF!</definedName>
    <definedName name="VIII_3" localSheetId="7">#REF!</definedName>
    <definedName name="VIII_3" localSheetId="20">#REF!</definedName>
    <definedName name="VIII_3" localSheetId="15">#REF!</definedName>
    <definedName name="VIII_3" localSheetId="21">#REF!</definedName>
    <definedName name="VIII_3" localSheetId="13">#REF!</definedName>
    <definedName name="VIII_3" localSheetId="23">#REF!</definedName>
    <definedName name="VIII_3" localSheetId="3">#REF!</definedName>
    <definedName name="VIII_3" localSheetId="19">#REF!</definedName>
    <definedName name="VIII_3" localSheetId="18">#REF!</definedName>
    <definedName name="VIII_3">#REF!</definedName>
    <definedName name="VIII_7" localSheetId="12">#REF!</definedName>
    <definedName name="VIII_7" localSheetId="14">#REF!</definedName>
    <definedName name="VIII_7" localSheetId="7">#REF!</definedName>
    <definedName name="VIII_7" localSheetId="20">#REF!</definedName>
    <definedName name="VIII_7" localSheetId="15">#REF!</definedName>
    <definedName name="VIII_7" localSheetId="21">#REF!</definedName>
    <definedName name="VIII_7" localSheetId="13">#REF!</definedName>
    <definedName name="VIII_7" localSheetId="23">#REF!</definedName>
    <definedName name="VIII_7" localSheetId="3">#REF!</definedName>
    <definedName name="VIII_7" localSheetId="19">#REF!</definedName>
    <definedName name="VIII_7" localSheetId="18">#REF!</definedName>
    <definedName name="VIII_7">#REF!</definedName>
    <definedName name="VIII_9" localSheetId="12">#REF!</definedName>
    <definedName name="VIII_9" localSheetId="14">#REF!</definedName>
    <definedName name="VIII_9" localSheetId="7">#REF!</definedName>
    <definedName name="VIII_9" localSheetId="20">#REF!</definedName>
    <definedName name="VIII_9" localSheetId="15">#REF!</definedName>
    <definedName name="VIII_9" localSheetId="21">#REF!</definedName>
    <definedName name="VIII_9" localSheetId="13">#REF!</definedName>
    <definedName name="VIII_9" localSheetId="23">#REF!</definedName>
    <definedName name="VIII_9" localSheetId="3">#REF!</definedName>
    <definedName name="VIII_9" localSheetId="19">#REF!</definedName>
    <definedName name="VIII_9" localSheetId="18">#REF!</definedName>
    <definedName name="VIII_9">#REF!</definedName>
    <definedName name="viii1" localSheetId="12">#REF!</definedName>
    <definedName name="viii1" localSheetId="14">#REF!</definedName>
    <definedName name="viii1" localSheetId="7">#REF!</definedName>
    <definedName name="viii1" localSheetId="20">#REF!</definedName>
    <definedName name="viii1" localSheetId="15">#REF!</definedName>
    <definedName name="viii1" localSheetId="21">#REF!</definedName>
    <definedName name="viii1" localSheetId="13">#REF!</definedName>
    <definedName name="viii1" localSheetId="23">#REF!</definedName>
    <definedName name="viii1" localSheetId="3">#REF!</definedName>
    <definedName name="viii1" localSheetId="19">#REF!</definedName>
    <definedName name="viii1" localSheetId="18">#REF!</definedName>
    <definedName name="viii1">#REF!</definedName>
    <definedName name="VIK_PIPERKOVIĆ" localSheetId="12">#REF!</definedName>
    <definedName name="VIK_PIPERKOVIĆ" localSheetId="14">#REF!</definedName>
    <definedName name="VIK_PIPERKOVIĆ" localSheetId="7">#REF!</definedName>
    <definedName name="VIK_PIPERKOVIĆ" localSheetId="20">#REF!</definedName>
    <definedName name="VIK_PIPERKOVIĆ" localSheetId="15">#REF!</definedName>
    <definedName name="VIK_PIPERKOVIĆ" localSheetId="21">#REF!</definedName>
    <definedName name="VIK_PIPERKOVIĆ" localSheetId="13">#REF!</definedName>
    <definedName name="VIK_PIPERKOVIĆ" localSheetId="23">#REF!</definedName>
    <definedName name="VIK_PIPERKOVIĆ" localSheetId="3">#REF!</definedName>
    <definedName name="VIK_PIPERKOVIĆ" localSheetId="19">#REF!</definedName>
    <definedName name="VIK_PIPERKOVIĆ" localSheetId="18">#REF!</definedName>
    <definedName name="VIK_PIPERKOVIĆ">#REF!</definedName>
    <definedName name="VOD_PROJ" localSheetId="12">#REF!</definedName>
    <definedName name="VOD_PROJ" localSheetId="14">#REF!</definedName>
    <definedName name="VOD_PROJ" localSheetId="7">#REF!</definedName>
    <definedName name="VOD_PROJ" localSheetId="20">#REF!</definedName>
    <definedName name="VOD_PROJ" localSheetId="15">#REF!</definedName>
    <definedName name="VOD_PROJ" localSheetId="21">#REF!</definedName>
    <definedName name="VOD_PROJ" localSheetId="13">#REF!</definedName>
    <definedName name="VOD_PROJ" localSheetId="23">#REF!</definedName>
    <definedName name="VOD_PROJ" localSheetId="3">#REF!</definedName>
    <definedName name="VOD_PROJ" localSheetId="19">#REF!</definedName>
    <definedName name="VOD_PROJ" localSheetId="18">#REF!</definedName>
    <definedName name="VOD_PROJ">#REF!</definedName>
    <definedName name="VRSTA_SIT" localSheetId="12">'[1]Osn-Pod'!#REF!</definedName>
    <definedName name="VRSTA_SIT" localSheetId="14">'[1]Osn-Pod'!#REF!</definedName>
    <definedName name="VRSTA_SIT" localSheetId="7">'[1]Osn-Pod'!#REF!</definedName>
    <definedName name="VRSTA_SIT" localSheetId="20">'[1]Osn-Pod'!#REF!</definedName>
    <definedName name="VRSTA_SIT" localSheetId="15">'[1]Osn-Pod'!#REF!</definedName>
    <definedName name="VRSTA_SIT" localSheetId="21">'[1]Osn-Pod'!#REF!</definedName>
    <definedName name="VRSTA_SIT" localSheetId="13">'[1]Osn-Pod'!#REF!</definedName>
    <definedName name="VRSTA_SIT" localSheetId="23">'[1]Osn-Pod'!#REF!</definedName>
    <definedName name="VRSTA_SIT" localSheetId="3">'[1]Osn-Pod'!#REF!</definedName>
    <definedName name="VRSTA_SIT" localSheetId="19">'[1]Osn-Pod'!#REF!</definedName>
    <definedName name="VRSTA_SIT" localSheetId="18">'[1]Osn-Pod'!#REF!</definedName>
    <definedName name="VRSTA_SIT">'[1]Osn-Pod'!#REF!</definedName>
    <definedName name="w">'[11]Osn-Pod'!$G$12</definedName>
    <definedName name="ww" localSheetId="12">#REF!</definedName>
    <definedName name="ww" localSheetId="14">#REF!</definedName>
    <definedName name="ww" localSheetId="7">#REF!</definedName>
    <definedName name="ww" localSheetId="20">#REF!</definedName>
    <definedName name="ww" localSheetId="15">#REF!</definedName>
    <definedName name="ww" localSheetId="21">#REF!</definedName>
    <definedName name="ww" localSheetId="13">#REF!</definedName>
    <definedName name="ww" localSheetId="23">#REF!</definedName>
    <definedName name="ww" localSheetId="3">#REF!</definedName>
    <definedName name="ww" localSheetId="19">#REF!</definedName>
    <definedName name="ww" localSheetId="18">#REF!</definedName>
    <definedName name="ww">#REF!</definedName>
    <definedName name="X" localSheetId="12">#REF!</definedName>
    <definedName name="X" localSheetId="14">#REF!</definedName>
    <definedName name="X" localSheetId="7">#REF!</definedName>
    <definedName name="X" localSheetId="20">#REF!</definedName>
    <definedName name="X" localSheetId="15">#REF!</definedName>
    <definedName name="X" localSheetId="21">#REF!</definedName>
    <definedName name="X" localSheetId="13">#REF!</definedName>
    <definedName name="X" localSheetId="23">#REF!</definedName>
    <definedName name="X" localSheetId="3">#REF!</definedName>
    <definedName name="X" localSheetId="19">#REF!</definedName>
    <definedName name="X" localSheetId="18">#REF!</definedName>
    <definedName name="X">#REF!</definedName>
    <definedName name="X_19" localSheetId="12">#REF!</definedName>
    <definedName name="X_19" localSheetId="14">#REF!</definedName>
    <definedName name="X_19" localSheetId="7">#REF!</definedName>
    <definedName name="X_19" localSheetId="20">#REF!</definedName>
    <definedName name="X_19" localSheetId="15">#REF!</definedName>
    <definedName name="X_19" localSheetId="21">#REF!</definedName>
    <definedName name="X_19" localSheetId="13">#REF!</definedName>
    <definedName name="X_19" localSheetId="23">#REF!</definedName>
    <definedName name="X_19" localSheetId="3">#REF!</definedName>
    <definedName name="X_19" localSheetId="19">#REF!</definedName>
    <definedName name="X_19" localSheetId="18">#REF!</definedName>
    <definedName name="X_19">#REF!</definedName>
    <definedName name="X_3" localSheetId="12">#REF!</definedName>
    <definedName name="X_3" localSheetId="14">#REF!</definedName>
    <definedName name="X_3" localSheetId="7">#REF!</definedName>
    <definedName name="X_3" localSheetId="20">#REF!</definedName>
    <definedName name="X_3" localSheetId="15">#REF!</definedName>
    <definedName name="X_3" localSheetId="21">#REF!</definedName>
    <definedName name="X_3" localSheetId="13">#REF!</definedName>
    <definedName name="X_3" localSheetId="23">#REF!</definedName>
    <definedName name="X_3" localSheetId="3">#REF!</definedName>
    <definedName name="X_3" localSheetId="19">#REF!</definedName>
    <definedName name="X_3" localSheetId="18">#REF!</definedName>
    <definedName name="X_3">#REF!</definedName>
    <definedName name="X_7" localSheetId="12">#REF!</definedName>
    <definedName name="X_7" localSheetId="14">#REF!</definedName>
    <definedName name="X_7" localSheetId="7">#REF!</definedName>
    <definedName name="X_7" localSheetId="20">#REF!</definedName>
    <definedName name="X_7" localSheetId="15">#REF!</definedName>
    <definedName name="X_7" localSheetId="21">#REF!</definedName>
    <definedName name="X_7" localSheetId="13">#REF!</definedName>
    <definedName name="X_7" localSheetId="23">#REF!</definedName>
    <definedName name="X_7" localSheetId="3">#REF!</definedName>
    <definedName name="X_7" localSheetId="19">#REF!</definedName>
    <definedName name="X_7" localSheetId="18">#REF!</definedName>
    <definedName name="X_7">#REF!</definedName>
    <definedName name="X_9" localSheetId="12">#REF!</definedName>
    <definedName name="X_9" localSheetId="14">#REF!</definedName>
    <definedName name="X_9" localSheetId="7">#REF!</definedName>
    <definedName name="X_9" localSheetId="20">#REF!</definedName>
    <definedName name="X_9" localSheetId="15">#REF!</definedName>
    <definedName name="X_9" localSheetId="21">#REF!</definedName>
    <definedName name="X_9" localSheetId="13">#REF!</definedName>
    <definedName name="X_9" localSheetId="23">#REF!</definedName>
    <definedName name="X_9" localSheetId="3">#REF!</definedName>
    <definedName name="X_9" localSheetId="19">#REF!</definedName>
    <definedName name="X_9" localSheetId="18">#REF!</definedName>
    <definedName name="X_9">#REF!</definedName>
    <definedName name="XI" localSheetId="12">#REF!</definedName>
    <definedName name="XI" localSheetId="14">#REF!</definedName>
    <definedName name="XI" localSheetId="7">#REF!</definedName>
    <definedName name="XI" localSheetId="20">#REF!</definedName>
    <definedName name="XI" localSheetId="15">#REF!</definedName>
    <definedName name="XI" localSheetId="21">#REF!</definedName>
    <definedName name="XI" localSheetId="13">#REF!</definedName>
    <definedName name="XI" localSheetId="23">#REF!</definedName>
    <definedName name="XI" localSheetId="3">#REF!</definedName>
    <definedName name="XI" localSheetId="19">#REF!</definedName>
    <definedName name="XI" localSheetId="18">#REF!</definedName>
    <definedName name="XI">#REF!</definedName>
    <definedName name="XI_19" localSheetId="12">#REF!</definedName>
    <definedName name="XI_19" localSheetId="14">#REF!</definedName>
    <definedName name="XI_19" localSheetId="7">#REF!</definedName>
    <definedName name="XI_19" localSheetId="20">#REF!</definedName>
    <definedName name="XI_19" localSheetId="15">#REF!</definedName>
    <definedName name="XI_19" localSheetId="21">#REF!</definedName>
    <definedName name="XI_19" localSheetId="13">#REF!</definedName>
    <definedName name="XI_19" localSheetId="23">#REF!</definedName>
    <definedName name="XI_19" localSheetId="3">#REF!</definedName>
    <definedName name="XI_19" localSheetId="19">#REF!</definedName>
    <definedName name="XI_19" localSheetId="18">#REF!</definedName>
    <definedName name="XI_19">#REF!</definedName>
    <definedName name="XI_3" localSheetId="12">#REF!</definedName>
    <definedName name="XI_3" localSheetId="14">#REF!</definedName>
    <definedName name="XI_3" localSheetId="7">#REF!</definedName>
    <definedName name="XI_3" localSheetId="20">#REF!</definedName>
    <definedName name="XI_3" localSheetId="15">#REF!</definedName>
    <definedName name="XI_3" localSheetId="21">#REF!</definedName>
    <definedName name="XI_3" localSheetId="13">#REF!</definedName>
    <definedName name="XI_3" localSheetId="23">#REF!</definedName>
    <definedName name="XI_3" localSheetId="3">#REF!</definedName>
    <definedName name="XI_3" localSheetId="19">#REF!</definedName>
    <definedName name="XI_3" localSheetId="18">#REF!</definedName>
    <definedName name="XI_3">#REF!</definedName>
    <definedName name="XI_7" localSheetId="12">#REF!</definedName>
    <definedName name="XI_7" localSheetId="14">#REF!</definedName>
    <definedName name="XI_7" localSheetId="7">#REF!</definedName>
    <definedName name="XI_7" localSheetId="20">#REF!</definedName>
    <definedName name="XI_7" localSheetId="15">#REF!</definedName>
    <definedName name="XI_7" localSheetId="21">#REF!</definedName>
    <definedName name="XI_7" localSheetId="13">#REF!</definedName>
    <definedName name="XI_7" localSheetId="23">#REF!</definedName>
    <definedName name="XI_7" localSheetId="3">#REF!</definedName>
    <definedName name="XI_7" localSheetId="19">#REF!</definedName>
    <definedName name="XI_7" localSheetId="18">#REF!</definedName>
    <definedName name="XI_7">#REF!</definedName>
    <definedName name="XI_9" localSheetId="12">#REF!</definedName>
    <definedName name="XI_9" localSheetId="14">#REF!</definedName>
    <definedName name="XI_9" localSheetId="7">#REF!</definedName>
    <definedName name="XI_9" localSheetId="20">#REF!</definedName>
    <definedName name="XI_9" localSheetId="15">#REF!</definedName>
    <definedName name="XI_9" localSheetId="21">#REF!</definedName>
    <definedName name="XI_9" localSheetId="13">#REF!</definedName>
    <definedName name="XI_9" localSheetId="23">#REF!</definedName>
    <definedName name="XI_9" localSheetId="3">#REF!</definedName>
    <definedName name="XI_9" localSheetId="19">#REF!</definedName>
    <definedName name="XI_9" localSheetId="18">#REF!</definedName>
    <definedName name="XI_9">#REF!</definedName>
    <definedName name="XII" localSheetId="12">#REF!</definedName>
    <definedName name="XII" localSheetId="14">#REF!</definedName>
    <definedName name="XII" localSheetId="7">#REF!</definedName>
    <definedName name="XII" localSheetId="20">#REF!</definedName>
    <definedName name="XII" localSheetId="15">#REF!</definedName>
    <definedName name="XII" localSheetId="21">#REF!</definedName>
    <definedName name="XII" localSheetId="13">#REF!</definedName>
    <definedName name="XII" localSheetId="23">#REF!</definedName>
    <definedName name="XII" localSheetId="3">#REF!</definedName>
    <definedName name="XII" localSheetId="19">#REF!</definedName>
    <definedName name="XII" localSheetId="18">#REF!</definedName>
    <definedName name="XII">#REF!</definedName>
    <definedName name="XII_19" localSheetId="12">#REF!</definedName>
    <definedName name="XII_19" localSheetId="14">#REF!</definedName>
    <definedName name="XII_19" localSheetId="7">#REF!</definedName>
    <definedName name="XII_19" localSheetId="20">#REF!</definedName>
    <definedName name="XII_19" localSheetId="15">#REF!</definedName>
    <definedName name="XII_19" localSheetId="21">#REF!</definedName>
    <definedName name="XII_19" localSheetId="13">#REF!</definedName>
    <definedName name="XII_19" localSheetId="23">#REF!</definedName>
    <definedName name="XII_19" localSheetId="3">#REF!</definedName>
    <definedName name="XII_19" localSheetId="19">#REF!</definedName>
    <definedName name="XII_19" localSheetId="18">#REF!</definedName>
    <definedName name="XII_19">#REF!</definedName>
    <definedName name="XII_3" localSheetId="12">#REF!</definedName>
    <definedName name="XII_3" localSheetId="14">#REF!</definedName>
    <definedName name="XII_3" localSheetId="7">#REF!</definedName>
    <definedName name="XII_3" localSheetId="20">#REF!</definedName>
    <definedName name="XII_3" localSheetId="15">#REF!</definedName>
    <definedName name="XII_3" localSheetId="21">#REF!</definedName>
    <definedName name="XII_3" localSheetId="13">#REF!</definedName>
    <definedName name="XII_3" localSheetId="23">#REF!</definedName>
    <definedName name="XII_3" localSheetId="3">#REF!</definedName>
    <definedName name="XII_3" localSheetId="19">#REF!</definedName>
    <definedName name="XII_3" localSheetId="18">#REF!</definedName>
    <definedName name="XII_3">#REF!</definedName>
    <definedName name="XII_7" localSheetId="12">#REF!</definedName>
    <definedName name="XII_7" localSheetId="14">#REF!</definedName>
    <definedName name="XII_7" localSheetId="7">#REF!</definedName>
    <definedName name="XII_7" localSheetId="20">#REF!</definedName>
    <definedName name="XII_7" localSheetId="15">#REF!</definedName>
    <definedName name="XII_7" localSheetId="21">#REF!</definedName>
    <definedName name="XII_7" localSheetId="13">#REF!</definedName>
    <definedName name="XII_7" localSheetId="23">#REF!</definedName>
    <definedName name="XII_7" localSheetId="3">#REF!</definedName>
    <definedName name="XII_7" localSheetId="19">#REF!</definedName>
    <definedName name="XII_7" localSheetId="18">#REF!</definedName>
    <definedName name="XII_7">#REF!</definedName>
    <definedName name="XII_9" localSheetId="12">#REF!</definedName>
    <definedName name="XII_9" localSheetId="14">#REF!</definedName>
    <definedName name="XII_9" localSheetId="7">#REF!</definedName>
    <definedName name="XII_9" localSheetId="20">#REF!</definedName>
    <definedName name="XII_9" localSheetId="15">#REF!</definedName>
    <definedName name="XII_9" localSheetId="21">#REF!</definedName>
    <definedName name="XII_9" localSheetId="13">#REF!</definedName>
    <definedName name="XII_9" localSheetId="23">#REF!</definedName>
    <definedName name="XII_9" localSheetId="3">#REF!</definedName>
    <definedName name="XII_9" localSheetId="19">#REF!</definedName>
    <definedName name="XII_9" localSheetId="18">#REF!</definedName>
    <definedName name="XII_9">#REF!</definedName>
    <definedName name="xii1" localSheetId="12">#REF!</definedName>
    <definedName name="xii1" localSheetId="14">#REF!</definedName>
    <definedName name="xii1" localSheetId="7">#REF!</definedName>
    <definedName name="xii1" localSheetId="20">#REF!</definedName>
    <definedName name="xii1" localSheetId="15">#REF!</definedName>
    <definedName name="xii1" localSheetId="21">#REF!</definedName>
    <definedName name="xii1" localSheetId="13">#REF!</definedName>
    <definedName name="xii1" localSheetId="23">#REF!</definedName>
    <definedName name="xii1" localSheetId="3">#REF!</definedName>
    <definedName name="xii1" localSheetId="19">#REF!</definedName>
    <definedName name="xii1" localSheetId="18">#REF!</definedName>
    <definedName name="xii1">#REF!</definedName>
    <definedName name="XIII" localSheetId="12">#REF!</definedName>
    <definedName name="XIII" localSheetId="14">#REF!</definedName>
    <definedName name="XIII" localSheetId="7">#REF!</definedName>
    <definedName name="XIII" localSheetId="20">#REF!</definedName>
    <definedName name="XIII" localSheetId="15">#REF!</definedName>
    <definedName name="XIII" localSheetId="21">#REF!</definedName>
    <definedName name="XIII" localSheetId="13">#REF!</definedName>
    <definedName name="XIII" localSheetId="23">#REF!</definedName>
    <definedName name="XIII" localSheetId="3">#REF!</definedName>
    <definedName name="XIII" localSheetId="19">#REF!</definedName>
    <definedName name="XIII" localSheetId="18">#REF!</definedName>
    <definedName name="XIII">#REF!</definedName>
    <definedName name="XIII_19" localSheetId="12">#REF!</definedName>
    <definedName name="XIII_19" localSheetId="14">#REF!</definedName>
    <definedName name="XIII_19" localSheetId="7">#REF!</definedName>
    <definedName name="XIII_19" localSheetId="20">#REF!</definedName>
    <definedName name="XIII_19" localSheetId="15">#REF!</definedName>
    <definedName name="XIII_19" localSheetId="21">#REF!</definedName>
    <definedName name="XIII_19" localSheetId="13">#REF!</definedName>
    <definedName name="XIII_19" localSheetId="23">#REF!</definedName>
    <definedName name="XIII_19" localSheetId="3">#REF!</definedName>
    <definedName name="XIII_19" localSheetId="19">#REF!</definedName>
    <definedName name="XIII_19" localSheetId="18">#REF!</definedName>
    <definedName name="XIII_19">#REF!</definedName>
    <definedName name="XIII_3" localSheetId="12">#REF!</definedName>
    <definedName name="XIII_3" localSheetId="14">#REF!</definedName>
    <definedName name="XIII_3" localSheetId="7">#REF!</definedName>
    <definedName name="XIII_3" localSheetId="20">#REF!</definedName>
    <definedName name="XIII_3" localSheetId="15">#REF!</definedName>
    <definedName name="XIII_3" localSheetId="21">#REF!</definedName>
    <definedName name="XIII_3" localSheetId="13">#REF!</definedName>
    <definedName name="XIII_3" localSheetId="23">#REF!</definedName>
    <definedName name="XIII_3" localSheetId="3">#REF!</definedName>
    <definedName name="XIII_3" localSheetId="19">#REF!</definedName>
    <definedName name="XIII_3" localSheetId="18">#REF!</definedName>
    <definedName name="XIII_3">#REF!</definedName>
    <definedName name="XIII_7" localSheetId="12">#REF!</definedName>
    <definedName name="XIII_7" localSheetId="14">#REF!</definedName>
    <definedName name="XIII_7" localSheetId="7">#REF!</definedName>
    <definedName name="XIII_7" localSheetId="20">#REF!</definedName>
    <definedName name="XIII_7" localSheetId="15">#REF!</definedName>
    <definedName name="XIII_7" localSheetId="21">#REF!</definedName>
    <definedName name="XIII_7" localSheetId="13">#REF!</definedName>
    <definedName name="XIII_7" localSheetId="23">#REF!</definedName>
    <definedName name="XIII_7" localSheetId="3">#REF!</definedName>
    <definedName name="XIII_7" localSheetId="19">#REF!</definedName>
    <definedName name="XIII_7" localSheetId="18">#REF!</definedName>
    <definedName name="XIII_7">#REF!</definedName>
    <definedName name="XIII_9" localSheetId="12">#REF!</definedName>
    <definedName name="XIII_9" localSheetId="14">#REF!</definedName>
    <definedName name="XIII_9" localSheetId="7">#REF!</definedName>
    <definedName name="XIII_9" localSheetId="20">#REF!</definedName>
    <definedName name="XIII_9" localSheetId="15">#REF!</definedName>
    <definedName name="XIII_9" localSheetId="21">#REF!</definedName>
    <definedName name="XIII_9" localSheetId="13">#REF!</definedName>
    <definedName name="XIII_9" localSheetId="23">#REF!</definedName>
    <definedName name="XIII_9" localSheetId="3">#REF!</definedName>
    <definedName name="XIII_9" localSheetId="19">#REF!</definedName>
    <definedName name="XIII_9" localSheetId="18">#REF!</definedName>
    <definedName name="XIII_9">#REF!</definedName>
    <definedName name="xiii1" localSheetId="12">#REF!</definedName>
    <definedName name="xiii1" localSheetId="14">#REF!</definedName>
    <definedName name="xiii1" localSheetId="7">#REF!</definedName>
    <definedName name="xiii1" localSheetId="20">#REF!</definedName>
    <definedName name="xiii1" localSheetId="15">#REF!</definedName>
    <definedName name="xiii1" localSheetId="21">#REF!</definedName>
    <definedName name="xiii1" localSheetId="13">#REF!</definedName>
    <definedName name="xiii1" localSheetId="23">#REF!</definedName>
    <definedName name="xiii1" localSheetId="3">#REF!</definedName>
    <definedName name="xiii1" localSheetId="19">#REF!</definedName>
    <definedName name="xiii1" localSheetId="18">#REF!</definedName>
    <definedName name="xiii1">#REF!</definedName>
    <definedName name="XIV" localSheetId="12">#REF!</definedName>
    <definedName name="XIV" localSheetId="14">#REF!</definedName>
    <definedName name="XIV" localSheetId="7">#REF!</definedName>
    <definedName name="XIV" localSheetId="20">#REF!</definedName>
    <definedName name="XIV" localSheetId="15">#REF!</definedName>
    <definedName name="XIV" localSheetId="21">#REF!</definedName>
    <definedName name="XIV" localSheetId="13">#REF!</definedName>
    <definedName name="XIV" localSheetId="23">#REF!</definedName>
    <definedName name="XIV" localSheetId="3">#REF!</definedName>
    <definedName name="XIV" localSheetId="19">#REF!</definedName>
    <definedName name="XIV" localSheetId="18">#REF!</definedName>
    <definedName name="XIV">#REF!</definedName>
    <definedName name="XIV_19" localSheetId="12">#REF!</definedName>
    <definedName name="XIV_19" localSheetId="14">#REF!</definedName>
    <definedName name="XIV_19" localSheetId="7">#REF!</definedName>
    <definedName name="XIV_19" localSheetId="20">#REF!</definedName>
    <definedName name="XIV_19" localSheetId="15">#REF!</definedName>
    <definedName name="XIV_19" localSheetId="21">#REF!</definedName>
    <definedName name="XIV_19" localSheetId="13">#REF!</definedName>
    <definedName name="XIV_19" localSheetId="23">#REF!</definedName>
    <definedName name="XIV_19" localSheetId="3">#REF!</definedName>
    <definedName name="XIV_19" localSheetId="19">#REF!</definedName>
    <definedName name="XIV_19" localSheetId="18">#REF!</definedName>
    <definedName name="XIV_19">#REF!</definedName>
    <definedName name="XIV_3" localSheetId="12">#REF!</definedName>
    <definedName name="XIV_3" localSheetId="14">#REF!</definedName>
    <definedName name="XIV_3" localSheetId="7">#REF!</definedName>
    <definedName name="XIV_3" localSheetId="20">#REF!</definedName>
    <definedName name="XIV_3" localSheetId="15">#REF!</definedName>
    <definedName name="XIV_3" localSheetId="21">#REF!</definedName>
    <definedName name="XIV_3" localSheetId="13">#REF!</definedName>
    <definedName name="XIV_3" localSheetId="23">#REF!</definedName>
    <definedName name="XIV_3" localSheetId="3">#REF!</definedName>
    <definedName name="XIV_3" localSheetId="19">#REF!</definedName>
    <definedName name="XIV_3" localSheetId="18">#REF!</definedName>
    <definedName name="XIV_3">#REF!</definedName>
    <definedName name="XIV_7" localSheetId="12">#REF!</definedName>
    <definedName name="XIV_7" localSheetId="14">#REF!</definedName>
    <definedName name="XIV_7" localSheetId="7">#REF!</definedName>
    <definedName name="XIV_7" localSheetId="20">#REF!</definedName>
    <definedName name="XIV_7" localSheetId="15">#REF!</definedName>
    <definedName name="XIV_7" localSheetId="21">#REF!</definedName>
    <definedName name="XIV_7" localSheetId="13">#REF!</definedName>
    <definedName name="XIV_7" localSheetId="23">#REF!</definedName>
    <definedName name="XIV_7" localSheetId="3">#REF!</definedName>
    <definedName name="XIV_7" localSheetId="19">#REF!</definedName>
    <definedName name="XIV_7" localSheetId="18">#REF!</definedName>
    <definedName name="XIV_7">#REF!</definedName>
    <definedName name="XIV_9" localSheetId="12">#REF!</definedName>
    <definedName name="XIV_9" localSheetId="14">#REF!</definedName>
    <definedName name="XIV_9" localSheetId="7">#REF!</definedName>
    <definedName name="XIV_9" localSheetId="20">#REF!</definedName>
    <definedName name="XIV_9" localSheetId="15">#REF!</definedName>
    <definedName name="XIV_9" localSheetId="21">#REF!</definedName>
    <definedName name="XIV_9" localSheetId="13">#REF!</definedName>
    <definedName name="XIV_9" localSheetId="23">#REF!</definedName>
    <definedName name="XIV_9" localSheetId="3">#REF!</definedName>
    <definedName name="XIV_9" localSheetId="19">#REF!</definedName>
    <definedName name="XIV_9" localSheetId="18">#REF!</definedName>
    <definedName name="XIV_9">#REF!</definedName>
    <definedName name="xiv1" localSheetId="12">#REF!</definedName>
    <definedName name="xiv1" localSheetId="14">#REF!</definedName>
    <definedName name="xiv1" localSheetId="7">#REF!</definedName>
    <definedName name="xiv1" localSheetId="20">#REF!</definedName>
    <definedName name="xiv1" localSheetId="15">#REF!</definedName>
    <definedName name="xiv1" localSheetId="21">#REF!</definedName>
    <definedName name="xiv1" localSheetId="13">#REF!</definedName>
    <definedName name="xiv1" localSheetId="23">#REF!</definedName>
    <definedName name="xiv1" localSheetId="3">#REF!</definedName>
    <definedName name="xiv1" localSheetId="19">#REF!</definedName>
    <definedName name="xiv1" localSheetId="18">#REF!</definedName>
    <definedName name="xiv1">#REF!</definedName>
    <definedName name="XV" localSheetId="12">#REF!</definedName>
    <definedName name="XV" localSheetId="14">#REF!</definedName>
    <definedName name="XV" localSheetId="7">#REF!</definedName>
    <definedName name="XV" localSheetId="20">#REF!</definedName>
    <definedName name="XV" localSheetId="15">#REF!</definedName>
    <definedName name="XV" localSheetId="21">#REF!</definedName>
    <definedName name="XV" localSheetId="13">#REF!</definedName>
    <definedName name="XV" localSheetId="23">#REF!</definedName>
    <definedName name="XV" localSheetId="3">#REF!</definedName>
    <definedName name="XV" localSheetId="19">#REF!</definedName>
    <definedName name="XV" localSheetId="18">#REF!</definedName>
    <definedName name="XV">#REF!</definedName>
    <definedName name="XV_19" localSheetId="12">#REF!</definedName>
    <definedName name="XV_19" localSheetId="14">#REF!</definedName>
    <definedName name="XV_19" localSheetId="7">#REF!</definedName>
    <definedName name="XV_19" localSheetId="20">#REF!</definedName>
    <definedName name="XV_19" localSheetId="15">#REF!</definedName>
    <definedName name="XV_19" localSheetId="21">#REF!</definedName>
    <definedName name="XV_19" localSheetId="13">#REF!</definedName>
    <definedName name="XV_19" localSheetId="23">#REF!</definedName>
    <definedName name="XV_19" localSheetId="3">#REF!</definedName>
    <definedName name="XV_19" localSheetId="19">#REF!</definedName>
    <definedName name="XV_19" localSheetId="18">#REF!</definedName>
    <definedName name="XV_19">#REF!</definedName>
    <definedName name="XV_3" localSheetId="12">#REF!</definedName>
    <definedName name="XV_3" localSheetId="14">#REF!</definedName>
    <definedName name="XV_3" localSheetId="7">#REF!</definedName>
    <definedName name="XV_3" localSheetId="20">#REF!</definedName>
    <definedName name="XV_3" localSheetId="15">#REF!</definedName>
    <definedName name="XV_3" localSheetId="21">#REF!</definedName>
    <definedName name="XV_3" localSheetId="13">#REF!</definedName>
    <definedName name="XV_3" localSheetId="23">#REF!</definedName>
    <definedName name="XV_3" localSheetId="3">#REF!</definedName>
    <definedName name="XV_3" localSheetId="19">#REF!</definedName>
    <definedName name="XV_3" localSheetId="18">#REF!</definedName>
    <definedName name="XV_3">#REF!</definedName>
    <definedName name="XV_7" localSheetId="12">#REF!</definedName>
    <definedName name="XV_7" localSheetId="14">#REF!</definedName>
    <definedName name="XV_7" localSheetId="7">#REF!</definedName>
    <definedName name="XV_7" localSheetId="20">#REF!</definedName>
    <definedName name="XV_7" localSheetId="15">#REF!</definedName>
    <definedName name="XV_7" localSheetId="21">#REF!</definedName>
    <definedName name="XV_7" localSheetId="13">#REF!</definedName>
    <definedName name="XV_7" localSheetId="23">#REF!</definedName>
    <definedName name="XV_7" localSheetId="3">#REF!</definedName>
    <definedName name="XV_7" localSheetId="19">#REF!</definedName>
    <definedName name="XV_7" localSheetId="18">#REF!</definedName>
    <definedName name="XV_7">#REF!</definedName>
    <definedName name="XV_9" localSheetId="12">#REF!</definedName>
    <definedName name="XV_9" localSheetId="14">#REF!</definedName>
    <definedName name="XV_9" localSheetId="7">#REF!</definedName>
    <definedName name="XV_9" localSheetId="20">#REF!</definedName>
    <definedName name="XV_9" localSheetId="15">#REF!</definedName>
    <definedName name="XV_9" localSheetId="21">#REF!</definedName>
    <definedName name="XV_9" localSheetId="13">#REF!</definedName>
    <definedName name="XV_9" localSheetId="23">#REF!</definedName>
    <definedName name="XV_9" localSheetId="3">#REF!</definedName>
    <definedName name="XV_9" localSheetId="19">#REF!</definedName>
    <definedName name="XV_9" localSheetId="18">#REF!</definedName>
    <definedName name="XV_9">#REF!</definedName>
    <definedName name="XX" localSheetId="12">#REF!</definedName>
    <definedName name="XX" localSheetId="14">#REF!</definedName>
    <definedName name="XX" localSheetId="7">#REF!</definedName>
    <definedName name="XX" localSheetId="20">#REF!</definedName>
    <definedName name="XX" localSheetId="15">#REF!</definedName>
    <definedName name="XX" localSheetId="21">#REF!</definedName>
    <definedName name="XX" localSheetId="13">#REF!</definedName>
    <definedName name="XX" localSheetId="23">#REF!</definedName>
    <definedName name="XX" localSheetId="3">#REF!</definedName>
    <definedName name="XX" localSheetId="19">#REF!</definedName>
    <definedName name="XX" localSheetId="18">#REF!</definedName>
    <definedName name="XX">#REF!</definedName>
    <definedName name="XX_19" localSheetId="12">#REF!</definedName>
    <definedName name="XX_19" localSheetId="14">#REF!</definedName>
    <definedName name="XX_19" localSheetId="7">#REF!</definedName>
    <definedName name="XX_19" localSheetId="20">#REF!</definedName>
    <definedName name="XX_19" localSheetId="15">#REF!</definedName>
    <definedName name="XX_19" localSheetId="21">#REF!</definedName>
    <definedName name="XX_19" localSheetId="13">#REF!</definedName>
    <definedName name="XX_19" localSheetId="23">#REF!</definedName>
    <definedName name="XX_19" localSheetId="3">#REF!</definedName>
    <definedName name="XX_19" localSheetId="19">#REF!</definedName>
    <definedName name="XX_19" localSheetId="18">#REF!</definedName>
    <definedName name="XX_19">#REF!</definedName>
    <definedName name="XX_3" localSheetId="12">#REF!</definedName>
    <definedName name="XX_3" localSheetId="14">#REF!</definedName>
    <definedName name="XX_3" localSheetId="7">#REF!</definedName>
    <definedName name="XX_3" localSheetId="20">#REF!</definedName>
    <definedName name="XX_3" localSheetId="15">#REF!</definedName>
    <definedName name="XX_3" localSheetId="21">#REF!</definedName>
    <definedName name="XX_3" localSheetId="13">#REF!</definedName>
    <definedName name="XX_3" localSheetId="23">#REF!</definedName>
    <definedName name="XX_3" localSheetId="3">#REF!</definedName>
    <definedName name="XX_3" localSheetId="19">#REF!</definedName>
    <definedName name="XX_3" localSheetId="18">#REF!</definedName>
    <definedName name="XX_3">#REF!</definedName>
    <definedName name="XX_7" localSheetId="12">#REF!</definedName>
    <definedName name="XX_7" localSheetId="14">#REF!</definedName>
    <definedName name="XX_7" localSheetId="7">#REF!</definedName>
    <definedName name="XX_7" localSheetId="20">#REF!</definedName>
    <definedName name="XX_7" localSheetId="15">#REF!</definedName>
    <definedName name="XX_7" localSheetId="21">#REF!</definedName>
    <definedName name="XX_7" localSheetId="13">#REF!</definedName>
    <definedName name="XX_7" localSheetId="23">#REF!</definedName>
    <definedName name="XX_7" localSheetId="3">#REF!</definedName>
    <definedName name="XX_7" localSheetId="19">#REF!</definedName>
    <definedName name="XX_7" localSheetId="18">#REF!</definedName>
    <definedName name="XX_7">#REF!</definedName>
    <definedName name="XX_9" localSheetId="12">#REF!</definedName>
    <definedName name="XX_9" localSheetId="14">#REF!</definedName>
    <definedName name="XX_9" localSheetId="7">#REF!</definedName>
    <definedName name="XX_9" localSheetId="20">#REF!</definedName>
    <definedName name="XX_9" localSheetId="15">#REF!</definedName>
    <definedName name="XX_9" localSheetId="21">#REF!</definedName>
    <definedName name="XX_9" localSheetId="13">#REF!</definedName>
    <definedName name="XX_9" localSheetId="23">#REF!</definedName>
    <definedName name="XX_9" localSheetId="3">#REF!</definedName>
    <definedName name="XX_9" localSheetId="19">#REF!</definedName>
    <definedName name="XX_9" localSheetId="18">#REF!</definedName>
    <definedName name="XX_9">#REF!</definedName>
    <definedName name="XXX" localSheetId="12">#REF!</definedName>
    <definedName name="XXX" localSheetId="14">#REF!</definedName>
    <definedName name="XXX" localSheetId="7">#REF!</definedName>
    <definedName name="XXX" localSheetId="20">#REF!</definedName>
    <definedName name="XXX" localSheetId="15">#REF!</definedName>
    <definedName name="XXX" localSheetId="21">#REF!</definedName>
    <definedName name="XXX" localSheetId="13">#REF!</definedName>
    <definedName name="XXX" localSheetId="23">#REF!</definedName>
    <definedName name="XXX" localSheetId="3">#REF!</definedName>
    <definedName name="XXX" localSheetId="19">#REF!</definedName>
    <definedName name="XXX" localSheetId="18">#REF!</definedName>
    <definedName name="XXX">#REF!</definedName>
    <definedName name="XXX_19" localSheetId="12">#REF!</definedName>
    <definedName name="XXX_19" localSheetId="14">#REF!</definedName>
    <definedName name="XXX_19" localSheetId="7">#REF!</definedName>
    <definedName name="XXX_19" localSheetId="20">#REF!</definedName>
    <definedName name="XXX_19" localSheetId="15">#REF!</definedName>
    <definedName name="XXX_19" localSheetId="21">#REF!</definedName>
    <definedName name="XXX_19" localSheetId="13">#REF!</definedName>
    <definedName name="XXX_19" localSheetId="23">#REF!</definedName>
    <definedName name="XXX_19" localSheetId="3">#REF!</definedName>
    <definedName name="XXX_19" localSheetId="19">#REF!</definedName>
    <definedName name="XXX_19" localSheetId="18">#REF!</definedName>
    <definedName name="XXX_19">#REF!</definedName>
    <definedName name="XXX_3" localSheetId="12">#REF!</definedName>
    <definedName name="XXX_3" localSheetId="14">#REF!</definedName>
    <definedName name="XXX_3" localSheetId="7">#REF!</definedName>
    <definedName name="XXX_3" localSheetId="20">#REF!</definedName>
    <definedName name="XXX_3" localSheetId="15">#REF!</definedName>
    <definedName name="XXX_3" localSheetId="21">#REF!</definedName>
    <definedName name="XXX_3" localSheetId="13">#REF!</definedName>
    <definedName name="XXX_3" localSheetId="23">#REF!</definedName>
    <definedName name="XXX_3" localSheetId="3">#REF!</definedName>
    <definedName name="XXX_3" localSheetId="19">#REF!</definedName>
    <definedName name="XXX_3" localSheetId="18">#REF!</definedName>
    <definedName name="XXX_3">#REF!</definedName>
    <definedName name="XXX_7" localSheetId="12">#REF!</definedName>
    <definedName name="XXX_7" localSheetId="14">#REF!</definedName>
    <definedName name="XXX_7" localSheetId="7">#REF!</definedName>
    <definedName name="XXX_7" localSheetId="20">#REF!</definedName>
    <definedName name="XXX_7" localSheetId="15">#REF!</definedName>
    <definedName name="XXX_7" localSheetId="21">#REF!</definedName>
    <definedName name="XXX_7" localSheetId="13">#REF!</definedName>
    <definedName name="XXX_7" localSheetId="23">#REF!</definedName>
    <definedName name="XXX_7" localSheetId="3">#REF!</definedName>
    <definedName name="XXX_7" localSheetId="19">#REF!</definedName>
    <definedName name="XXX_7" localSheetId="18">#REF!</definedName>
    <definedName name="XXX_7">#REF!</definedName>
    <definedName name="XXX_9" localSheetId="12">#REF!</definedName>
    <definedName name="XXX_9" localSheetId="14">#REF!</definedName>
    <definedName name="XXX_9" localSheetId="7">#REF!</definedName>
    <definedName name="XXX_9" localSheetId="20">#REF!</definedName>
    <definedName name="XXX_9" localSheetId="15">#REF!</definedName>
    <definedName name="XXX_9" localSheetId="21">#REF!</definedName>
    <definedName name="XXX_9" localSheetId="13">#REF!</definedName>
    <definedName name="XXX_9" localSheetId="23">#REF!</definedName>
    <definedName name="XXX_9" localSheetId="3">#REF!</definedName>
    <definedName name="XXX_9" localSheetId="19">#REF!</definedName>
    <definedName name="XXX_9" localSheetId="18">#REF!</definedName>
    <definedName name="XXX_9">#REF!</definedName>
    <definedName name="xxx1" localSheetId="12">#REF!</definedName>
    <definedName name="xxx1" localSheetId="14">#REF!</definedName>
    <definedName name="xxx1" localSheetId="7">#REF!</definedName>
    <definedName name="xxx1" localSheetId="20">#REF!</definedName>
    <definedName name="xxx1" localSheetId="15">#REF!</definedName>
    <definedName name="xxx1" localSheetId="21">#REF!</definedName>
    <definedName name="xxx1" localSheetId="13">#REF!</definedName>
    <definedName name="xxx1" localSheetId="23">#REF!</definedName>
    <definedName name="xxx1" localSheetId="3">#REF!</definedName>
    <definedName name="xxx1" localSheetId="19">#REF!</definedName>
    <definedName name="xxx1" localSheetId="18">#REF!</definedName>
    <definedName name="xxx1">#REF!</definedName>
    <definedName name="xyz" localSheetId="12">#REF!</definedName>
    <definedName name="xyz" localSheetId="14">#REF!</definedName>
    <definedName name="xyz" localSheetId="7">#REF!</definedName>
    <definedName name="xyz" localSheetId="20">#REF!</definedName>
    <definedName name="xyz" localSheetId="15">#REF!</definedName>
    <definedName name="xyz" localSheetId="21">#REF!</definedName>
    <definedName name="xyz" localSheetId="13">#REF!</definedName>
    <definedName name="xyz" localSheetId="23">#REF!</definedName>
    <definedName name="xyz" localSheetId="3">#REF!</definedName>
    <definedName name="xyz" localSheetId="19">#REF!</definedName>
    <definedName name="xyz" localSheetId="18">#REF!</definedName>
    <definedName name="xyz">#REF!</definedName>
    <definedName name="xyz_19" localSheetId="12">#REF!</definedName>
    <definedName name="xyz_19" localSheetId="14">#REF!</definedName>
    <definedName name="xyz_19" localSheetId="7">#REF!</definedName>
    <definedName name="xyz_19" localSheetId="20">#REF!</definedName>
    <definedName name="xyz_19" localSheetId="15">#REF!</definedName>
    <definedName name="xyz_19" localSheetId="21">#REF!</definedName>
    <definedName name="xyz_19" localSheetId="13">#REF!</definedName>
    <definedName name="xyz_19" localSheetId="23">#REF!</definedName>
    <definedName name="xyz_19" localSheetId="3">#REF!</definedName>
    <definedName name="xyz_19" localSheetId="19">#REF!</definedName>
    <definedName name="xyz_19" localSheetId="18">#REF!</definedName>
    <definedName name="xyz_19">#REF!</definedName>
    <definedName name="xyz_3" localSheetId="12">#REF!</definedName>
    <definedName name="xyz_3" localSheetId="14">#REF!</definedName>
    <definedName name="xyz_3" localSheetId="7">#REF!</definedName>
    <definedName name="xyz_3" localSheetId="20">#REF!</definedName>
    <definedName name="xyz_3" localSheetId="15">#REF!</definedName>
    <definedName name="xyz_3" localSheetId="21">#REF!</definedName>
    <definedName name="xyz_3" localSheetId="13">#REF!</definedName>
    <definedName name="xyz_3" localSheetId="23">#REF!</definedName>
    <definedName name="xyz_3" localSheetId="3">#REF!</definedName>
    <definedName name="xyz_3" localSheetId="19">#REF!</definedName>
    <definedName name="xyz_3" localSheetId="18">#REF!</definedName>
    <definedName name="xyz_3">#REF!</definedName>
    <definedName name="xyz_7" localSheetId="12">#REF!</definedName>
    <definedName name="xyz_7" localSheetId="14">#REF!</definedName>
    <definedName name="xyz_7" localSheetId="7">#REF!</definedName>
    <definedName name="xyz_7" localSheetId="20">#REF!</definedName>
    <definedName name="xyz_7" localSheetId="15">#REF!</definedName>
    <definedName name="xyz_7" localSheetId="21">#REF!</definedName>
    <definedName name="xyz_7" localSheetId="13">#REF!</definedName>
    <definedName name="xyz_7" localSheetId="23">#REF!</definedName>
    <definedName name="xyz_7" localSheetId="3">#REF!</definedName>
    <definedName name="xyz_7" localSheetId="19">#REF!</definedName>
    <definedName name="xyz_7" localSheetId="18">#REF!</definedName>
    <definedName name="xyz_7">#REF!</definedName>
    <definedName name="xyz_9" localSheetId="12">#REF!</definedName>
    <definedName name="xyz_9" localSheetId="14">#REF!</definedName>
    <definedName name="xyz_9" localSheetId="7">#REF!</definedName>
    <definedName name="xyz_9" localSheetId="20">#REF!</definedName>
    <definedName name="xyz_9" localSheetId="15">#REF!</definedName>
    <definedName name="xyz_9" localSheetId="21">#REF!</definedName>
    <definedName name="xyz_9" localSheetId="13">#REF!</definedName>
    <definedName name="xyz_9" localSheetId="23">#REF!</definedName>
    <definedName name="xyz_9" localSheetId="3">#REF!</definedName>
    <definedName name="xyz_9" localSheetId="19">#REF!</definedName>
    <definedName name="xyz_9" localSheetId="18">#REF!</definedName>
    <definedName name="xyz_9">#REF!</definedName>
    <definedName name="xyz1" localSheetId="12">#REF!</definedName>
    <definedName name="xyz1" localSheetId="14">#REF!</definedName>
    <definedName name="xyz1" localSheetId="7">#REF!</definedName>
    <definedName name="xyz1" localSheetId="20">#REF!</definedName>
    <definedName name="xyz1" localSheetId="15">#REF!</definedName>
    <definedName name="xyz1" localSheetId="21">#REF!</definedName>
    <definedName name="xyz1" localSheetId="13">#REF!</definedName>
    <definedName name="xyz1" localSheetId="23">#REF!</definedName>
    <definedName name="xyz1" localSheetId="3">#REF!</definedName>
    <definedName name="xyz1" localSheetId="19">#REF!</definedName>
    <definedName name="xyz1" localSheetId="18">#REF!</definedName>
    <definedName name="xyz1">#REF!</definedName>
    <definedName name="ZAP" localSheetId="12">'[1]Osn-Pod'!#REF!</definedName>
    <definedName name="ZAP" localSheetId="14">'[1]Osn-Pod'!#REF!</definedName>
    <definedName name="ZAP" localSheetId="7">'[1]Osn-Pod'!#REF!</definedName>
    <definedName name="ZAP" localSheetId="20">'[1]Osn-Pod'!#REF!</definedName>
    <definedName name="ZAP" localSheetId="15">'[1]Osn-Pod'!#REF!</definedName>
    <definedName name="ZAP" localSheetId="21">'[1]Osn-Pod'!#REF!</definedName>
    <definedName name="ZAP" localSheetId="13">'[1]Osn-Pod'!#REF!</definedName>
    <definedName name="ZAP" localSheetId="23">'[1]Osn-Pod'!#REF!</definedName>
    <definedName name="ZAP" localSheetId="3">'[1]Osn-Pod'!#REF!</definedName>
    <definedName name="ZAP" localSheetId="19">'[1]Osn-Pod'!#REF!</definedName>
    <definedName name="ZAP" localSheetId="18">'[1]Osn-Pod'!#REF!</definedName>
    <definedName name="ZAP">'[1]Osn-Pod'!#REF!</definedName>
    <definedName name="ŽUPANIJA" localSheetId="12">#REF!</definedName>
    <definedName name="ŽUPANIJA" localSheetId="14">#REF!</definedName>
    <definedName name="ŽUPANIJA" localSheetId="7">#REF!</definedName>
    <definedName name="ŽUPANIJA" localSheetId="20">#REF!</definedName>
    <definedName name="ŽUPANIJA" localSheetId="15">#REF!</definedName>
    <definedName name="ŽUPANIJA" localSheetId="21">#REF!</definedName>
    <definedName name="ŽUPANIJA" localSheetId="13">#REF!</definedName>
    <definedName name="ŽUPANIJA" localSheetId="23">#REF!</definedName>
    <definedName name="ŽUPANIJA" localSheetId="3">#REF!</definedName>
    <definedName name="ŽUPANIJA" localSheetId="19">#REF!</definedName>
    <definedName name="ŽUPANIJA" localSheetId="18">#REF!</definedName>
    <definedName name="ŽUPANIJA">#REF!</definedName>
  </definedNames>
  <calcPr calcId="191029"/>
  <fileRecoveryPr autoRecover="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210" i="65" l="1"/>
  <c r="B208" i="65"/>
  <c r="B206" i="65"/>
  <c r="B204" i="65"/>
  <c r="B202" i="65"/>
  <c r="B200" i="65"/>
  <c r="F13" i="63"/>
  <c r="F12" i="63"/>
  <c r="F4" i="63" s="1"/>
  <c r="F3" i="63" s="1"/>
  <c r="F1082" i="62"/>
  <c r="F1081" i="62"/>
  <c r="F1080" i="62"/>
  <c r="F1079" i="62"/>
  <c r="F1077" i="62" s="1"/>
  <c r="F1078" i="62"/>
  <c r="F1076" i="62"/>
  <c r="F1075" i="62"/>
  <c r="F1074" i="62"/>
  <c r="F1073" i="62"/>
  <c r="F1072" i="62"/>
  <c r="F1071" i="62"/>
  <c r="F1070" i="62"/>
  <c r="F1069" i="62"/>
  <c r="F1068" i="62"/>
  <c r="F1067" i="62"/>
  <c r="F1066" i="62"/>
  <c r="F1065" i="62"/>
  <c r="F1064" i="62"/>
  <c r="F1063" i="62"/>
  <c r="F1062" i="62"/>
  <c r="F1061" i="62"/>
  <c r="F1060" i="62"/>
  <c r="F1059" i="62"/>
  <c r="F1058" i="62"/>
  <c r="F1057" i="62"/>
  <c r="F1056" i="62"/>
  <c r="F1055" i="62"/>
  <c r="F1054" i="62"/>
  <c r="F1053" i="62"/>
  <c r="F1052" i="62"/>
  <c r="F1051" i="62"/>
  <c r="F1050" i="62"/>
  <c r="F1047" i="62" s="1"/>
  <c r="F1049" i="62"/>
  <c r="F1048" i="62"/>
  <c r="F1046" i="62"/>
  <c r="F1045" i="62"/>
  <c r="F1044" i="62"/>
  <c r="F1042" i="62"/>
  <c r="F1041" i="62"/>
  <c r="F1040" i="62"/>
  <c r="F1039" i="62"/>
  <c r="F1038" i="62"/>
  <c r="F1037" i="62"/>
  <c r="F1036" i="62"/>
  <c r="F1034" i="62"/>
  <c r="F1033" i="62"/>
  <c r="F1032" i="62"/>
  <c r="F1031" i="62"/>
  <c r="F1030" i="62"/>
  <c r="F1028" i="62"/>
  <c r="F1027" i="62"/>
  <c r="F1026" i="62"/>
  <c r="F1025" i="62"/>
  <c r="F1024" i="62"/>
  <c r="F1023" i="62"/>
  <c r="F1022" i="62"/>
  <c r="F1021" i="62"/>
  <c r="F1020" i="62"/>
  <c r="F1019" i="62"/>
  <c r="F1017" i="62"/>
  <c r="F1016" i="62"/>
  <c r="F1015" i="62"/>
  <c r="F1014" i="62"/>
  <c r="F1013" i="62"/>
  <c r="F1012" i="62"/>
  <c r="F1011" i="62"/>
  <c r="F1010" i="62"/>
  <c r="F1009" i="62"/>
  <c r="F1008" i="62"/>
  <c r="F1007" i="62"/>
  <c r="F1006" i="62"/>
  <c r="F1005" i="62"/>
  <c r="F1004" i="62"/>
  <c r="F1003" i="62"/>
  <c r="F1002" i="62"/>
  <c r="F1001" i="62"/>
  <c r="F1000" i="62"/>
  <c r="F999" i="62"/>
  <c r="F998" i="62"/>
  <c r="F997" i="62"/>
  <c r="F996" i="62"/>
  <c r="F995" i="62"/>
  <c r="F994" i="62"/>
  <c r="F993" i="62"/>
  <c r="F992" i="62"/>
  <c r="F991" i="62"/>
  <c r="F990" i="62"/>
  <c r="F989" i="62"/>
  <c r="F988" i="62"/>
  <c r="F987" i="62"/>
  <c r="F985" i="62"/>
  <c r="F984" i="62"/>
  <c r="F982" i="62"/>
  <c r="F981" i="62"/>
  <c r="F980" i="62"/>
  <c r="F979" i="62"/>
  <c r="F978" i="62"/>
  <c r="F977" i="62"/>
  <c r="F976" i="62"/>
  <c r="F975" i="62"/>
  <c r="F974" i="62"/>
  <c r="F973" i="62"/>
  <c r="F971" i="62"/>
  <c r="F970" i="62"/>
  <c r="F969" i="62"/>
  <c r="F968" i="62"/>
  <c r="F967" i="62"/>
  <c r="F966" i="62"/>
  <c r="F965" i="62"/>
  <c r="F964" i="62"/>
  <c r="F963" i="62"/>
  <c r="F962" i="62"/>
  <c r="F961" i="62"/>
  <c r="F960" i="62"/>
  <c r="F959" i="62"/>
  <c r="F958" i="62"/>
  <c r="F957" i="62"/>
  <c r="F956" i="62"/>
  <c r="F955" i="62"/>
  <c r="F954" i="62" s="1"/>
  <c r="F953" i="62"/>
  <c r="F952" i="62"/>
  <c r="F951" i="62"/>
  <c r="F950" i="62"/>
  <c r="F949" i="62"/>
  <c r="F948" i="62"/>
  <c r="F947" i="62"/>
  <c r="F946" i="62"/>
  <c r="F945" i="62"/>
  <c r="F944" i="62"/>
  <c r="F943" i="62"/>
  <c r="F942" i="62"/>
  <c r="F941" i="62"/>
  <c r="F940" i="62"/>
  <c r="F939" i="62"/>
  <c r="F938" i="62"/>
  <c r="F937" i="62"/>
  <c r="F936" i="62"/>
  <c r="F935" i="62"/>
  <c r="F934" i="62"/>
  <c r="F933" i="62"/>
  <c r="F932" i="62"/>
  <c r="F931" i="62"/>
  <c r="F930" i="62"/>
  <c r="F928" i="62"/>
  <c r="F927" i="62"/>
  <c r="F926" i="62"/>
  <c r="F925" i="62"/>
  <c r="F924" i="62"/>
  <c r="F923" i="62"/>
  <c r="F922" i="62"/>
  <c r="F921" i="62"/>
  <c r="F920" i="62"/>
  <c r="F919" i="62"/>
  <c r="F918" i="62"/>
  <c r="F917" i="62"/>
  <c r="F916" i="62"/>
  <c r="F915" i="62"/>
  <c r="F914" i="62"/>
  <c r="F913" i="62"/>
  <c r="F912" i="62"/>
  <c r="F911" i="62"/>
  <c r="F910" i="62"/>
  <c r="F909" i="62"/>
  <c r="F908" i="62"/>
  <c r="F907" i="62"/>
  <c r="F906" i="62"/>
  <c r="F905" i="62"/>
  <c r="F904" i="62"/>
  <c r="F903" i="62"/>
  <c r="F902" i="62"/>
  <c r="F901" i="62"/>
  <c r="F900" i="62"/>
  <c r="F899" i="62"/>
  <c r="F898" i="62"/>
  <c r="F897" i="62"/>
  <c r="F895" i="62"/>
  <c r="F894" i="62"/>
  <c r="F893" i="62"/>
  <c r="F892" i="62"/>
  <c r="F891" i="62"/>
  <c r="F890" i="62"/>
  <c r="F889" i="62"/>
  <c r="F888" i="62"/>
  <c r="F887" i="62"/>
  <c r="F886" i="62"/>
  <c r="F885" i="62"/>
  <c r="F883" i="62"/>
  <c r="F882" i="62"/>
  <c r="F881" i="62"/>
  <c r="F880" i="62"/>
  <c r="F879" i="62"/>
  <c r="F878" i="62"/>
  <c r="F876" i="62"/>
  <c r="F875" i="62"/>
  <c r="F874" i="62"/>
  <c r="F873" i="62"/>
  <c r="F872" i="62"/>
  <c r="F870" i="62"/>
  <c r="F869" i="62"/>
  <c r="F868" i="62"/>
  <c r="F867" i="62"/>
  <c r="F866" i="62"/>
  <c r="F865" i="62"/>
  <c r="F864" i="62"/>
  <c r="F863" i="62"/>
  <c r="F862" i="62"/>
  <c r="F861" i="62"/>
  <c r="F860" i="62"/>
  <c r="F859" i="62"/>
  <c r="F858" i="62"/>
  <c r="F857" i="62" s="1"/>
  <c r="F856" i="62"/>
  <c r="F855" i="62"/>
  <c r="F854" i="62"/>
  <c r="F853" i="62"/>
  <c r="F851" i="62"/>
  <c r="F850" i="62"/>
  <c r="F849" i="62"/>
  <c r="F847" i="62"/>
  <c r="F846" i="62"/>
  <c r="F845" i="62"/>
  <c r="F843" i="62"/>
  <c r="F842" i="62"/>
  <c r="F841" i="62"/>
  <c r="F840" i="62"/>
  <c r="F839" i="62"/>
  <c r="F838" i="62"/>
  <c r="F837" i="62"/>
  <c r="F835" i="62"/>
  <c r="F834" i="62"/>
  <c r="F833" i="62"/>
  <c r="F832" i="62"/>
  <c r="F831" i="62"/>
  <c r="F830" i="62"/>
  <c r="F829" i="62"/>
  <c r="F827" i="62"/>
  <c r="F826" i="62"/>
  <c r="F825" i="62"/>
  <c r="F824" i="62"/>
  <c r="F823" i="62"/>
  <c r="F822" i="62"/>
  <c r="F821" i="62"/>
  <c r="F820" i="62"/>
  <c r="F818" i="62" s="1"/>
  <c r="F817" i="62"/>
  <c r="F816" i="62"/>
  <c r="F815" i="62"/>
  <c r="F814" i="62"/>
  <c r="F813" i="62"/>
  <c r="F812" i="62"/>
  <c r="F811" i="62"/>
  <c r="F810" i="62"/>
  <c r="F809" i="62"/>
  <c r="F808" i="62"/>
  <c r="F807" i="62"/>
  <c r="F806" i="62"/>
  <c r="F805" i="62"/>
  <c r="F804" i="62"/>
  <c r="F803" i="62"/>
  <c r="F802" i="62"/>
  <c r="F801" i="62"/>
  <c r="F800" i="62"/>
  <c r="F799" i="62"/>
  <c r="F797" i="62"/>
  <c r="F796" i="62"/>
  <c r="F795" i="62"/>
  <c r="F794" i="62"/>
  <c r="F793" i="62"/>
  <c r="F792" i="62"/>
  <c r="F791" i="62"/>
  <c r="F790" i="62"/>
  <c r="F789" i="62"/>
  <c r="F788" i="62"/>
  <c r="F787" i="62"/>
  <c r="F786" i="62"/>
  <c r="F785" i="62"/>
  <c r="F784" i="62"/>
  <c r="F783" i="62"/>
  <c r="F780" i="62"/>
  <c r="F779" i="62"/>
  <c r="F778" i="62"/>
  <c r="F777" i="62"/>
  <c r="F776" i="62"/>
  <c r="F775" i="62"/>
  <c r="F774" i="62"/>
  <c r="F773" i="62"/>
  <c r="F772" i="62"/>
  <c r="F771" i="62"/>
  <c r="F770" i="62"/>
  <c r="F769" i="62"/>
  <c r="F768" i="62"/>
  <c r="F767" i="62"/>
  <c r="F766" i="62"/>
  <c r="F765" i="62"/>
  <c r="F764" i="62"/>
  <c r="F763" i="62"/>
  <c r="F762" i="62"/>
  <c r="F761" i="62"/>
  <c r="F760" i="62"/>
  <c r="F759" i="62"/>
  <c r="F758" i="62"/>
  <c r="F757" i="62"/>
  <c r="F755" i="62"/>
  <c r="F754" i="62"/>
  <c r="F753" i="62"/>
  <c r="F752" i="62"/>
  <c r="F751" i="62"/>
  <c r="F750" i="62"/>
  <c r="F749" i="62"/>
  <c r="F748" i="62"/>
  <c r="F747" i="62"/>
  <c r="F746" i="62"/>
  <c r="F745" i="62"/>
  <c r="F744" i="62"/>
  <c r="F743" i="62"/>
  <c r="F742" i="62"/>
  <c r="F741" i="62"/>
  <c r="F740" i="62"/>
  <c r="F739" i="62"/>
  <c r="F738" i="62"/>
  <c r="F737" i="62"/>
  <c r="F736" i="62"/>
  <c r="F735" i="62"/>
  <c r="F734" i="62"/>
  <c r="F733" i="62"/>
  <c r="F732" i="62"/>
  <c r="F729" i="62"/>
  <c r="F728" i="62"/>
  <c r="F727" i="62"/>
  <c r="F725" i="62"/>
  <c r="F724" i="62"/>
  <c r="F723" i="62"/>
  <c r="F722" i="62"/>
  <c r="F721" i="62"/>
  <c r="F720" i="62"/>
  <c r="F719" i="62"/>
  <c r="F717" i="62"/>
  <c r="F716" i="62"/>
  <c r="F715" i="62"/>
  <c r="F713" i="62"/>
  <c r="F712" i="62"/>
  <c r="F711" i="62"/>
  <c r="F710" i="62"/>
  <c r="F709" i="62"/>
  <c r="F708" i="62"/>
  <c r="F707" i="62"/>
  <c r="F706" i="62"/>
  <c r="F705" i="62"/>
  <c r="F704" i="62"/>
  <c r="F703" i="62"/>
  <c r="F702" i="62"/>
  <c r="F701" i="62"/>
  <c r="F700" i="62"/>
  <c r="F698" i="62"/>
  <c r="F697" i="62"/>
  <c r="F696" i="62"/>
  <c r="F695" i="62"/>
  <c r="F694" i="62"/>
  <c r="F692" i="62"/>
  <c r="F691" i="62"/>
  <c r="F690" i="62"/>
  <c r="F689" i="62"/>
  <c r="F687" i="62"/>
  <c r="F686" i="62"/>
  <c r="F685" i="62"/>
  <c r="F684" i="62"/>
  <c r="F683" i="62"/>
  <c r="F682" i="62"/>
  <c r="F681" i="62"/>
  <c r="F680" i="62"/>
  <c r="F679" i="62"/>
  <c r="F678" i="62"/>
  <c r="F677" i="62"/>
  <c r="F676" i="62"/>
  <c r="F675" i="62"/>
  <c r="F674" i="62"/>
  <c r="F673" i="62"/>
  <c r="F672" i="62"/>
  <c r="F670" i="62"/>
  <c r="F669" i="62"/>
  <c r="F668" i="62"/>
  <c r="F666" i="62"/>
  <c r="F664" i="62"/>
  <c r="F663" i="62"/>
  <c r="F662" i="62"/>
  <c r="F661" i="62"/>
  <c r="F660" i="62"/>
  <c r="F659" i="62"/>
  <c r="F658" i="62"/>
  <c r="F657" i="62"/>
  <c r="F656" i="62"/>
  <c r="F655" i="62"/>
  <c r="F653" i="62"/>
  <c r="F652" i="62"/>
  <c r="F651" i="62"/>
  <c r="F650" i="62"/>
  <c r="F649" i="62"/>
  <c r="F646" i="62"/>
  <c r="F645" i="62"/>
  <c r="F644" i="62"/>
  <c r="F643" i="62"/>
  <c r="F642" i="62"/>
  <c r="F640" i="62"/>
  <c r="F639" i="62"/>
  <c r="F638" i="62"/>
  <c r="F637" i="62"/>
  <c r="F636" i="62"/>
  <c r="D635" i="62"/>
  <c r="F635" i="62" s="1"/>
  <c r="F634" i="62"/>
  <c r="F633" i="62"/>
  <c r="F632" i="62"/>
  <c r="F631" i="62"/>
  <c r="F630" i="62"/>
  <c r="F629" i="62"/>
  <c r="F627" i="62"/>
  <c r="F626" i="62"/>
  <c r="F625" i="62"/>
  <c r="F624" i="62"/>
  <c r="F623" i="62"/>
  <c r="F622" i="62"/>
  <c r="F621" i="62"/>
  <c r="F620" i="62"/>
  <c r="F619" i="62"/>
  <c r="F618" i="62"/>
  <c r="F617" i="62"/>
  <c r="F616" i="62"/>
  <c r="F615" i="62"/>
  <c r="F614" i="62"/>
  <c r="F613" i="62"/>
  <c r="F612" i="62"/>
  <c r="F611" i="62"/>
  <c r="F610" i="62"/>
  <c r="F609" i="62"/>
  <c r="F606" i="62"/>
  <c r="F605" i="62"/>
  <c r="F603" i="62"/>
  <c r="F602" i="62"/>
  <c r="F601" i="62"/>
  <c r="F600" i="62"/>
  <c r="F599" i="62"/>
  <c r="F598" i="62"/>
  <c r="F597" i="62"/>
  <c r="F596" i="62"/>
  <c r="F595" i="62"/>
  <c r="F594" i="62"/>
  <c r="F593" i="62"/>
  <c r="F592" i="62"/>
  <c r="F591" i="62"/>
  <c r="F590" i="62"/>
  <c r="F588" i="62"/>
  <c r="F587" i="62"/>
  <c r="F586" i="62"/>
  <c r="F585" i="62"/>
  <c r="F584" i="62"/>
  <c r="F583" i="62"/>
  <c r="F582" i="62"/>
  <c r="F581" i="62"/>
  <c r="F580" i="62"/>
  <c r="F577" i="62"/>
  <c r="F576" i="62"/>
  <c r="F575" i="62"/>
  <c r="F574" i="62"/>
  <c r="F573" i="62"/>
  <c r="F572" i="62"/>
  <c r="F571" i="62"/>
  <c r="F570" i="62"/>
  <c r="F568" i="62"/>
  <c r="F567" i="62"/>
  <c r="F566" i="62"/>
  <c r="F565" i="62"/>
  <c r="F564" i="62"/>
  <c r="F562" i="62" s="1"/>
  <c r="F563" i="62"/>
  <c r="F561" i="62"/>
  <c r="F560" i="62"/>
  <c r="F559" i="62"/>
  <c r="F558" i="62"/>
  <c r="F557" i="62"/>
  <c r="F556" i="62"/>
  <c r="F555" i="62"/>
  <c r="F554" i="62"/>
  <c r="F553" i="62"/>
  <c r="F552" i="62"/>
  <c r="F551" i="62"/>
  <c r="F550" i="62"/>
  <c r="F549" i="62"/>
  <c r="F548" i="62"/>
  <c r="F547" i="62"/>
  <c r="F546" i="62"/>
  <c r="F545" i="62"/>
  <c r="F544" i="62"/>
  <c r="F543" i="62"/>
  <c r="F542" i="62"/>
  <c r="F541" i="62"/>
  <c r="F540" i="62"/>
  <c r="F539" i="62"/>
  <c r="F538" i="62"/>
  <c r="F537" i="62"/>
  <c r="F536" i="62"/>
  <c r="F535" i="62"/>
  <c r="F534" i="62"/>
  <c r="F533" i="62"/>
  <c r="F532" i="62"/>
  <c r="F531" i="62"/>
  <c r="F529" i="62"/>
  <c r="F528" i="62"/>
  <c r="F527" i="62"/>
  <c r="F526" i="62"/>
  <c r="F525" i="62"/>
  <c r="F524" i="62"/>
  <c r="F523" i="62"/>
  <c r="F521" i="62"/>
  <c r="F520" i="62" s="1"/>
  <c r="F519" i="62"/>
  <c r="F518" i="62"/>
  <c r="F517" i="62"/>
  <c r="F516" i="62"/>
  <c r="F514" i="62"/>
  <c r="F513" i="62"/>
  <c r="F512" i="62"/>
  <c r="F511" i="62"/>
  <c r="F509" i="62"/>
  <c r="F508" i="62"/>
  <c r="F505" i="62"/>
  <c r="F504" i="62"/>
  <c r="F503" i="62"/>
  <c r="F501" i="62"/>
  <c r="F500" i="62"/>
  <c r="F498" i="62"/>
  <c r="F495" i="62"/>
  <c r="F494" i="62"/>
  <c r="F493" i="62"/>
  <c r="F492" i="62"/>
  <c r="F491" i="62"/>
  <c r="F488" i="62"/>
  <c r="F487" i="62"/>
  <c r="F486" i="62"/>
  <c r="F485" i="62"/>
  <c r="F484" i="62"/>
  <c r="F483" i="62"/>
  <c r="F482" i="62"/>
  <c r="F480" i="62"/>
  <c r="F479" i="62"/>
  <c r="F478" i="62"/>
  <c r="F476" i="62"/>
  <c r="F475" i="62"/>
  <c r="F474" i="62"/>
  <c r="F473" i="62"/>
  <c r="F471" i="62"/>
  <c r="F470" i="62"/>
  <c r="F468" i="62"/>
  <c r="F467" i="62"/>
  <c r="F466" i="62"/>
  <c r="F465" i="62"/>
  <c r="F464" i="62"/>
  <c r="F463" i="62"/>
  <c r="F461" i="62"/>
  <c r="F460" i="62"/>
  <c r="F459" i="62"/>
  <c r="F456" i="62"/>
  <c r="F454" i="62"/>
  <c r="F453" i="62"/>
  <c r="F451" i="62"/>
  <c r="F447" i="62"/>
  <c r="F446" i="62"/>
  <c r="F445" i="62"/>
  <c r="F444" i="62"/>
  <c r="F443" i="62"/>
  <c r="F441" i="62"/>
  <c r="F440" i="62"/>
  <c r="F439" i="62"/>
  <c r="F437" i="62"/>
  <c r="F436" i="62"/>
  <c r="F435" i="62"/>
  <c r="F434" i="62"/>
  <c r="F433" i="62"/>
  <c r="F432" i="62"/>
  <c r="F431" i="62"/>
  <c r="F430" i="62"/>
  <c r="F429" i="62"/>
  <c r="F428" i="62"/>
  <c r="F426" i="62"/>
  <c r="F425" i="62"/>
  <c r="F424" i="62"/>
  <c r="F422" i="62"/>
  <c r="F421" i="62"/>
  <c r="F420" i="62"/>
  <c r="F419" i="62"/>
  <c r="F417" i="62"/>
  <c r="F416" i="62"/>
  <c r="F415" i="62"/>
  <c r="F414" i="62"/>
  <c r="F413" i="62"/>
  <c r="F412" i="62"/>
  <c r="F411" i="62"/>
  <c r="F410" i="62"/>
  <c r="F409" i="62"/>
  <c r="F408" i="62"/>
  <c r="F407" i="62"/>
  <c r="F406" i="62"/>
  <c r="F405" i="62"/>
  <c r="F404" i="62"/>
  <c r="F403" i="62"/>
  <c r="F402" i="62"/>
  <c r="F401" i="62"/>
  <c r="F400" i="62"/>
  <c r="F399" i="62"/>
  <c r="F398" i="62"/>
  <c r="F396" i="62"/>
  <c r="F395" i="62"/>
  <c r="F394" i="62"/>
  <c r="F393" i="62"/>
  <c r="F392" i="62"/>
  <c r="F391" i="62"/>
  <c r="F390" i="62"/>
  <c r="F389" i="62"/>
  <c r="F388" i="62"/>
  <c r="F387" i="62"/>
  <c r="F386" i="62"/>
  <c r="F385" i="62"/>
  <c r="F384" i="62"/>
  <c r="F383" i="62"/>
  <c r="F382" i="62"/>
  <c r="F381" i="62"/>
  <c r="F380" i="62"/>
  <c r="F379" i="62"/>
  <c r="F378" i="62"/>
  <c r="F377" i="62"/>
  <c r="F376" i="62"/>
  <c r="F375" i="62"/>
  <c r="F374" i="62"/>
  <c r="F373" i="62"/>
  <c r="F371" i="62"/>
  <c r="F370" i="62"/>
  <c r="F368" i="62"/>
  <c r="F366" i="62"/>
  <c r="F364" i="62"/>
  <c r="F362" i="62"/>
  <c r="F360" i="62"/>
  <c r="F358" i="62"/>
  <c r="F356" i="62"/>
  <c r="F354" i="62"/>
  <c r="F352" i="62"/>
  <c r="F350" i="62"/>
  <c r="F348" i="62"/>
  <c r="F346" i="62"/>
  <c r="F343" i="62"/>
  <c r="F341" i="62"/>
  <c r="F339" i="62"/>
  <c r="F337" i="62"/>
  <c r="F333" i="62"/>
  <c r="F332" i="62"/>
  <c r="F331" i="62"/>
  <c r="F330" i="62"/>
  <c r="F329" i="62"/>
  <c r="F328" i="62"/>
  <c r="F327" i="62"/>
  <c r="F326" i="62"/>
  <c r="F325" i="62"/>
  <c r="F323" i="62"/>
  <c r="F322" i="62"/>
  <c r="F321" i="62"/>
  <c r="F320" i="62"/>
  <c r="F319" i="62"/>
  <c r="F318" i="62"/>
  <c r="F316" i="62"/>
  <c r="F315" i="62"/>
  <c r="F314" i="62"/>
  <c r="F313" i="62"/>
  <c r="F312" i="62"/>
  <c r="F311" i="62"/>
  <c r="F310" i="62"/>
  <c r="F309" i="62"/>
  <c r="F308" i="62"/>
  <c r="F307" i="62"/>
  <c r="F306" i="62"/>
  <c r="F305" i="62"/>
  <c r="F304" i="62"/>
  <c r="F303" i="62"/>
  <c r="F302" i="62"/>
  <c r="F301" i="62"/>
  <c r="F300" i="62"/>
  <c r="F299" i="62"/>
  <c r="F298" i="62"/>
  <c r="F297" i="62"/>
  <c r="F296" i="62"/>
  <c r="F295" i="62"/>
  <c r="F294" i="62"/>
  <c r="F293" i="62"/>
  <c r="F292" i="62"/>
  <c r="F291" i="62"/>
  <c r="F290" i="62"/>
  <c r="F289" i="62"/>
  <c r="F288" i="62"/>
  <c r="F287" i="62"/>
  <c r="F286" i="62"/>
  <c r="F285" i="62"/>
  <c r="F284" i="62"/>
  <c r="F283" i="62"/>
  <c r="F282" i="62"/>
  <c r="F281" i="62"/>
  <c r="F280" i="62"/>
  <c r="D278" i="62"/>
  <c r="F278" i="62" s="1"/>
  <c r="F277" i="62"/>
  <c r="F276" i="62"/>
  <c r="F275" i="62"/>
  <c r="F273" i="62"/>
  <c r="F271" i="62"/>
  <c r="F270" i="62"/>
  <c r="F269" i="62"/>
  <c r="F268" i="62"/>
  <c r="F267" i="62"/>
  <c r="F266" i="62"/>
  <c r="F264" i="62"/>
  <c r="F263" i="62"/>
  <c r="F262" i="62"/>
  <c r="F261" i="62"/>
  <c r="F260" i="62"/>
  <c r="F259" i="62"/>
  <c r="F258" i="62"/>
  <c r="F256" i="62"/>
  <c r="F255" i="62"/>
  <c r="F254" i="62"/>
  <c r="F252" i="62"/>
  <c r="F251" i="62"/>
  <c r="F250" i="62"/>
  <c r="F249" i="62"/>
  <c r="F248" i="62"/>
  <c r="F247" i="62"/>
  <c r="F246" i="62"/>
  <c r="F245" i="62"/>
  <c r="F244" i="62"/>
  <c r="F243" i="62"/>
  <c r="F242" i="62"/>
  <c r="F241" i="62"/>
  <c r="F240" i="62"/>
  <c r="F239" i="62"/>
  <c r="F238" i="62"/>
  <c r="F235" i="62"/>
  <c r="F234" i="62"/>
  <c r="F233" i="62"/>
  <c r="F232" i="62"/>
  <c r="F231" i="62"/>
  <c r="F230" i="62"/>
  <c r="F229" i="62"/>
  <c r="F227" i="62"/>
  <c r="F226" i="62"/>
  <c r="F225" i="62"/>
  <c r="F224" i="62"/>
  <c r="F223" i="62"/>
  <c r="F222" i="62"/>
  <c r="F221" i="62"/>
  <c r="F220" i="62"/>
  <c r="F219" i="62"/>
  <c r="F218" i="62"/>
  <c r="F217" i="62"/>
  <c r="F216" i="62"/>
  <c r="F215" i="62"/>
  <c r="F214" i="62"/>
  <c r="F212" i="62"/>
  <c r="F211" i="62"/>
  <c r="F210" i="62"/>
  <c r="F209" i="62"/>
  <c r="F208" i="62"/>
  <c r="F207" i="62"/>
  <c r="F205" i="62"/>
  <c r="F203" i="62"/>
  <c r="F202" i="62"/>
  <c r="F201" i="62"/>
  <c r="F200" i="62"/>
  <c r="F199" i="62"/>
  <c r="F198" i="62"/>
  <c r="F197" i="62"/>
  <c r="F195" i="62"/>
  <c r="F193" i="62"/>
  <c r="F191" i="62"/>
  <c r="F189" i="62"/>
  <c r="F187" i="62"/>
  <c r="F185" i="62"/>
  <c r="F184" i="62"/>
  <c r="F182" i="62"/>
  <c r="F180" i="62"/>
  <c r="F178" i="62"/>
  <c r="F170" i="62"/>
  <c r="F169" i="62"/>
  <c r="F168" i="62"/>
  <c r="F167" i="62"/>
  <c r="F166" i="62"/>
  <c r="F165" i="62"/>
  <c r="F164" i="62"/>
  <c r="F163" i="62"/>
  <c r="F162" i="62"/>
  <c r="F160" i="62"/>
  <c r="F159" i="62"/>
  <c r="F158" i="62"/>
  <c r="F157" i="62"/>
  <c r="F156" i="62"/>
  <c r="F155" i="62"/>
  <c r="F154" i="62"/>
  <c r="F153" i="62"/>
  <c r="F152" i="62" s="1"/>
  <c r="F151" i="62"/>
  <c r="F150" i="62"/>
  <c r="F149" i="62"/>
  <c r="F148" i="62"/>
  <c r="F147" i="62"/>
  <c r="F144" i="62"/>
  <c r="F143" i="62"/>
  <c r="F142" i="62"/>
  <c r="F141" i="62"/>
  <c r="F139" i="62"/>
  <c r="F138" i="62"/>
  <c r="F137" i="62"/>
  <c r="F136" i="62"/>
  <c r="F135" i="62"/>
  <c r="F134" i="62"/>
  <c r="F133" i="62"/>
  <c r="F131" i="62"/>
  <c r="F130" i="62"/>
  <c r="F129" i="62"/>
  <c r="F128" i="62"/>
  <c r="F126" i="62"/>
  <c r="F125" i="62"/>
  <c r="F124" i="62"/>
  <c r="F123" i="62"/>
  <c r="F122" i="62"/>
  <c r="F121" i="62"/>
  <c r="F120" i="62"/>
  <c r="F119" i="62"/>
  <c r="F117" i="62"/>
  <c r="F116" i="62"/>
  <c r="F115" i="62"/>
  <c r="F114" i="62"/>
  <c r="F113" i="62"/>
  <c r="F112" i="62"/>
  <c r="F111" i="62"/>
  <c r="F110" i="62"/>
  <c r="F109" i="62"/>
  <c r="F108" i="62"/>
  <c r="F106" i="62"/>
  <c r="F105" i="62"/>
  <c r="F104" i="62"/>
  <c r="F103" i="62"/>
  <c r="F102" i="62"/>
  <c r="F101" i="62"/>
  <c r="F100" i="62"/>
  <c r="F97" i="62"/>
  <c r="F96" i="62"/>
  <c r="F94" i="62"/>
  <c r="F93" i="62"/>
  <c r="F92" i="62"/>
  <c r="F91" i="62"/>
  <c r="F90" i="62"/>
  <c r="F89" i="62"/>
  <c r="F88" i="62"/>
  <c r="F87" i="62"/>
  <c r="F85" i="62"/>
  <c r="F84" i="62"/>
  <c r="F82" i="62"/>
  <c r="F77" i="62"/>
  <c r="F76" i="62"/>
  <c r="F74" i="62"/>
  <c r="F72" i="62"/>
  <c r="F71" i="62"/>
  <c r="F68" i="62"/>
  <c r="F64" i="62"/>
  <c r="F61" i="62"/>
  <c r="F59" i="62"/>
  <c r="F58" i="62"/>
  <c r="F56" i="62"/>
  <c r="F55" i="62"/>
  <c r="F54" i="62"/>
  <c r="F53" i="62"/>
  <c r="F51" i="62"/>
  <c r="F50" i="62"/>
  <c r="F49" i="62"/>
  <c r="F48" i="62"/>
  <c r="F47" i="62"/>
  <c r="F46" i="62"/>
  <c r="F45" i="62"/>
  <c r="F44" i="62"/>
  <c r="F40" i="62" s="1"/>
  <c r="F39" i="62"/>
  <c r="F38" i="62"/>
  <c r="F37" i="62"/>
  <c r="F36" i="62"/>
  <c r="F35" i="62"/>
  <c r="F34" i="62"/>
  <c r="F33" i="62"/>
  <c r="F32" i="62"/>
  <c r="F31" i="62"/>
  <c r="F30" i="62"/>
  <c r="F29" i="62"/>
  <c r="F28" i="62"/>
  <c r="F27" i="62"/>
  <c r="F26" i="62"/>
  <c r="F25" i="62"/>
  <c r="F24" i="62"/>
  <c r="F23" i="62"/>
  <c r="F22" i="62"/>
  <c r="F20" i="62"/>
  <c r="F19" i="62"/>
  <c r="F18" i="62"/>
  <c r="F17" i="62"/>
  <c r="F16" i="62"/>
  <c r="F15" i="62"/>
  <c r="F14" i="62"/>
  <c r="F13" i="62"/>
  <c r="F12" i="62"/>
  <c r="F11" i="62"/>
  <c r="F10" i="62"/>
  <c r="F9" i="62"/>
  <c r="F8" i="62"/>
  <c r="F7" i="62"/>
  <c r="F4" i="62" s="1"/>
  <c r="F6" i="62"/>
  <c r="F5" i="62"/>
  <c r="F1731" i="61"/>
  <c r="F1730" i="61"/>
  <c r="F1729" i="61"/>
  <c r="F1728" i="61"/>
  <c r="F1727" i="61"/>
  <c r="F1726" i="61"/>
  <c r="F1725" i="61"/>
  <c r="F1724" i="61"/>
  <c r="F1722" i="61"/>
  <c r="F1721" i="61"/>
  <c r="F1720" i="61"/>
  <c r="F1718" i="61"/>
  <c r="F1717" i="61"/>
  <c r="F1716" i="61"/>
  <c r="F1715" i="61"/>
  <c r="F1714" i="61"/>
  <c r="F1713" i="61"/>
  <c r="F1712" i="61"/>
  <c r="F1711" i="61"/>
  <c r="F1710" i="61"/>
  <c r="D1709" i="61"/>
  <c r="F1709" i="61" s="1"/>
  <c r="F1708" i="61"/>
  <c r="D1708" i="61"/>
  <c r="D1707" i="61"/>
  <c r="F1707" i="61" s="1"/>
  <c r="F1706" i="61"/>
  <c r="D1706" i="61"/>
  <c r="D1705" i="61"/>
  <c r="F1705" i="61" s="1"/>
  <c r="F1704" i="61"/>
  <c r="F1703" i="61"/>
  <c r="D1703" i="61"/>
  <c r="D1702" i="61"/>
  <c r="F1702" i="61" s="1"/>
  <c r="D1701" i="61"/>
  <c r="F1701" i="61" s="1"/>
  <c r="F1699" i="61"/>
  <c r="F1698" i="61"/>
  <c r="F1697" i="61"/>
  <c r="F1696" i="61"/>
  <c r="F1695" i="61"/>
  <c r="F1694" i="61"/>
  <c r="F1693" i="61"/>
  <c r="F1692" i="61"/>
  <c r="F1690" i="61"/>
  <c r="F1689" i="61"/>
  <c r="F1688" i="61"/>
  <c r="F1687" i="61"/>
  <c r="F1686" i="61"/>
  <c r="F1684" i="61"/>
  <c r="F1683" i="61"/>
  <c r="F1682" i="61"/>
  <c r="F1681" i="61"/>
  <c r="F1679" i="61"/>
  <c r="F1677" i="61"/>
  <c r="F1676" i="61"/>
  <c r="F1675" i="61"/>
  <c r="F1673" i="61"/>
  <c r="F1671" i="61"/>
  <c r="F1670" i="61"/>
  <c r="F1669" i="61"/>
  <c r="F1668" i="61"/>
  <c r="F1667" i="61"/>
  <c r="F1666" i="61"/>
  <c r="F1665" i="61"/>
  <c r="F1664" i="61"/>
  <c r="F1662" i="61"/>
  <c r="F1661" i="61"/>
  <c r="F1660" i="61"/>
  <c r="F1659" i="61"/>
  <c r="F1657" i="61"/>
  <c r="F1654" i="61"/>
  <c r="F1653" i="61"/>
  <c r="F1652" i="61"/>
  <c r="F1651" i="61"/>
  <c r="F1650" i="61"/>
  <c r="F1649" i="61"/>
  <c r="F1648" i="61"/>
  <c r="F1647" i="61"/>
  <c r="F1645" i="61"/>
  <c r="F1644" i="61"/>
  <c r="F1643" i="61"/>
  <c r="F1642" i="61"/>
  <c r="F1641" i="61"/>
  <c r="F1640" i="61"/>
  <c r="F1639" i="61"/>
  <c r="F1637" i="61"/>
  <c r="F1636" i="61"/>
  <c r="F1635" i="61"/>
  <c r="F1634" i="61"/>
  <c r="F1633" i="61"/>
  <c r="F1632" i="61"/>
  <c r="F1631" i="61"/>
  <c r="F1630" i="61"/>
  <c r="F1629" i="61"/>
  <c r="F1628" i="61"/>
  <c r="F1627" i="61"/>
  <c r="F1625" i="61"/>
  <c r="F1624" i="61"/>
  <c r="F1623" i="61"/>
  <c r="F1622" i="61"/>
  <c r="F1621" i="61"/>
  <c r="F1620" i="61"/>
  <c r="F1619" i="61"/>
  <c r="F1618" i="61"/>
  <c r="F1617" i="61"/>
  <c r="F1616" i="61"/>
  <c r="F1615" i="61"/>
  <c r="F1614" i="61"/>
  <c r="F1612" i="61"/>
  <c r="F1611" i="61"/>
  <c r="F1610" i="61"/>
  <c r="F1608" i="61"/>
  <c r="F1607" i="61"/>
  <c r="F1606" i="61"/>
  <c r="F1605" i="61"/>
  <c r="F1604" i="61"/>
  <c r="F1603" i="61"/>
  <c r="F1602" i="61"/>
  <c r="F1601" i="61"/>
  <c r="F1600" i="61"/>
  <c r="F1599" i="61"/>
  <c r="F1598" i="61"/>
  <c r="F1597" i="61"/>
  <c r="F1595" i="61"/>
  <c r="F1594" i="61"/>
  <c r="F1593" i="61"/>
  <c r="F1592" i="61"/>
  <c r="F1591" i="61"/>
  <c r="F1590" i="61"/>
  <c r="F1589" i="61"/>
  <c r="F1588" i="61"/>
  <c r="F1587" i="61"/>
  <c r="F1586" i="61"/>
  <c r="F1585" i="61"/>
  <c r="F1584" i="61"/>
  <c r="F1582" i="61"/>
  <c r="F1581" i="61"/>
  <c r="F1580" i="61"/>
  <c r="F1578" i="61"/>
  <c r="F1577" i="61"/>
  <c r="F1576" i="61"/>
  <c r="F1575" i="61"/>
  <c r="F1574" i="61"/>
  <c r="F1573" i="61"/>
  <c r="F1572" i="61"/>
  <c r="F1571" i="61"/>
  <c r="F1570" i="61"/>
  <c r="F1569" i="61"/>
  <c r="F1568" i="61"/>
  <c r="F1567" i="61"/>
  <c r="F1565" i="61"/>
  <c r="F1564" i="61"/>
  <c r="F1563" i="61"/>
  <c r="F1561" i="61"/>
  <c r="F1560" i="61"/>
  <c r="F1559" i="61"/>
  <c r="F1558" i="61"/>
  <c r="F1557" i="61"/>
  <c r="F1556" i="61"/>
  <c r="F1555" i="61"/>
  <c r="F1554" i="61"/>
  <c r="F1553" i="61"/>
  <c r="F1552" i="61"/>
  <c r="F1551" i="61"/>
  <c r="F1550" i="61"/>
  <c r="F1548" i="61"/>
  <c r="F1547" i="61"/>
  <c r="F1546" i="61"/>
  <c r="F1545" i="61"/>
  <c r="F1544" i="61"/>
  <c r="F1543" i="61"/>
  <c r="F1542" i="61"/>
  <c r="F1541" i="61"/>
  <c r="F1540" i="61"/>
  <c r="F1539" i="61"/>
  <c r="F1538" i="61"/>
  <c r="F1537" i="61"/>
  <c r="F1535" i="61"/>
  <c r="F1534" i="61"/>
  <c r="F1533" i="61"/>
  <c r="F1532" i="61"/>
  <c r="F1531" i="61"/>
  <c r="F1530" i="61"/>
  <c r="F1529" i="61"/>
  <c r="F1528" i="61"/>
  <c r="F1527" i="61"/>
  <c r="F1526" i="61"/>
  <c r="F1525" i="61"/>
  <c r="F1524" i="61"/>
  <c r="F1522" i="61"/>
  <c r="F1521" i="61"/>
  <c r="F1520" i="61"/>
  <c r="F1519" i="61"/>
  <c r="F1518" i="61"/>
  <c r="F1517" i="61"/>
  <c r="F1516" i="61"/>
  <c r="F1515" i="61"/>
  <c r="F1514" i="61"/>
  <c r="F1513" i="61"/>
  <c r="F1512" i="61"/>
  <c r="F1511" i="61"/>
  <c r="F1509" i="61"/>
  <c r="F1508" i="61"/>
  <c r="F1507" i="61"/>
  <c r="F1506" i="61"/>
  <c r="F1505" i="61"/>
  <c r="F1504" i="61"/>
  <c r="F1503" i="61"/>
  <c r="F1502" i="61"/>
  <c r="F1501" i="61"/>
  <c r="F1500" i="61"/>
  <c r="F1499" i="61"/>
  <c r="F1498" i="61"/>
  <c r="F1496" i="61"/>
  <c r="F1495" i="61"/>
  <c r="F1494" i="61"/>
  <c r="F1493" i="61"/>
  <c r="F1492" i="61"/>
  <c r="F1491" i="61"/>
  <c r="F1490" i="61"/>
  <c r="F1489" i="61"/>
  <c r="F1488" i="61"/>
  <c r="F1487" i="61"/>
  <c r="F1486" i="61"/>
  <c r="F1485" i="61"/>
  <c r="F1483" i="61"/>
  <c r="F1482" i="61"/>
  <c r="F1481" i="61"/>
  <c r="F1480" i="61"/>
  <c r="F1479" i="61"/>
  <c r="F1478" i="61"/>
  <c r="F1477" i="61"/>
  <c r="F1476" i="61"/>
  <c r="F1475" i="61"/>
  <c r="F1474" i="61"/>
  <c r="F1473" i="61"/>
  <c r="F1472" i="61"/>
  <c r="F1470" i="61"/>
  <c r="F1469" i="61"/>
  <c r="F1468" i="61"/>
  <c r="F1467" i="61"/>
  <c r="F1466" i="61"/>
  <c r="F1465" i="61"/>
  <c r="F1464" i="61"/>
  <c r="F1463" i="61"/>
  <c r="F1462" i="61"/>
  <c r="F1461" i="61"/>
  <c r="F1460" i="61"/>
  <c r="F1459" i="61"/>
  <c r="F1457" i="61"/>
  <c r="F1456" i="61"/>
  <c r="F1455" i="61"/>
  <c r="F1454" i="61"/>
  <c r="F1453" i="61"/>
  <c r="F1452" i="61"/>
  <c r="F1451" i="61"/>
  <c r="F1450" i="61"/>
  <c r="F1449" i="61"/>
  <c r="F1448" i="61"/>
  <c r="F1447" i="61"/>
  <c r="F1446" i="61"/>
  <c r="F1444" i="61"/>
  <c r="F1443" i="61"/>
  <c r="F1442" i="61"/>
  <c r="F1441" i="61"/>
  <c r="F1440" i="61"/>
  <c r="F1439" i="61"/>
  <c r="F1438" i="61"/>
  <c r="F1437" i="61"/>
  <c r="F1436" i="61"/>
  <c r="F1435" i="61"/>
  <c r="F1434" i="61"/>
  <c r="F1433" i="61"/>
  <c r="F1432" i="61"/>
  <c r="F1431" i="61"/>
  <c r="F1430" i="61"/>
  <c r="F1429" i="61"/>
  <c r="F1428" i="61"/>
  <c r="F1427" i="61"/>
  <c r="F1426" i="61"/>
  <c r="F1425" i="61"/>
  <c r="F1424" i="61"/>
  <c r="F1423" i="61"/>
  <c r="F1422" i="61"/>
  <c r="F1419" i="61"/>
  <c r="F1418" i="61"/>
  <c r="F1417" i="61"/>
  <c r="F1416" i="61"/>
  <c r="F1415" i="61"/>
  <c r="F1413" i="61"/>
  <c r="F1412" i="61"/>
  <c r="F1411" i="61"/>
  <c r="F1410" i="61"/>
  <c r="F1409" i="61"/>
  <c r="F1408" i="61"/>
  <c r="F1407" i="61"/>
  <c r="F1406" i="61"/>
  <c r="F1405" i="61"/>
  <c r="F1404" i="61"/>
  <c r="F1403" i="61"/>
  <c r="F1402" i="61"/>
  <c r="F1401" i="61"/>
  <c r="F1400" i="61"/>
  <c r="F1399" i="61"/>
  <c r="F1398" i="61"/>
  <c r="F1397" i="61"/>
  <c r="F1396" i="61"/>
  <c r="F1395" i="61"/>
  <c r="F1394" i="61"/>
  <c r="F1393" i="61"/>
  <c r="F1392" i="61"/>
  <c r="F1391" i="61"/>
  <c r="F1390" i="61"/>
  <c r="F1389" i="61"/>
  <c r="F1388" i="61"/>
  <c r="F1387" i="61"/>
  <c r="F1386" i="61"/>
  <c r="F1385" i="61"/>
  <c r="F1384" i="61"/>
  <c r="F1383" i="61"/>
  <c r="F1381" i="61"/>
  <c r="F1380" i="61"/>
  <c r="F1379" i="61"/>
  <c r="F1378" i="61"/>
  <c r="F1377" i="61"/>
  <c r="F1376" i="61"/>
  <c r="F1375" i="61"/>
  <c r="F1373" i="61"/>
  <c r="F1372" i="61"/>
  <c r="F1370" i="61"/>
  <c r="F1369" i="61"/>
  <c r="F1368" i="61"/>
  <c r="F1367" i="61"/>
  <c r="F1366" i="61"/>
  <c r="F1365" i="61"/>
  <c r="F1364" i="61"/>
  <c r="D1364" i="61"/>
  <c r="F1363" i="61"/>
  <c r="F1361" i="61"/>
  <c r="F1360" i="61"/>
  <c r="F1359" i="61"/>
  <c r="F1358" i="61"/>
  <c r="F1357" i="61"/>
  <c r="F1356" i="61"/>
  <c r="F1355" i="61"/>
  <c r="F1354" i="61"/>
  <c r="F1353" i="61"/>
  <c r="F1352" i="61"/>
  <c r="F1351" i="61"/>
  <c r="F1350" i="61"/>
  <c r="F1349" i="61"/>
  <c r="F1348" i="61"/>
  <c r="F1347" i="61"/>
  <c r="F1346" i="61"/>
  <c r="F1345" i="61"/>
  <c r="F1344" i="61"/>
  <c r="F1343" i="61"/>
  <c r="F1342" i="61"/>
  <c r="F1341" i="61"/>
  <c r="F1340" i="61"/>
  <c r="F1339" i="61"/>
  <c r="F1338" i="61"/>
  <c r="F1336" i="61"/>
  <c r="F1333" i="61"/>
  <c r="F1332" i="61"/>
  <c r="F1330" i="61"/>
  <c r="F1329" i="61"/>
  <c r="F1328" i="61"/>
  <c r="F1327" i="61"/>
  <c r="F1326" i="61"/>
  <c r="F1325" i="61"/>
  <c r="F1322" i="61"/>
  <c r="D1321" i="61"/>
  <c r="F1321" i="61" s="1"/>
  <c r="F1320" i="61"/>
  <c r="D1320" i="61"/>
  <c r="D1319" i="61"/>
  <c r="F1319" i="61" s="1"/>
  <c r="D1318" i="61"/>
  <c r="D1323" i="61" s="1"/>
  <c r="D1324" i="61" s="1"/>
  <c r="F1324" i="61" s="1"/>
  <c r="D1316" i="61"/>
  <c r="F1316" i="61" s="1"/>
  <c r="F1315" i="61"/>
  <c r="F1314" i="61"/>
  <c r="F1313" i="61"/>
  <c r="F1312" i="61"/>
  <c r="F1311" i="61"/>
  <c r="F1308" i="61"/>
  <c r="F1307" i="61"/>
  <c r="F1306" i="61"/>
  <c r="F1305" i="61"/>
  <c r="F1304" i="61"/>
  <c r="F1302" i="61"/>
  <c r="F1301" i="61"/>
  <c r="F1300" i="61"/>
  <c r="F1299" i="61"/>
  <c r="F1298" i="61"/>
  <c r="F1295" i="61"/>
  <c r="F1294" i="61"/>
  <c r="F1292" i="61"/>
  <c r="F1291" i="61"/>
  <c r="D1290" i="61"/>
  <c r="F1290" i="61" s="1"/>
  <c r="F1289" i="61"/>
  <c r="F1287" i="61"/>
  <c r="F1286" i="61"/>
  <c r="F1285" i="61"/>
  <c r="F1283" i="61"/>
  <c r="F1282" i="61"/>
  <c r="F1281" i="61"/>
  <c r="F1280" i="61"/>
  <c r="F1279" i="61"/>
  <c r="F1278" i="61"/>
  <c r="F1277" i="61"/>
  <c r="F1276" i="61"/>
  <c r="F1274" i="61"/>
  <c r="F1273" i="61"/>
  <c r="F1272" i="61"/>
  <c r="F1271" i="61"/>
  <c r="F1269" i="61"/>
  <c r="F1268" i="61"/>
  <c r="F1266" i="61"/>
  <c r="F1265" i="61"/>
  <c r="F1264" i="61"/>
  <c r="F1262" i="61"/>
  <c r="F1261" i="61"/>
  <c r="F1259" i="61"/>
  <c r="D1259" i="61"/>
  <c r="F1258" i="61"/>
  <c r="F1257" i="61"/>
  <c r="F1256" i="61"/>
  <c r="F1254" i="61"/>
  <c r="F1253" i="61"/>
  <c r="F1252" i="61"/>
  <c r="F1251" i="61"/>
  <c r="F1250" i="61"/>
  <c r="F1249" i="61"/>
  <c r="F1248" i="61"/>
  <c r="F1247" i="61"/>
  <c r="F1245" i="61"/>
  <c r="F1244" i="61"/>
  <c r="F1243" i="61"/>
  <c r="F1242" i="61"/>
  <c r="F1240" i="61"/>
  <c r="F1239" i="61"/>
  <c r="F1238" i="61"/>
  <c r="F1237" i="61"/>
  <c r="F1236" i="61"/>
  <c r="F1235" i="61"/>
  <c r="F1234" i="61"/>
  <c r="F1233" i="61"/>
  <c r="F1232" i="61"/>
  <c r="F1230" i="61"/>
  <c r="F1229" i="61"/>
  <c r="F1227" i="61"/>
  <c r="F1226" i="61"/>
  <c r="F1225" i="61"/>
  <c r="F1223" i="61"/>
  <c r="F1222" i="61"/>
  <c r="F1221" i="61"/>
  <c r="F1220" i="61"/>
  <c r="F1218" i="61"/>
  <c r="F1217" i="61"/>
  <c r="F1216" i="61"/>
  <c r="F1215" i="61"/>
  <c r="F1214" i="61"/>
  <c r="F1212" i="61"/>
  <c r="F1211" i="61"/>
  <c r="F1210" i="61"/>
  <c r="F1209" i="61"/>
  <c r="F1207" i="61"/>
  <c r="F1206" i="61"/>
  <c r="F1203" i="61"/>
  <c r="F1202" i="61"/>
  <c r="F1200" i="61"/>
  <c r="F1199" i="61"/>
  <c r="D1198" i="61"/>
  <c r="F1198" i="61" s="1"/>
  <c r="F1197" i="61"/>
  <c r="D1197" i="61"/>
  <c r="F1195" i="61"/>
  <c r="F1194" i="61"/>
  <c r="F1193" i="61"/>
  <c r="F1192" i="61"/>
  <c r="F1191" i="61"/>
  <c r="F1189" i="61"/>
  <c r="F1188" i="61"/>
  <c r="F1187" i="61"/>
  <c r="F1186" i="61"/>
  <c r="F1184" i="61"/>
  <c r="F1183" i="61"/>
  <c r="F1181" i="61"/>
  <c r="F1180" i="61"/>
  <c r="F1179" i="61"/>
  <c r="F1178" i="61"/>
  <c r="F1176" i="61"/>
  <c r="F1175" i="61"/>
  <c r="F1174" i="61"/>
  <c r="F1173" i="61"/>
  <c r="F1172" i="61"/>
  <c r="F1171" i="61"/>
  <c r="F1170" i="61"/>
  <c r="F1169" i="61"/>
  <c r="F1167" i="61"/>
  <c r="F1166" i="61"/>
  <c r="F1165" i="61"/>
  <c r="F1164" i="61"/>
  <c r="F1162" i="61"/>
  <c r="F1161" i="61"/>
  <c r="F1160" i="61"/>
  <c r="F1159" i="61"/>
  <c r="D1157" i="61"/>
  <c r="F1157" i="61" s="1"/>
  <c r="D1156" i="61"/>
  <c r="F1156" i="61" s="1"/>
  <c r="F1155" i="61"/>
  <c r="D1155" i="61"/>
  <c r="D1153" i="61"/>
  <c r="F1153" i="61" s="1"/>
  <c r="F1152" i="61"/>
  <c r="D1152" i="61"/>
  <c r="D1151" i="61"/>
  <c r="F1151" i="61" s="1"/>
  <c r="D1150" i="61"/>
  <c r="F1150" i="61" s="1"/>
  <c r="D1149" i="61"/>
  <c r="F1149" i="61" s="1"/>
  <c r="F1148" i="61"/>
  <c r="D1147" i="61"/>
  <c r="F1147" i="61" s="1"/>
  <c r="F1146" i="61"/>
  <c r="D1146" i="61"/>
  <c r="D1144" i="61"/>
  <c r="F1144" i="61" s="1"/>
  <c r="F1143" i="61"/>
  <c r="D1143" i="61"/>
  <c r="F1141" i="61"/>
  <c r="D1140" i="61"/>
  <c r="F1140" i="61" s="1"/>
  <c r="F1139" i="61"/>
  <c r="D1139" i="61"/>
  <c r="F1138" i="61"/>
  <c r="F1137" i="61"/>
  <c r="F1135" i="61"/>
  <c r="F1133" i="61"/>
  <c r="F1132" i="61"/>
  <c r="F1131" i="61"/>
  <c r="F1130" i="61"/>
  <c r="F1128" i="61"/>
  <c r="F1127" i="61"/>
  <c r="F1125" i="61"/>
  <c r="F1124" i="61"/>
  <c r="F1123" i="61"/>
  <c r="F1122" i="61"/>
  <c r="F1121" i="61"/>
  <c r="F1120" i="61"/>
  <c r="F1119" i="61"/>
  <c r="F1118" i="61"/>
  <c r="F1117" i="61"/>
  <c r="F1116" i="61"/>
  <c r="F1115" i="61"/>
  <c r="F1113" i="61"/>
  <c r="F1111" i="61"/>
  <c r="F1110" i="61"/>
  <c r="F1109" i="61"/>
  <c r="F1108" i="61"/>
  <c r="F1105" i="61"/>
  <c r="F1104" i="61"/>
  <c r="F1103" i="61"/>
  <c r="F1102" i="61"/>
  <c r="F1101" i="61"/>
  <c r="F1099" i="61"/>
  <c r="F1098" i="61"/>
  <c r="F1096" i="61"/>
  <c r="F1095" i="61"/>
  <c r="F1094" i="61"/>
  <c r="F1093" i="61"/>
  <c r="F1091" i="61"/>
  <c r="F1090" i="61"/>
  <c r="F1089" i="61"/>
  <c r="F1088" i="61"/>
  <c r="F1087" i="61"/>
  <c r="F1085" i="61"/>
  <c r="F1084" i="61"/>
  <c r="F1082" i="61"/>
  <c r="F1081" i="61"/>
  <c r="F1080" i="61"/>
  <c r="F1079" i="61"/>
  <c r="F1077" i="61"/>
  <c r="F1076" i="61"/>
  <c r="F1075" i="61"/>
  <c r="F1074" i="61"/>
  <c r="F1073" i="61"/>
  <c r="F1071" i="61"/>
  <c r="F1070" i="61"/>
  <c r="F1069" i="61"/>
  <c r="F1067" i="61"/>
  <c r="F1066" i="61"/>
  <c r="F1065" i="61"/>
  <c r="F1064" i="61"/>
  <c r="F1062" i="61" s="1"/>
  <c r="F1061" i="61"/>
  <c r="F1060" i="61"/>
  <c r="F1059" i="61"/>
  <c r="F1058" i="61"/>
  <c r="F1057" i="61"/>
  <c r="F1055" i="61"/>
  <c r="F1054" i="61"/>
  <c r="F1053" i="61"/>
  <c r="F1051" i="61"/>
  <c r="F1050" i="61"/>
  <c r="F1049" i="61"/>
  <c r="F1048" i="61"/>
  <c r="F1047" i="61"/>
  <c r="F1046" i="61"/>
  <c r="F1045" i="61"/>
  <c r="F1044" i="61"/>
  <c r="F1043" i="61"/>
  <c r="F1042" i="61"/>
  <c r="F1041" i="61"/>
  <c r="D1040" i="61"/>
  <c r="F1040" i="61" s="1"/>
  <c r="F1039" i="61"/>
  <c r="D1039" i="61"/>
  <c r="D1038" i="61"/>
  <c r="F1038" i="61" s="1"/>
  <c r="F1037" i="61"/>
  <c r="D1037" i="61"/>
  <c r="D1036" i="61"/>
  <c r="F1036" i="61" s="1"/>
  <c r="D1035" i="61"/>
  <c r="F1035" i="61" s="1"/>
  <c r="D1034" i="61"/>
  <c r="F1034" i="61" s="1"/>
  <c r="D1033" i="61"/>
  <c r="F1033" i="61" s="1"/>
  <c r="D1032" i="61"/>
  <c r="F1032" i="61" s="1"/>
  <c r="F1031" i="61"/>
  <c r="D1031" i="61"/>
  <c r="D1030" i="61"/>
  <c r="F1030" i="61" s="1"/>
  <c r="F1029" i="61"/>
  <c r="D1029" i="61"/>
  <c r="D1028" i="61"/>
  <c r="F1028" i="61" s="1"/>
  <c r="D1027" i="61"/>
  <c r="F1027" i="61" s="1"/>
  <c r="F1025" i="61"/>
  <c r="F1024" i="61"/>
  <c r="F1023" i="61"/>
  <c r="F1022" i="61"/>
  <c r="F1021" i="61"/>
  <c r="F1020" i="61"/>
  <c r="F1019" i="61"/>
  <c r="F1018" i="61"/>
  <c r="F1017" i="61"/>
  <c r="F1015" i="61"/>
  <c r="F1014" i="61"/>
  <c r="F1013" i="61"/>
  <c r="F1012" i="61"/>
  <c r="F1011" i="61"/>
  <c r="F1010" i="61"/>
  <c r="F1009" i="61"/>
  <c r="F1008" i="61"/>
  <c r="F1007" i="61"/>
  <c r="F1006" i="61"/>
  <c r="F1004" i="61"/>
  <c r="F1003" i="61"/>
  <c r="F1002" i="61"/>
  <c r="F1001" i="61"/>
  <c r="F1000" i="61"/>
  <c r="F999" i="61"/>
  <c r="F998" i="61"/>
  <c r="F996" i="61"/>
  <c r="F995" i="61"/>
  <c r="F994" i="61"/>
  <c r="F993" i="61"/>
  <c r="F992" i="61"/>
  <c r="F990" i="61"/>
  <c r="F989" i="61"/>
  <c r="F988" i="61"/>
  <c r="F986" i="61"/>
  <c r="F985" i="61"/>
  <c r="F984" i="61"/>
  <c r="F982" i="61"/>
  <c r="F981" i="61"/>
  <c r="F980" i="61"/>
  <c r="F978" i="61"/>
  <c r="F977" i="61"/>
  <c r="F976" i="61"/>
  <c r="F974" i="61"/>
  <c r="F972" i="61"/>
  <c r="F971" i="61"/>
  <c r="F970" i="61"/>
  <c r="F969" i="61"/>
  <c r="F968" i="61"/>
  <c r="F967" i="61"/>
  <c r="F966" i="61"/>
  <c r="F965" i="61"/>
  <c r="F964" i="61"/>
  <c r="F962" i="61"/>
  <c r="F961" i="61"/>
  <c r="F960" i="61"/>
  <c r="F959" i="61"/>
  <c r="F957" i="61"/>
  <c r="F956" i="61"/>
  <c r="F954" i="61"/>
  <c r="F953" i="61"/>
  <c r="F952" i="61"/>
  <c r="F951" i="61"/>
  <c r="F949" i="61"/>
  <c r="F948" i="61"/>
  <c r="F947" i="61"/>
  <c r="F945" i="61"/>
  <c r="F944" i="61"/>
  <c r="F942" i="61"/>
  <c r="F939" i="61"/>
  <c r="F938" i="61"/>
  <c r="F937" i="61"/>
  <c r="F936" i="61"/>
  <c r="F935" i="61"/>
  <c r="F934" i="61"/>
  <c r="F932" i="61"/>
  <c r="F931" i="61"/>
  <c r="F930" i="61"/>
  <c r="F928" i="61"/>
  <c r="F927" i="61"/>
  <c r="F926" i="61"/>
  <c r="F925" i="61"/>
  <c r="F924" i="61"/>
  <c r="F923" i="61"/>
  <c r="F922" i="61"/>
  <c r="F921" i="61"/>
  <c r="F920" i="61"/>
  <c r="F919" i="61"/>
  <c r="F918" i="61"/>
  <c r="F917" i="61"/>
  <c r="F916" i="61"/>
  <c r="F915" i="61"/>
  <c r="F914" i="61"/>
  <c r="F913" i="61"/>
  <c r="D912" i="61"/>
  <c r="F912" i="61" s="1"/>
  <c r="F911" i="61"/>
  <c r="D911" i="61"/>
  <c r="D910" i="61"/>
  <c r="F910" i="61" s="1"/>
  <c r="D909" i="61"/>
  <c r="F909" i="61" s="1"/>
  <c r="D908" i="61"/>
  <c r="F908" i="61" s="1"/>
  <c r="D907" i="61"/>
  <c r="F907" i="61" s="1"/>
  <c r="D906" i="61"/>
  <c r="F906" i="61" s="1"/>
  <c r="F905" i="61"/>
  <c r="D905" i="61"/>
  <c r="D904" i="61"/>
  <c r="F904" i="61" s="1"/>
  <c r="F903" i="61"/>
  <c r="D903" i="61"/>
  <c r="D902" i="61"/>
  <c r="F902" i="61" s="1"/>
  <c r="D901" i="61"/>
  <c r="F901" i="61" s="1"/>
  <c r="D900" i="61"/>
  <c r="F900" i="61" s="1"/>
  <c r="F898" i="61"/>
  <c r="F897" i="61"/>
  <c r="F896" i="61"/>
  <c r="F895" i="61"/>
  <c r="F894" i="61"/>
  <c r="F893" i="61"/>
  <c r="F892" i="61"/>
  <c r="F891" i="61"/>
  <c r="F889" i="61"/>
  <c r="F888" i="61"/>
  <c r="F886" i="61"/>
  <c r="F885" i="61"/>
  <c r="F884" i="61"/>
  <c r="F883" i="61"/>
  <c r="F882" i="61"/>
  <c r="F881" i="61"/>
  <c r="F880" i="61"/>
  <c r="F879" i="61"/>
  <c r="F878" i="61"/>
  <c r="F877" i="61"/>
  <c r="F876" i="61"/>
  <c r="F874" i="61"/>
  <c r="F873" i="61"/>
  <c r="F872" i="61"/>
  <c r="F871" i="61"/>
  <c r="F870" i="61"/>
  <c r="F868" i="61"/>
  <c r="F867" i="61"/>
  <c r="F866" i="61"/>
  <c r="F865" i="61"/>
  <c r="F864" i="61"/>
  <c r="F862" i="61"/>
  <c r="F861" i="61"/>
  <c r="F860" i="61"/>
  <c r="F858" i="61"/>
  <c r="F857" i="61"/>
  <c r="F856" i="61"/>
  <c r="F855" i="61"/>
  <c r="F853" i="61"/>
  <c r="F852" i="61"/>
  <c r="F850" i="61"/>
  <c r="F849" i="61"/>
  <c r="F848" i="61"/>
  <c r="F847" i="61"/>
  <c r="F845" i="61"/>
  <c r="F844" i="61"/>
  <c r="F842" i="61"/>
  <c r="F841" i="61"/>
  <c r="F840" i="61"/>
  <c r="F838" i="61"/>
  <c r="F837" i="61"/>
  <c r="F836" i="61"/>
  <c r="F834" i="61"/>
  <c r="F833" i="61"/>
  <c r="F832" i="61"/>
  <c r="F830" i="61"/>
  <c r="F829" i="61"/>
  <c r="F828" i="61"/>
  <c r="F826" i="61"/>
  <c r="F825" i="61"/>
  <c r="F824" i="61"/>
  <c r="F823" i="61"/>
  <c r="F822" i="61"/>
  <c r="F821" i="61"/>
  <c r="F820" i="61"/>
  <c r="F819" i="61"/>
  <c r="F818" i="61"/>
  <c r="F816" i="61"/>
  <c r="F815" i="61"/>
  <c r="F813" i="61"/>
  <c r="F812" i="61"/>
  <c r="F811" i="61"/>
  <c r="F810" i="61"/>
  <c r="F809" i="61"/>
  <c r="F807" i="61"/>
  <c r="F806" i="61"/>
  <c r="F804" i="61"/>
  <c r="F803" i="61"/>
  <c r="F802" i="61"/>
  <c r="F801" i="61"/>
  <c r="F800" i="61"/>
  <c r="F799" i="61"/>
  <c r="F798" i="61"/>
  <c r="F796" i="61"/>
  <c r="F795" i="61"/>
  <c r="F793" i="61"/>
  <c r="F792" i="61"/>
  <c r="F791" i="61"/>
  <c r="F789" i="61"/>
  <c r="F788" i="61"/>
  <c r="F787" i="61"/>
  <c r="F783" i="61"/>
  <c r="F782" i="61"/>
  <c r="F781" i="61"/>
  <c r="F780" i="61"/>
  <c r="F778" i="61"/>
  <c r="F777" i="61"/>
  <c r="F775" i="61"/>
  <c r="F774" i="61"/>
  <c r="F773" i="61"/>
  <c r="F772" i="61"/>
  <c r="F771" i="61"/>
  <c r="F770" i="61"/>
  <c r="F769" i="61"/>
  <c r="F768" i="61"/>
  <c r="F767" i="61"/>
  <c r="F766" i="61"/>
  <c r="F765" i="61"/>
  <c r="D765" i="61"/>
  <c r="D764" i="61"/>
  <c r="F764" i="61" s="1"/>
  <c r="F763" i="61"/>
  <c r="D763" i="61"/>
  <c r="D762" i="61"/>
  <c r="F762" i="61" s="1"/>
  <c r="D761" i="61"/>
  <c r="F761" i="61" s="1"/>
  <c r="D760" i="61"/>
  <c r="F760" i="61" s="1"/>
  <c r="D759" i="61"/>
  <c r="F759" i="61" s="1"/>
  <c r="D758" i="61"/>
  <c r="F758" i="61" s="1"/>
  <c r="F757" i="61"/>
  <c r="D757" i="61"/>
  <c r="D756" i="61"/>
  <c r="F756" i="61" s="1"/>
  <c r="F755" i="61"/>
  <c r="D755" i="61"/>
  <c r="F753" i="61"/>
  <c r="D752" i="61"/>
  <c r="F752" i="61" s="1"/>
  <c r="F751" i="61"/>
  <c r="F750" i="61"/>
  <c r="F749" i="61"/>
  <c r="F748" i="61"/>
  <c r="F747" i="61"/>
  <c r="F746" i="61"/>
  <c r="F745" i="61"/>
  <c r="F744" i="61"/>
  <c r="F743" i="61"/>
  <c r="F742" i="61"/>
  <c r="F741" i="61"/>
  <c r="F740" i="61"/>
  <c r="F738" i="61"/>
  <c r="F737" i="61"/>
  <c r="F735" i="61"/>
  <c r="F734" i="61"/>
  <c r="F732" i="61"/>
  <c r="F731" i="61"/>
  <c r="F730" i="61"/>
  <c r="F729" i="61"/>
  <c r="F728" i="61"/>
  <c r="F727" i="61"/>
  <c r="F726" i="61"/>
  <c r="F725" i="61"/>
  <c r="F724" i="61"/>
  <c r="F723" i="61"/>
  <c r="F722" i="61"/>
  <c r="F720" i="61"/>
  <c r="F719" i="61"/>
  <c r="F718" i="61"/>
  <c r="F717" i="61"/>
  <c r="F715" i="61"/>
  <c r="F714" i="61"/>
  <c r="F712" i="61"/>
  <c r="D711" i="61"/>
  <c r="F711" i="61" s="1"/>
  <c r="D710" i="61"/>
  <c r="F710" i="61" s="1"/>
  <c r="F709" i="61"/>
  <c r="D709" i="61"/>
  <c r="F707" i="61"/>
  <c r="F706" i="61"/>
  <c r="D706" i="61"/>
  <c r="D705" i="61"/>
  <c r="F705" i="61" s="1"/>
  <c r="D704" i="61"/>
  <c r="F704" i="61" s="1"/>
  <c r="D703" i="61"/>
  <c r="F703" i="61" s="1"/>
  <c r="D702" i="61"/>
  <c r="F702" i="61" s="1"/>
  <c r="D701" i="61"/>
  <c r="F701" i="61" s="1"/>
  <c r="F700" i="61"/>
  <c r="D700" i="61"/>
  <c r="F698" i="61"/>
  <c r="F697" i="61"/>
  <c r="F695" i="61"/>
  <c r="F694" i="61"/>
  <c r="F693" i="61"/>
  <c r="F692" i="61"/>
  <c r="F691" i="61"/>
  <c r="F690" i="61"/>
  <c r="F689" i="61"/>
  <c r="F687" i="61"/>
  <c r="F686" i="61"/>
  <c r="F684" i="61"/>
  <c r="F683" i="61"/>
  <c r="F682" i="61"/>
  <c r="F681" i="61"/>
  <c r="F679" i="61"/>
  <c r="F678" i="61"/>
  <c r="F677" i="61"/>
  <c r="F676" i="61"/>
  <c r="F675" i="61"/>
  <c r="F674" i="61"/>
  <c r="F673" i="61"/>
  <c r="F672" i="61"/>
  <c r="F670" i="61"/>
  <c r="F669" i="61"/>
  <c r="F668" i="61"/>
  <c r="F665" i="61"/>
  <c r="F664" i="61"/>
  <c r="F663" i="61"/>
  <c r="F662" i="61"/>
  <c r="F661" i="61"/>
  <c r="F660" i="61"/>
  <c r="F658" i="61"/>
  <c r="F657" i="61"/>
  <c r="F656" i="61"/>
  <c r="F655" i="61"/>
  <c r="F654" i="61"/>
  <c r="F653" i="61"/>
  <c r="F652" i="61"/>
  <c r="F651" i="61"/>
  <c r="F650" i="61"/>
  <c r="F649" i="61"/>
  <c r="F648" i="61"/>
  <c r="F647" i="61"/>
  <c r="F646" i="61"/>
  <c r="F645" i="61"/>
  <c r="F644" i="61"/>
  <c r="F642" i="61"/>
  <c r="F641" i="61"/>
  <c r="F640" i="61"/>
  <c r="F639" i="61"/>
  <c r="F638" i="61"/>
  <c r="F637" i="61"/>
  <c r="F636" i="61"/>
  <c r="F634" i="61"/>
  <c r="F633" i="61"/>
  <c r="F632" i="61"/>
  <c r="F631" i="61"/>
  <c r="F630" i="61"/>
  <c r="F629" i="61"/>
  <c r="F628" i="61"/>
  <c r="F627" i="61"/>
  <c r="F626" i="61"/>
  <c r="F625" i="61"/>
  <c r="F624" i="61"/>
  <c r="F622" i="61"/>
  <c r="F621" i="61"/>
  <c r="F620" i="61"/>
  <c r="F619" i="61"/>
  <c r="F618" i="61"/>
  <c r="F617" i="61"/>
  <c r="F615" i="61"/>
  <c r="F614" i="61"/>
  <c r="F613" i="61"/>
  <c r="F612" i="61"/>
  <c r="F611" i="61"/>
  <c r="F610" i="61"/>
  <c r="F608" i="61"/>
  <c r="F607" i="61"/>
  <c r="F606" i="61"/>
  <c r="F604" i="61"/>
  <c r="F603" i="61"/>
  <c r="F602" i="61"/>
  <c r="F601" i="61"/>
  <c r="F600" i="61"/>
  <c r="F599" i="61"/>
  <c r="F598" i="61"/>
  <c r="F597" i="61"/>
  <c r="F596" i="61"/>
  <c r="F595" i="61"/>
  <c r="F594" i="61"/>
  <c r="F593" i="61"/>
  <c r="F591" i="61"/>
  <c r="F590" i="61"/>
  <c r="F589" i="61"/>
  <c r="F588" i="61"/>
  <c r="F587" i="61"/>
  <c r="F586" i="61"/>
  <c r="F584" i="61"/>
  <c r="D583" i="61"/>
  <c r="F583" i="61" s="1"/>
  <c r="D582" i="61"/>
  <c r="F582" i="61" s="1"/>
  <c r="D581" i="61"/>
  <c r="F581" i="61" s="1"/>
  <c r="F580" i="61"/>
  <c r="F578" i="61"/>
  <c r="F577" i="61"/>
  <c r="F576" i="61"/>
  <c r="F575" i="61"/>
  <c r="F574" i="61"/>
  <c r="F573" i="61"/>
  <c r="F572" i="61"/>
  <c r="F571" i="61"/>
  <c r="F570" i="61"/>
  <c r="F569" i="61"/>
  <c r="F568" i="61"/>
  <c r="F567" i="61"/>
  <c r="F566" i="61"/>
  <c r="F564" i="61"/>
  <c r="F563" i="61"/>
  <c r="F562" i="61"/>
  <c r="F561" i="61"/>
  <c r="F560" i="61"/>
  <c r="F558" i="61"/>
  <c r="F557" i="61"/>
  <c r="F556" i="61"/>
  <c r="F555" i="61"/>
  <c r="F553" i="61"/>
  <c r="F552" i="61"/>
  <c r="F551" i="61"/>
  <c r="F550" i="61"/>
  <c r="F548" i="61"/>
  <c r="F547" i="61"/>
  <c r="F546" i="61"/>
  <c r="F545" i="61"/>
  <c r="F544" i="61"/>
  <c r="F542" i="61"/>
  <c r="F541" i="61"/>
  <c r="F540" i="61"/>
  <c r="F538" i="61"/>
  <c r="F536" i="61"/>
  <c r="F535" i="61"/>
  <c r="F534" i="61"/>
  <c r="F533" i="61"/>
  <c r="F532" i="61"/>
  <c r="F531" i="61"/>
  <c r="F530" i="61"/>
  <c r="F529" i="61"/>
  <c r="F528" i="61"/>
  <c r="F527" i="61"/>
  <c r="F526" i="61"/>
  <c r="F525" i="61"/>
  <c r="F523" i="61"/>
  <c r="F522" i="61"/>
  <c r="F521" i="61"/>
  <c r="F520" i="61"/>
  <c r="F519" i="61"/>
  <c r="F518" i="61"/>
  <c r="F517" i="61"/>
  <c r="F516" i="61"/>
  <c r="F515" i="61"/>
  <c r="F514" i="61"/>
  <c r="F513" i="61"/>
  <c r="F512" i="61"/>
  <c r="F511" i="61"/>
  <c r="F509" i="61"/>
  <c r="F508" i="61"/>
  <c r="F507" i="61"/>
  <c r="F506" i="61"/>
  <c r="F505" i="61"/>
  <c r="F504" i="61"/>
  <c r="D503" i="61"/>
  <c r="F503" i="61" s="1"/>
  <c r="F502" i="61"/>
  <c r="F501" i="61"/>
  <c r="F500" i="61"/>
  <c r="F499" i="61"/>
  <c r="D499" i="61"/>
  <c r="F498" i="61"/>
  <c r="F497" i="61"/>
  <c r="F496" i="61"/>
  <c r="F495" i="61"/>
  <c r="F494" i="61"/>
  <c r="F493" i="61"/>
  <c r="F492" i="61"/>
  <c r="F491" i="61"/>
  <c r="F489" i="61"/>
  <c r="F487" i="61"/>
  <c r="F486" i="61"/>
  <c r="F485" i="61"/>
  <c r="D484" i="61"/>
  <c r="F484" i="61" s="1"/>
  <c r="F483" i="61"/>
  <c r="F482" i="61"/>
  <c r="D481" i="61"/>
  <c r="F481" i="61" s="1"/>
  <c r="F480" i="61"/>
  <c r="F479" i="61"/>
  <c r="F478" i="61"/>
  <c r="F477" i="61"/>
  <c r="F476" i="61"/>
  <c r="F475" i="61"/>
  <c r="D475" i="61"/>
  <c r="F474" i="61"/>
  <c r="F473" i="61"/>
  <c r="F472" i="61"/>
  <c r="F471" i="61"/>
  <c r="F470" i="61"/>
  <c r="F469" i="61"/>
  <c r="F467" i="61"/>
  <c r="F466" i="61"/>
  <c r="F464" i="61"/>
  <c r="F463" i="61"/>
  <c r="F462" i="61"/>
  <c r="F461" i="61"/>
  <c r="F459" i="61"/>
  <c r="F454" i="61"/>
  <c r="F449" i="61"/>
  <c r="F444" i="61"/>
  <c r="F443" i="61"/>
  <c r="F438" i="61"/>
  <c r="F433" i="61"/>
  <c r="F428" i="61"/>
  <c r="F423" i="61"/>
  <c r="F418" i="61"/>
  <c r="F417" i="61"/>
  <c r="F412" i="61"/>
  <c r="F411" i="61"/>
  <c r="F405" i="61"/>
  <c r="F404" i="61"/>
  <c r="F403" i="61"/>
  <c r="F402" i="61"/>
  <c r="F401" i="61"/>
  <c r="F400" i="61"/>
  <c r="F399" i="61"/>
  <c r="F397" i="61"/>
  <c r="F396" i="61"/>
  <c r="F395" i="61"/>
  <c r="F393" i="61"/>
  <c r="F392" i="61"/>
  <c r="F391" i="61"/>
  <c r="F390" i="61"/>
  <c r="F389" i="61"/>
  <c r="F388" i="61"/>
  <c r="F387" i="61"/>
  <c r="F386" i="61"/>
  <c r="F385" i="61"/>
  <c r="F384" i="61"/>
  <c r="F383" i="61"/>
  <c r="F382" i="61"/>
  <c r="F381" i="61"/>
  <c r="F380" i="61"/>
  <c r="F379" i="61"/>
  <c r="F378" i="61"/>
  <c r="F376" i="61"/>
  <c r="F375" i="61"/>
  <c r="F374" i="61"/>
  <c r="F372" i="61"/>
  <c r="F371" i="61"/>
  <c r="D370" i="61"/>
  <c r="F370" i="61" s="1"/>
  <c r="D369" i="61"/>
  <c r="F369" i="61" s="1"/>
  <c r="F368" i="61"/>
  <c r="D368" i="61"/>
  <c r="F366" i="61"/>
  <c r="F365" i="61"/>
  <c r="F364" i="61"/>
  <c r="F362" i="61"/>
  <c r="F361" i="61"/>
  <c r="F360" i="61"/>
  <c r="F359" i="61"/>
  <c r="F358" i="61"/>
  <c r="F357" i="61"/>
  <c r="F356" i="61"/>
  <c r="F353" i="61"/>
  <c r="F352" i="61"/>
  <c r="F351" i="61"/>
  <c r="F347" i="61"/>
  <c r="F346" i="61"/>
  <c r="F345" i="61"/>
  <c r="F342" i="61"/>
  <c r="F341" i="61"/>
  <c r="F340" i="61"/>
  <c r="F339" i="61"/>
  <c r="F338" i="61"/>
  <c r="F337" i="61"/>
  <c r="F336" i="61"/>
  <c r="F335" i="61"/>
  <c r="F332" i="61"/>
  <c r="F331" i="61"/>
  <c r="F330" i="61"/>
  <c r="F329" i="61"/>
  <c r="F328" i="61"/>
  <c r="F327" i="61"/>
  <c r="F324" i="61"/>
  <c r="F323" i="61"/>
  <c r="F322" i="61"/>
  <c r="F321" i="61"/>
  <c r="F317" i="61"/>
  <c r="F316" i="61"/>
  <c r="F315" i="61"/>
  <c r="F314" i="61"/>
  <c r="F313" i="61"/>
  <c r="F312" i="61"/>
  <c r="F311" i="61"/>
  <c r="F310" i="61"/>
  <c r="F309" i="61"/>
  <c r="F308" i="61"/>
  <c r="F307" i="61"/>
  <c r="F306" i="61"/>
  <c r="F305" i="61"/>
  <c r="F304" i="61"/>
  <c r="D303" i="61"/>
  <c r="F303" i="61" s="1"/>
  <c r="D302" i="61"/>
  <c r="F302" i="61" s="1"/>
  <c r="D301" i="61"/>
  <c r="F301" i="61" s="1"/>
  <c r="D300" i="61"/>
  <c r="F300" i="61" s="1"/>
  <c r="D299" i="61"/>
  <c r="F299" i="61" s="1"/>
  <c r="D298" i="61"/>
  <c r="F298" i="61" s="1"/>
  <c r="D297" i="61"/>
  <c r="F297" i="61" s="1"/>
  <c r="D296" i="61"/>
  <c r="F296" i="61" s="1"/>
  <c r="D295" i="61"/>
  <c r="F295" i="61" s="1"/>
  <c r="D294" i="61"/>
  <c r="F294" i="61" s="1"/>
  <c r="D293" i="61"/>
  <c r="F293" i="61" s="1"/>
  <c r="D292" i="61"/>
  <c r="F292" i="61" s="1"/>
  <c r="D291" i="61"/>
  <c r="F291" i="61" s="1"/>
  <c r="F289" i="61"/>
  <c r="F288" i="61"/>
  <c r="F287" i="61"/>
  <c r="F286" i="61"/>
  <c r="F285" i="61"/>
  <c r="F284" i="61"/>
  <c r="F283" i="61"/>
  <c r="F281" i="61"/>
  <c r="F280" i="61"/>
  <c r="F279" i="61"/>
  <c r="F278" i="61"/>
  <c r="F277" i="61"/>
  <c r="F276" i="61"/>
  <c r="F274" i="61"/>
  <c r="F273" i="61"/>
  <c r="F272" i="61"/>
  <c r="F270" i="61"/>
  <c r="F269" i="61"/>
  <c r="F268" i="61"/>
  <c r="F266" i="61"/>
  <c r="F265" i="61"/>
  <c r="F264" i="61"/>
  <c r="F263" i="61"/>
  <c r="F262" i="61"/>
  <c r="F260" i="61"/>
  <c r="F259" i="61"/>
  <c r="F258" i="61"/>
  <c r="F257" i="61"/>
  <c r="F256" i="61"/>
  <c r="F255" i="61"/>
  <c r="D250" i="61"/>
  <c r="F250" i="61" s="1"/>
  <c r="D249" i="61"/>
  <c r="F249" i="61" s="1"/>
  <c r="D248" i="61"/>
  <c r="F248" i="61" s="1"/>
  <c r="D247" i="61"/>
  <c r="F247" i="61" s="1"/>
  <c r="F246" i="61"/>
  <c r="D246" i="61"/>
  <c r="D245" i="61"/>
  <c r="F245" i="61" s="1"/>
  <c r="F244" i="61"/>
  <c r="D244" i="61"/>
  <c r="D251" i="61" s="1"/>
  <c r="D252" i="61" s="1"/>
  <c r="F241" i="61"/>
  <c r="F240" i="61"/>
  <c r="F239" i="61"/>
  <c r="F238" i="61"/>
  <c r="F237" i="61"/>
  <c r="F236" i="61"/>
  <c r="F235" i="61"/>
  <c r="F234" i="61"/>
  <c r="F233" i="61"/>
  <c r="F232" i="61"/>
  <c r="F231" i="61"/>
  <c r="F230" i="61"/>
  <c r="F229" i="61"/>
  <c r="F228" i="61"/>
  <c r="F226" i="61"/>
  <c r="D226" i="61"/>
  <c r="D225" i="61"/>
  <c r="F225" i="61" s="1"/>
  <c r="D224" i="61"/>
  <c r="F224" i="61" s="1"/>
  <c r="D223" i="61"/>
  <c r="F223" i="61" s="1"/>
  <c r="D222" i="61"/>
  <c r="F222" i="61" s="1"/>
  <c r="D221" i="61"/>
  <c r="F221" i="61" s="1"/>
  <c r="F220" i="61"/>
  <c r="D220" i="61"/>
  <c r="D219" i="61"/>
  <c r="F219" i="61" s="1"/>
  <c r="F218" i="61"/>
  <c r="D218" i="61"/>
  <c r="D217" i="61"/>
  <c r="F217" i="61" s="1"/>
  <c r="D216" i="61"/>
  <c r="F216" i="61" s="1"/>
  <c r="D215" i="61"/>
  <c r="F215" i="61" s="1"/>
  <c r="D214" i="61"/>
  <c r="F214" i="61" s="1"/>
  <c r="D212" i="61"/>
  <c r="F212" i="61" s="1"/>
  <c r="F211" i="61"/>
  <c r="F210" i="61"/>
  <c r="F209" i="61"/>
  <c r="F208" i="61"/>
  <c r="F207" i="61"/>
  <c r="F206" i="61"/>
  <c r="F205" i="61"/>
  <c r="F203" i="61"/>
  <c r="F202" i="61"/>
  <c r="F201" i="61"/>
  <c r="F200" i="61"/>
  <c r="F199" i="61"/>
  <c r="F198" i="61"/>
  <c r="F196" i="61"/>
  <c r="F195" i="61"/>
  <c r="F194" i="61"/>
  <c r="F193" i="61"/>
  <c r="F191" i="61"/>
  <c r="F190" i="61"/>
  <c r="F189" i="61"/>
  <c r="F187" i="61"/>
  <c r="F186" i="61"/>
  <c r="F185" i="61"/>
  <c r="F184" i="61"/>
  <c r="F183" i="61"/>
  <c r="F181" i="61"/>
  <c r="F180" i="61"/>
  <c r="F179" i="61"/>
  <c r="F178" i="61"/>
  <c r="F177" i="61"/>
  <c r="F176" i="61"/>
  <c r="F174" i="61"/>
  <c r="F173" i="61"/>
  <c r="F172" i="61"/>
  <c r="F169" i="61"/>
  <c r="F168" i="61"/>
  <c r="F167" i="61"/>
  <c r="F166" i="61"/>
  <c r="F165" i="61"/>
  <c r="F164" i="61"/>
  <c r="F163" i="61"/>
  <c r="F162" i="61"/>
  <c r="D155" i="61"/>
  <c r="D159" i="61" s="1"/>
  <c r="F153" i="61"/>
  <c r="F152" i="61"/>
  <c r="F151" i="61"/>
  <c r="F150" i="61"/>
  <c r="F147" i="61"/>
  <c r="F146" i="61"/>
  <c r="F145" i="61"/>
  <c r="F144" i="61"/>
  <c r="F143" i="61"/>
  <c r="F142" i="61"/>
  <c r="F141" i="61"/>
  <c r="F140" i="61"/>
  <c r="F139" i="61"/>
  <c r="F138" i="61"/>
  <c r="F137" i="61"/>
  <c r="F136" i="61"/>
  <c r="F135" i="61"/>
  <c r="D134" i="61"/>
  <c r="F134" i="61" s="1"/>
  <c r="D133" i="61"/>
  <c r="F133" i="61" s="1"/>
  <c r="F132" i="61"/>
  <c r="D132" i="61"/>
  <c r="D131" i="61"/>
  <c r="F131" i="61" s="1"/>
  <c r="F130" i="61"/>
  <c r="D130" i="61"/>
  <c r="D129" i="61"/>
  <c r="F129" i="61" s="1"/>
  <c r="D128" i="61"/>
  <c r="F128" i="61" s="1"/>
  <c r="D127" i="61"/>
  <c r="F127" i="61" s="1"/>
  <c r="D126" i="61"/>
  <c r="F126" i="61" s="1"/>
  <c r="F124" i="61"/>
  <c r="F123" i="61"/>
  <c r="F122" i="61"/>
  <c r="F120" i="61"/>
  <c r="F119" i="61"/>
  <c r="F118" i="61"/>
  <c r="F117" i="61"/>
  <c r="F116" i="61"/>
  <c r="F115" i="61"/>
  <c r="F114" i="61"/>
  <c r="F113" i="61"/>
  <c r="F111" i="61"/>
  <c r="F110" i="61"/>
  <c r="F109" i="61"/>
  <c r="F108" i="61"/>
  <c r="F107" i="61"/>
  <c r="F105" i="61"/>
  <c r="F103" i="61"/>
  <c r="F102" i="61"/>
  <c r="F101" i="61"/>
  <c r="F100" i="61"/>
  <c r="F98" i="61"/>
  <c r="F97" i="61"/>
  <c r="F96" i="61"/>
  <c r="F95" i="61"/>
  <c r="D90" i="61"/>
  <c r="D91" i="61" s="1"/>
  <c r="D92" i="61" s="1"/>
  <c r="F89" i="61"/>
  <c r="F86" i="61"/>
  <c r="D86" i="61"/>
  <c r="D87" i="61" s="1"/>
  <c r="D84" i="61"/>
  <c r="D85" i="61" s="1"/>
  <c r="F85" i="61" s="1"/>
  <c r="D83" i="61"/>
  <c r="F83" i="61" s="1"/>
  <c r="D80" i="61"/>
  <c r="D81" i="61" s="1"/>
  <c r="F79" i="61"/>
  <c r="F78" i="61"/>
  <c r="F77" i="61"/>
  <c r="F76" i="61"/>
  <c r="F75" i="61"/>
  <c r="F74" i="61"/>
  <c r="F73" i="61"/>
  <c r="F72" i="61"/>
  <c r="F71" i="61"/>
  <c r="F70" i="61"/>
  <c r="F69" i="61"/>
  <c r="F68" i="61"/>
  <c r="F67" i="61"/>
  <c r="F66" i="61"/>
  <c r="F65" i="61"/>
  <c r="F64" i="61"/>
  <c r="F63" i="61"/>
  <c r="F62" i="61"/>
  <c r="F61" i="61"/>
  <c r="F60" i="61"/>
  <c r="F59" i="61"/>
  <c r="F58" i="61"/>
  <c r="F57" i="61"/>
  <c r="F56" i="61"/>
  <c r="F55" i="61"/>
  <c r="F54" i="61"/>
  <c r="F53" i="61"/>
  <c r="F52" i="61"/>
  <c r="F51" i="61"/>
  <c r="F50" i="61"/>
  <c r="F49" i="61"/>
  <c r="F48" i="61"/>
  <c r="F47" i="61"/>
  <c r="F44" i="61"/>
  <c r="F43" i="61"/>
  <c r="F42" i="61"/>
  <c r="F41" i="61"/>
  <c r="F40" i="61"/>
  <c r="F39" i="61"/>
  <c r="F38" i="61"/>
  <c r="F37" i="61"/>
  <c r="F36" i="61"/>
  <c r="F34" i="61"/>
  <c r="F33" i="61"/>
  <c r="F32" i="61"/>
  <c r="F31" i="61"/>
  <c r="F30" i="61"/>
  <c r="F29" i="61"/>
  <c r="F27" i="61"/>
  <c r="F26" i="61"/>
  <c r="F25" i="61"/>
  <c r="F23" i="61"/>
  <c r="F22" i="61"/>
  <c r="F21" i="61"/>
  <c r="F20" i="61"/>
  <c r="F19" i="61"/>
  <c r="F18" i="61"/>
  <c r="F17" i="61"/>
  <c r="F16" i="61"/>
  <c r="F14" i="61"/>
  <c r="F13" i="61"/>
  <c r="F11" i="61"/>
  <c r="F10" i="61"/>
  <c r="F9" i="61"/>
  <c r="F8" i="61"/>
  <c r="F7" i="61"/>
  <c r="F5" i="61"/>
  <c r="F498" i="60"/>
  <c r="F497" i="60"/>
  <c r="F496" i="60"/>
  <c r="F495" i="60"/>
  <c r="F494" i="60"/>
  <c r="F493" i="60"/>
  <c r="F492" i="60"/>
  <c r="F490" i="60"/>
  <c r="F489" i="60"/>
  <c r="F488" i="60"/>
  <c r="F487" i="60"/>
  <c r="F486" i="60"/>
  <c r="F485" i="60"/>
  <c r="F484" i="60"/>
  <c r="F483" i="60"/>
  <c r="F482" i="60"/>
  <c r="F481" i="60"/>
  <c r="F480" i="60"/>
  <c r="F479" i="60"/>
  <c r="F478" i="60"/>
  <c r="F477" i="60"/>
  <c r="F476" i="60"/>
  <c r="F474" i="60"/>
  <c r="F473" i="60"/>
  <c r="F472" i="60"/>
  <c r="F471" i="60"/>
  <c r="F470" i="60"/>
  <c r="F469" i="60"/>
  <c r="F468" i="60"/>
  <c r="F467" i="60"/>
  <c r="F465" i="60"/>
  <c r="F464" i="60"/>
  <c r="F463" i="60"/>
  <c r="F462" i="60"/>
  <c r="F460" i="60"/>
  <c r="F459" i="60"/>
  <c r="F458" i="60"/>
  <c r="F457" i="60"/>
  <c r="F456" i="60"/>
  <c r="F455" i="60"/>
  <c r="F454" i="60"/>
  <c r="F453" i="60"/>
  <c r="F452" i="60"/>
  <c r="F450" i="60"/>
  <c r="F449" i="60"/>
  <c r="F448" i="60"/>
  <c r="F447" i="60" s="1"/>
  <c r="F446" i="60"/>
  <c r="F445" i="60"/>
  <c r="F443" i="60"/>
  <c r="F442" i="60"/>
  <c r="F441" i="60"/>
  <c r="F440" i="60"/>
  <c r="F438" i="60"/>
  <c r="F437" i="60"/>
  <c r="F436" i="60"/>
  <c r="F435" i="60"/>
  <c r="F433" i="60"/>
  <c r="F432" i="60"/>
  <c r="F430" i="60"/>
  <c r="F429" i="60"/>
  <c r="F427" i="60"/>
  <c r="F426" i="60"/>
  <c r="F424" i="60"/>
  <c r="F423" i="60"/>
  <c r="F422" i="60"/>
  <c r="F421" i="60"/>
  <c r="F419" i="60"/>
  <c r="F418" i="60"/>
  <c r="F417" i="60"/>
  <c r="F416" i="60"/>
  <c r="F415" i="60"/>
  <c r="F412" i="60"/>
  <c r="F411" i="60"/>
  <c r="F410" i="60"/>
  <c r="F408" i="60"/>
  <c r="F407" i="60"/>
  <c r="F406" i="60"/>
  <c r="F405" i="60"/>
  <c r="F404" i="60"/>
  <c r="F403" i="60"/>
  <c r="F402" i="60"/>
  <c r="F401" i="60"/>
  <c r="F400" i="60"/>
  <c r="F398" i="60"/>
  <c r="F397" i="60"/>
  <c r="F396" i="60"/>
  <c r="F395" i="60"/>
  <c r="F394" i="60"/>
  <c r="F393" i="60"/>
  <c r="F392" i="60"/>
  <c r="F391" i="60"/>
  <c r="F390" i="60"/>
  <c r="F388" i="60"/>
  <c r="F387" i="60"/>
  <c r="F386" i="60"/>
  <c r="F385" i="60"/>
  <c r="F384" i="60"/>
  <c r="F383" i="60"/>
  <c r="F382" i="60"/>
  <c r="F380" i="60"/>
  <c r="F379" i="60"/>
  <c r="F377" i="60"/>
  <c r="F376" i="60"/>
  <c r="F375" i="60"/>
  <c r="F374" i="60"/>
  <c r="F373" i="60"/>
  <c r="F372" i="60"/>
  <c r="F371" i="60"/>
  <c r="F370" i="60"/>
  <c r="F369" i="60"/>
  <c r="F368" i="60"/>
  <c r="F367" i="60"/>
  <c r="F366" i="60"/>
  <c r="F362" i="60" s="1"/>
  <c r="F365" i="60"/>
  <c r="F363" i="60"/>
  <c r="F361" i="60"/>
  <c r="F360" i="60"/>
  <c r="F359" i="60"/>
  <c r="F358" i="60"/>
  <c r="F357" i="60"/>
  <c r="F356" i="60"/>
  <c r="F354" i="60"/>
  <c r="F353" i="60"/>
  <c r="F350" i="60"/>
  <c r="F349" i="60"/>
  <c r="F348" i="60"/>
  <c r="F347" i="60"/>
  <c r="F346" i="60"/>
  <c r="F345" i="60"/>
  <c r="F344" i="60"/>
  <c r="F343" i="60"/>
  <c r="F342" i="60"/>
  <c r="F341" i="60"/>
  <c r="F340" i="60"/>
  <c r="F339" i="60"/>
  <c r="F338" i="60"/>
  <c r="F337" i="60"/>
  <c r="F336" i="60"/>
  <c r="F335" i="60"/>
  <c r="F334" i="60"/>
  <c r="F333" i="60"/>
  <c r="F332" i="60"/>
  <c r="F331" i="60"/>
  <c r="F329" i="60"/>
  <c r="F328" i="60"/>
  <c r="F327" i="60"/>
  <c r="F326" i="60"/>
  <c r="F325" i="60"/>
  <c r="F324" i="60"/>
  <c r="F323" i="60"/>
  <c r="F320" i="60"/>
  <c r="F319" i="60"/>
  <c r="F318" i="60"/>
  <c r="F317" i="60"/>
  <c r="F316" i="60"/>
  <c r="F315" i="60"/>
  <c r="F314" i="60"/>
  <c r="F313" i="60"/>
  <c r="F312" i="60"/>
  <c r="F311" i="60"/>
  <c r="F310" i="60"/>
  <c r="F307" i="60"/>
  <c r="F306" i="60"/>
  <c r="F305" i="60"/>
  <c r="F304" i="60"/>
  <c r="F303" i="60"/>
  <c r="F302" i="60"/>
  <c r="F301" i="60"/>
  <c r="F300" i="60"/>
  <c r="F299" i="60"/>
  <c r="F298" i="60"/>
  <c r="F297" i="60"/>
  <c r="F296" i="60"/>
  <c r="F295" i="60"/>
  <c r="F294" i="60"/>
  <c r="F293" i="60"/>
  <c r="F292" i="60"/>
  <c r="F291" i="60"/>
  <c r="F289" i="60"/>
  <c r="F288" i="60"/>
  <c r="F287" i="60"/>
  <c r="F285" i="60"/>
  <c r="F284" i="60"/>
  <c r="F283" i="60"/>
  <c r="F282" i="60"/>
  <c r="F281" i="60"/>
  <c r="F280" i="60"/>
  <c r="F279" i="60"/>
  <c r="F277" i="60"/>
  <c r="F276" i="60"/>
  <c r="F275" i="60"/>
  <c r="F274" i="60"/>
  <c r="F273" i="60"/>
  <c r="F271" i="60"/>
  <c r="F270" i="60"/>
  <c r="F269" i="60"/>
  <c r="F267" i="60"/>
  <c r="F262" i="60" s="1"/>
  <c r="F266" i="60"/>
  <c r="F265" i="60"/>
  <c r="F261" i="60"/>
  <c r="F260" i="60"/>
  <c r="F259" i="60"/>
  <c r="F258" i="60"/>
  <c r="F257" i="60"/>
  <c r="F253" i="60"/>
  <c r="F252" i="60"/>
  <c r="F251" i="60"/>
  <c r="F250" i="60"/>
  <c r="F248" i="60"/>
  <c r="F245" i="60"/>
  <c r="F243" i="60"/>
  <c r="F242" i="60"/>
  <c r="F241" i="60"/>
  <c r="F240" i="60"/>
  <c r="F239" i="60"/>
  <c r="F237" i="60"/>
  <c r="F236" i="60"/>
  <c r="F235" i="60"/>
  <c r="F234" i="60"/>
  <c r="F233" i="60"/>
  <c r="F232" i="60"/>
  <c r="F231" i="60"/>
  <c r="F230" i="60"/>
  <c r="F228" i="60"/>
  <c r="F227" i="60"/>
  <c r="F225" i="60"/>
  <c r="F224" i="60"/>
  <c r="F222" i="60"/>
  <c r="F221" i="60"/>
  <c r="F220" i="60"/>
  <c r="F219" i="60"/>
  <c r="F218" i="60"/>
  <c r="F217" i="60"/>
  <c r="F215" i="60"/>
  <c r="F214" i="60"/>
  <c r="F213" i="60"/>
  <c r="F212" i="60"/>
  <c r="F211" i="60"/>
  <c r="F209" i="60"/>
  <c r="F208" i="60"/>
  <c r="F207" i="60"/>
  <c r="F206" i="60"/>
  <c r="F205" i="60"/>
  <c r="F203" i="60"/>
  <c r="F202" i="60"/>
  <c r="F201" i="60"/>
  <c r="F200" i="60"/>
  <c r="F198" i="60"/>
  <c r="F197" i="60"/>
  <c r="F196" i="60"/>
  <c r="F195" i="60"/>
  <c r="F194" i="60"/>
  <c r="F193" i="60"/>
  <c r="F191" i="60"/>
  <c r="F190" i="60"/>
  <c r="F189" i="60"/>
  <c r="F188" i="60"/>
  <c r="F187" i="60"/>
  <c r="F186" i="60"/>
  <c r="F183" i="60"/>
  <c r="F182" i="60"/>
  <c r="F181" i="60"/>
  <c r="F180" i="60"/>
  <c r="F179" i="60"/>
  <c r="F178" i="60"/>
  <c r="F177" i="60"/>
  <c r="F176" i="60"/>
  <c r="F175" i="60"/>
  <c r="F173" i="60"/>
  <c r="F172" i="60"/>
  <c r="F171" i="60"/>
  <c r="F169" i="60"/>
  <c r="F168" i="60"/>
  <c r="F167" i="60"/>
  <c r="F166" i="60"/>
  <c r="F165" i="60"/>
  <c r="F163" i="60"/>
  <c r="F162" i="60"/>
  <c r="F161" i="60"/>
  <c r="F160" i="60"/>
  <c r="F159" i="60"/>
  <c r="F158" i="60"/>
  <c r="F157" i="60"/>
  <c r="F156" i="60"/>
  <c r="F154" i="60"/>
  <c r="F153" i="60"/>
  <c r="F152" i="60"/>
  <c r="F151" i="60"/>
  <c r="F149" i="60"/>
  <c r="F148" i="60"/>
  <c r="F147" i="60"/>
  <c r="F146" i="60"/>
  <c r="F145" i="60"/>
  <c r="F144" i="60"/>
  <c r="F143" i="60"/>
  <c r="F142" i="60"/>
  <c r="F140" i="60"/>
  <c r="F139" i="60"/>
  <c r="F138" i="60"/>
  <c r="F136" i="60"/>
  <c r="F135" i="60"/>
  <c r="F134" i="60"/>
  <c r="F133" i="60"/>
  <c r="F132" i="60"/>
  <c r="F131" i="60"/>
  <c r="F130" i="60"/>
  <c r="F128" i="60"/>
  <c r="F127" i="60"/>
  <c r="F126" i="60"/>
  <c r="F125" i="60"/>
  <c r="F124" i="60"/>
  <c r="F123" i="60"/>
  <c r="F122" i="60"/>
  <c r="F121" i="60"/>
  <c r="F119" i="60"/>
  <c r="F118" i="60"/>
  <c r="F117" i="60"/>
  <c r="F116" i="60"/>
  <c r="F115" i="60"/>
  <c r="F114" i="60"/>
  <c r="F113" i="60"/>
  <c r="F112" i="60"/>
  <c r="F111" i="60"/>
  <c r="F110" i="60"/>
  <c r="F109" i="60"/>
  <c r="F108" i="60"/>
  <c r="F104" i="60"/>
  <c r="F103" i="60"/>
  <c r="F102" i="60"/>
  <c r="F101" i="60"/>
  <c r="F100" i="60"/>
  <c r="F99" i="60"/>
  <c r="F98" i="60"/>
  <c r="F97" i="60"/>
  <c r="F96" i="60"/>
  <c r="F95" i="60"/>
  <c r="F94" i="60"/>
  <c r="F93" i="60"/>
  <c r="F91" i="60"/>
  <c r="F90" i="60"/>
  <c r="F88" i="60"/>
  <c r="F87" i="60"/>
  <c r="F86" i="60"/>
  <c r="F84" i="60"/>
  <c r="F79" i="60" s="1"/>
  <c r="F83" i="60"/>
  <c r="F82" i="60"/>
  <c r="F78" i="60"/>
  <c r="F77" i="60"/>
  <c r="F76" i="60"/>
  <c r="F75" i="60"/>
  <c r="F74" i="60"/>
  <c r="F73" i="60"/>
  <c r="F72" i="60"/>
  <c r="F71" i="60"/>
  <c r="F70" i="60"/>
  <c r="F69" i="60"/>
  <c r="F68" i="60"/>
  <c r="F65" i="60"/>
  <c r="F64" i="60"/>
  <c r="F63" i="60"/>
  <c r="F62" i="60"/>
  <c r="F61" i="60"/>
  <c r="F60" i="60"/>
  <c r="F59" i="60"/>
  <c r="F58" i="60"/>
  <c r="F57" i="60"/>
  <c r="F56" i="60"/>
  <c r="F54" i="60"/>
  <c r="F53" i="60"/>
  <c r="F52" i="60"/>
  <c r="F51" i="60"/>
  <c r="F50" i="60"/>
  <c r="F49" i="60"/>
  <c r="F48" i="60"/>
  <c r="F46" i="60"/>
  <c r="F42" i="60" s="1"/>
  <c r="F45" i="60"/>
  <c r="F44" i="60"/>
  <c r="F41" i="60"/>
  <c r="F40" i="60"/>
  <c r="F39" i="60"/>
  <c r="F38" i="60"/>
  <c r="F37" i="60"/>
  <c r="F36" i="60"/>
  <c r="F35" i="60"/>
  <c r="F34" i="60"/>
  <c r="F33" i="60"/>
  <c r="F32" i="60"/>
  <c r="F31" i="60"/>
  <c r="F30" i="60"/>
  <c r="F28" i="60"/>
  <c r="F27" i="60"/>
  <c r="F26" i="60"/>
  <c r="F25" i="60"/>
  <c r="F24" i="60"/>
  <c r="F23" i="60"/>
  <c r="F22" i="60"/>
  <c r="F21" i="60"/>
  <c r="F20" i="60"/>
  <c r="F19" i="60"/>
  <c r="F18" i="60"/>
  <c r="F17" i="60"/>
  <c r="F15" i="60"/>
  <c r="F14" i="60"/>
  <c r="F13" i="60"/>
  <c r="F12" i="60"/>
  <c r="F11" i="60"/>
  <c r="F10" i="60"/>
  <c r="F9" i="60"/>
  <c r="F8" i="60"/>
  <c r="F7" i="60"/>
  <c r="B55" i="59"/>
  <c r="B53" i="59"/>
  <c r="A53" i="59"/>
  <c r="B52" i="59"/>
  <c r="A52" i="59"/>
  <c r="B51" i="59"/>
  <c r="A51" i="59"/>
  <c r="B50" i="59"/>
  <c r="A50" i="59"/>
  <c r="B49" i="59"/>
  <c r="A49" i="59"/>
  <c r="B48" i="59"/>
  <c r="A48" i="59"/>
  <c r="B47" i="59"/>
  <c r="A47" i="59"/>
  <c r="B46" i="59"/>
  <c r="A46" i="59"/>
  <c r="B45" i="59"/>
  <c r="A45" i="59"/>
  <c r="B44" i="59"/>
  <c r="A44" i="59"/>
  <c r="B43" i="59"/>
  <c r="A43" i="59"/>
  <c r="B42" i="59"/>
  <c r="A42" i="59"/>
  <c r="B41" i="59"/>
  <c r="A41" i="59"/>
  <c r="B40" i="59"/>
  <c r="A40" i="59"/>
  <c r="B39" i="59"/>
  <c r="A39" i="59"/>
  <c r="B38" i="59"/>
  <c r="A38" i="59"/>
  <c r="B37" i="59"/>
  <c r="A37" i="59"/>
  <c r="B36" i="59"/>
  <c r="A36" i="59"/>
  <c r="B35" i="59"/>
  <c r="A35" i="59"/>
  <c r="B34" i="59"/>
  <c r="A34" i="59"/>
  <c r="B33" i="59"/>
  <c r="A33" i="59"/>
  <c r="B32" i="59"/>
  <c r="A32" i="59"/>
  <c r="B31" i="59"/>
  <c r="A31" i="59"/>
  <c r="B30" i="59"/>
  <c r="A30" i="59"/>
  <c r="B28" i="59"/>
  <c r="B27" i="59"/>
  <c r="B26" i="59"/>
  <c r="B25" i="59"/>
  <c r="B24" i="59"/>
  <c r="B23" i="59"/>
  <c r="B22" i="59"/>
  <c r="B21" i="59"/>
  <c r="B20" i="59"/>
  <c r="B19" i="59"/>
  <c r="B18" i="59"/>
  <c r="B17" i="59"/>
  <c r="B16" i="59"/>
  <c r="B15" i="59"/>
  <c r="B13" i="59"/>
  <c r="B12" i="59"/>
  <c r="B11" i="59"/>
  <c r="B10" i="59"/>
  <c r="B9" i="59"/>
  <c r="B8" i="59"/>
  <c r="B7" i="59"/>
  <c r="B6" i="59"/>
  <c r="F4" i="60" l="1"/>
  <c r="F84" i="61"/>
  <c r="F1318" i="61"/>
  <c r="F1723" i="61"/>
  <c r="F171" i="62"/>
  <c r="F578" i="62"/>
  <c r="F730" i="62"/>
  <c r="F491" i="60"/>
  <c r="F4" i="61"/>
  <c r="F80" i="61"/>
  <c r="F90" i="61"/>
  <c r="D716" i="61"/>
  <c r="F716" i="61" s="1"/>
  <c r="F666" i="61" s="1"/>
  <c r="F236" i="62"/>
  <c r="F448" i="62"/>
  <c r="F607" i="62"/>
  <c r="F647" i="62"/>
  <c r="F972" i="62"/>
  <c r="F318" i="61"/>
  <c r="F155" i="61"/>
  <c r="F877" i="62"/>
  <c r="F413" i="60"/>
  <c r="F1382" i="61"/>
  <c r="F145" i="62"/>
  <c r="F334" i="62"/>
  <c r="F3" i="62" s="1"/>
  <c r="F896" i="62"/>
  <c r="F929" i="62"/>
  <c r="F983" i="62"/>
  <c r="D82" i="61"/>
  <c r="F82" i="61" s="1"/>
  <c r="F81" i="61"/>
  <c r="D88" i="61"/>
  <c r="F88" i="61" s="1"/>
  <c r="F87" i="61"/>
  <c r="F252" i="61"/>
  <c r="D253" i="61"/>
  <c r="F253" i="61" s="1"/>
  <c r="F406" i="61"/>
  <c r="F940" i="61"/>
  <c r="F1420" i="61"/>
  <c r="F92" i="61"/>
  <c r="D93" i="61"/>
  <c r="F93" i="61" s="1"/>
  <c r="F159" i="61"/>
  <c r="D160" i="61"/>
  <c r="F160" i="61" s="1"/>
  <c r="F784" i="61"/>
  <c r="F1134" i="61"/>
  <c r="F91" i="61"/>
  <c r="D156" i="61"/>
  <c r="F156" i="61" s="1"/>
  <c r="D227" i="61"/>
  <c r="F227" i="61" s="1"/>
  <c r="F251" i="61"/>
  <c r="F242" i="61" s="1"/>
  <c r="F1323" i="61"/>
  <c r="D157" i="61"/>
  <c r="F3" i="60"/>
  <c r="F45" i="61" l="1"/>
  <c r="D158" i="61"/>
  <c r="F158" i="61" s="1"/>
  <c r="F157" i="61"/>
  <c r="F148" i="61" s="1"/>
  <c r="F3" i="61" s="1"/>
  <c r="C31" i="59"/>
  <c r="C52" i="59" l="1"/>
  <c r="C33" i="59"/>
  <c r="C32" i="59"/>
  <c r="C45" i="59"/>
  <c r="C53" i="59"/>
  <c r="C46" i="59"/>
  <c r="C44" i="59"/>
  <c r="C38" i="59"/>
  <c r="C41" i="59"/>
  <c r="C50" i="59"/>
  <c r="C39" i="59"/>
  <c r="C35" i="59"/>
  <c r="C34" i="59"/>
  <c r="C40" i="59"/>
  <c r="C37" i="59"/>
  <c r="C47" i="59"/>
  <c r="C49" i="59"/>
  <c r="C43" i="59"/>
  <c r="C36" i="59"/>
  <c r="C48" i="59"/>
  <c r="C51" i="59"/>
  <c r="C30" i="59"/>
  <c r="C42" i="59"/>
  <c r="C29" i="59" l="1"/>
  <c r="C27" i="59" l="1"/>
  <c r="C24" i="59"/>
  <c r="C26" i="59"/>
  <c r="C15" i="59"/>
  <c r="C28" i="59"/>
  <c r="C20" i="59" l="1"/>
  <c r="C22" i="59"/>
  <c r="C23" i="59"/>
  <c r="C19" i="59"/>
  <c r="C21" i="59"/>
  <c r="C25" i="59" l="1"/>
  <c r="C16" i="59" l="1"/>
  <c r="C17" i="59"/>
  <c r="C18" i="59"/>
  <c r="C14" i="59" l="1"/>
  <c r="C12" i="59" l="1"/>
  <c r="C7" i="59" l="1"/>
  <c r="C9" i="59"/>
  <c r="C10" i="59"/>
  <c r="C11" i="59"/>
  <c r="C8" i="59"/>
  <c r="C13" i="59" l="1"/>
  <c r="C6" i="59"/>
  <c r="C5" i="59" s="1"/>
  <c r="C55" i="59" l="1"/>
  <c r="C54" i="59" s="1"/>
  <c r="C56" i="59" s="1"/>
  <c r="F65" i="43" l="1"/>
  <c r="F63" i="43"/>
  <c r="F134" i="27" l="1"/>
  <c r="F133" i="27"/>
  <c r="F10" i="49" l="1"/>
  <c r="F6" i="43" l="1"/>
  <c r="F7" i="43"/>
  <c r="F8" i="43"/>
  <c r="F11" i="43"/>
  <c r="F12" i="43"/>
  <c r="F13" i="43"/>
  <c r="F14" i="43"/>
  <c r="F17" i="43"/>
  <c r="F18" i="43"/>
  <c r="F19" i="43"/>
  <c r="F22" i="43"/>
  <c r="F23" i="43"/>
  <c r="F24" i="43"/>
  <c r="F28" i="43"/>
  <c r="F29" i="43"/>
  <c r="F30" i="43"/>
  <c r="F31" i="43"/>
  <c r="F34" i="43"/>
  <c r="F35" i="43"/>
  <c r="F37" i="43"/>
  <c r="F39" i="43"/>
  <c r="F41" i="43"/>
  <c r="F43" i="43"/>
  <c r="F45" i="43"/>
  <c r="F47" i="43"/>
  <c r="F49" i="43"/>
  <c r="F51" i="43"/>
  <c r="F53" i="43"/>
  <c r="F55" i="43"/>
  <c r="F58" i="43"/>
  <c r="F59" i="43"/>
  <c r="F61" i="43"/>
  <c r="F67" i="43"/>
  <c r="F14" i="57"/>
  <c r="F12" i="57"/>
  <c r="F10" i="57"/>
  <c r="F8" i="57"/>
  <c r="F6" i="57"/>
  <c r="E16" i="57" l="1"/>
  <c r="F18" i="34"/>
  <c r="F17" i="34"/>
  <c r="F93" i="56"/>
  <c r="F90" i="56"/>
  <c r="F97" i="56" l="1"/>
  <c r="F87" i="56"/>
  <c r="F84" i="56"/>
  <c r="F81" i="56"/>
  <c r="F78" i="56"/>
  <c r="F75" i="56"/>
  <c r="F71" i="56"/>
  <c r="F70" i="56"/>
  <c r="F66" i="56"/>
  <c r="F62" i="56"/>
  <c r="F59" i="56"/>
  <c r="F56" i="56"/>
  <c r="F53" i="56"/>
  <c r="F50" i="56"/>
  <c r="F47" i="56"/>
  <c r="F44" i="56"/>
  <c r="F41" i="56"/>
  <c r="F38" i="56"/>
  <c r="F35" i="56"/>
  <c r="F31" i="56"/>
  <c r="F30" i="56"/>
  <c r="F27" i="56"/>
  <c r="F26" i="56"/>
  <c r="F23" i="56"/>
  <c r="F22" i="56"/>
  <c r="F19" i="56"/>
  <c r="F18" i="56"/>
  <c r="F15" i="56"/>
  <c r="F14" i="56"/>
  <c r="F11" i="56"/>
  <c r="F10" i="56"/>
  <c r="F7" i="56"/>
  <c r="F6" i="56"/>
  <c r="E99" i="56" l="1"/>
  <c r="F9" i="55"/>
  <c r="F13" i="55" l="1"/>
  <c r="F12" i="55"/>
  <c r="F8" i="55"/>
  <c r="F7" i="55"/>
  <c r="F6" i="55"/>
  <c r="F5" i="55"/>
  <c r="E15" i="55" l="1"/>
  <c r="F50" i="34"/>
  <c r="F47" i="34"/>
  <c r="F46" i="34"/>
  <c r="F43" i="34"/>
  <c r="F40" i="34"/>
  <c r="F39" i="34"/>
  <c r="F36" i="34"/>
  <c r="F35" i="34"/>
  <c r="F32" i="34"/>
  <c r="F31" i="34"/>
  <c r="F28" i="34"/>
  <c r="F27" i="34"/>
  <c r="F24" i="34"/>
  <c r="F23" i="34"/>
  <c r="F16" i="34"/>
  <c r="F15" i="34"/>
  <c r="F14" i="34"/>
  <c r="F11" i="34"/>
  <c r="F108" i="42"/>
  <c r="F105" i="42"/>
  <c r="F102" i="42"/>
  <c r="F99" i="42"/>
  <c r="F96" i="42"/>
  <c r="F93" i="42"/>
  <c r="F90" i="42"/>
  <c r="F87" i="42"/>
  <c r="F84" i="42"/>
  <c r="F81" i="42"/>
  <c r="F78" i="42"/>
  <c r="F75" i="42"/>
  <c r="F72" i="42"/>
  <c r="F69" i="42"/>
  <c r="F66" i="42"/>
  <c r="F63" i="42"/>
  <c r="F60" i="42"/>
  <c r="F59" i="42"/>
  <c r="F56" i="42"/>
  <c r="F53" i="42"/>
  <c r="F50" i="42"/>
  <c r="F47" i="42"/>
  <c r="F43" i="42"/>
  <c r="F44" i="42"/>
  <c r="F39" i="42"/>
  <c r="F40" i="42"/>
  <c r="F34" i="42"/>
  <c r="F31" i="42"/>
  <c r="F28" i="42"/>
  <c r="F24" i="42"/>
  <c r="F25" i="42"/>
  <c r="F19" i="42"/>
  <c r="F20" i="42"/>
  <c r="F19" i="35" l="1"/>
  <c r="F18" i="35"/>
  <c r="F17" i="35"/>
  <c r="F14" i="35"/>
  <c r="F13" i="35"/>
  <c r="F12" i="35"/>
  <c r="F11" i="35"/>
  <c r="F8" i="35"/>
  <c r="F7" i="35"/>
  <c r="F6" i="35"/>
  <c r="F70" i="45"/>
  <c r="F69" i="45"/>
  <c r="F68" i="45"/>
  <c r="F67" i="45"/>
  <c r="F64" i="45"/>
  <c r="F63" i="45"/>
  <c r="F60" i="45"/>
  <c r="F58" i="45"/>
  <c r="F57" i="45"/>
  <c r="F53" i="45"/>
  <c r="F52" i="45"/>
  <c r="F51" i="45"/>
  <c r="F48" i="45"/>
  <c r="F47" i="45"/>
  <c r="F46" i="45"/>
  <c r="F43" i="45"/>
  <c r="F42" i="45"/>
  <c r="F41" i="45"/>
  <c r="F38" i="45"/>
  <c r="F37" i="45"/>
  <c r="F36" i="45"/>
  <c r="F32" i="45"/>
  <c r="F31" i="45"/>
  <c r="F28" i="45"/>
  <c r="F27" i="45"/>
  <c r="F24" i="45"/>
  <c r="F23" i="45"/>
  <c r="F20" i="45"/>
  <c r="F19" i="45"/>
  <c r="F13" i="45"/>
  <c r="F12" i="45"/>
  <c r="F9" i="45"/>
  <c r="F8" i="45"/>
  <c r="F40" i="54"/>
  <c r="F39" i="54"/>
  <c r="F36" i="54"/>
  <c r="F33" i="54"/>
  <c r="F29" i="54"/>
  <c r="F28" i="54"/>
  <c r="F27" i="54"/>
  <c r="F26" i="54"/>
  <c r="F23" i="54"/>
  <c r="F22" i="54"/>
  <c r="F21" i="54"/>
  <c r="F18" i="54"/>
  <c r="F17" i="54"/>
  <c r="F16" i="54"/>
  <c r="F13" i="54"/>
  <c r="F12" i="54"/>
  <c r="F11" i="54"/>
  <c r="F8" i="54"/>
  <c r="F7" i="54"/>
  <c r="F6" i="54"/>
  <c r="E42" i="54" l="1"/>
  <c r="F44" i="53"/>
  <c r="F42" i="53"/>
  <c r="F39" i="53"/>
  <c r="F36" i="53"/>
  <c r="F32" i="53"/>
  <c r="F30" i="53"/>
  <c r="F29" i="53"/>
  <c r="F28" i="53"/>
  <c r="F27" i="53"/>
  <c r="F24" i="53"/>
  <c r="F23" i="53"/>
  <c r="F22" i="53"/>
  <c r="F21" i="53"/>
  <c r="F17" i="53"/>
  <c r="F16" i="53"/>
  <c r="F15" i="53"/>
  <c r="F11" i="53"/>
  <c r="F14" i="53"/>
  <c r="F8" i="53"/>
  <c r="E47" i="53" l="1"/>
  <c r="F56" i="40"/>
  <c r="F52" i="40"/>
  <c r="F50" i="40"/>
  <c r="F48" i="40"/>
  <c r="F45" i="40"/>
  <c r="F42" i="40"/>
  <c r="F38" i="40"/>
  <c r="F34" i="40"/>
  <c r="F32" i="40"/>
  <c r="F29" i="40"/>
  <c r="F23" i="40"/>
  <c r="F20" i="40"/>
  <c r="F17" i="40"/>
  <c r="F14" i="40"/>
  <c r="F11" i="40"/>
  <c r="F8" i="40"/>
  <c r="F58" i="32"/>
  <c r="F57" i="32"/>
  <c r="F56" i="32"/>
  <c r="F53" i="32"/>
  <c r="F52" i="32"/>
  <c r="F46" i="32"/>
  <c r="F44" i="32"/>
  <c r="F42" i="32"/>
  <c r="F37" i="32"/>
  <c r="F36" i="32"/>
  <c r="F33" i="32"/>
  <c r="F32" i="32"/>
  <c r="F29" i="32"/>
  <c r="F28" i="32"/>
  <c r="F25" i="32"/>
  <c r="F23" i="32"/>
  <c r="F21" i="32"/>
  <c r="F19" i="32"/>
  <c r="F18" i="32"/>
  <c r="F17" i="32"/>
  <c r="F14" i="32"/>
  <c r="F13" i="32"/>
  <c r="F10" i="32"/>
  <c r="F8" i="32"/>
  <c r="F6" i="32"/>
  <c r="F78" i="29"/>
  <c r="F76" i="29"/>
  <c r="F74" i="29"/>
  <c r="F72" i="29"/>
  <c r="F70" i="29"/>
  <c r="F68" i="29"/>
  <c r="F66" i="29"/>
  <c r="F63" i="29"/>
  <c r="F62" i="29"/>
  <c r="F59" i="29"/>
  <c r="F58" i="29"/>
  <c r="F57" i="29"/>
  <c r="F56" i="29"/>
  <c r="F55" i="29"/>
  <c r="F52" i="29" l="1"/>
  <c r="F51" i="29"/>
  <c r="F50" i="29"/>
  <c r="F29" i="29"/>
  <c r="F49" i="29"/>
  <c r="F45" i="29"/>
  <c r="F43" i="29"/>
  <c r="F42" i="29"/>
  <c r="F38" i="29"/>
  <c r="F36" i="29"/>
  <c r="F35" i="29"/>
  <c r="F27" i="29"/>
  <c r="F26" i="29"/>
  <c r="F25" i="29"/>
  <c r="F22" i="29"/>
  <c r="F21" i="29"/>
  <c r="F20" i="29"/>
  <c r="F17" i="29"/>
  <c r="F16" i="29"/>
  <c r="F15" i="29"/>
  <c r="F12" i="29"/>
  <c r="F11" i="29"/>
  <c r="F10" i="29"/>
  <c r="F18" i="28"/>
  <c r="F16" i="28"/>
  <c r="F14" i="28"/>
  <c r="F11" i="28"/>
  <c r="F10" i="28"/>
  <c r="F8" i="49"/>
  <c r="F130" i="27"/>
  <c r="F129" i="27"/>
  <c r="F128" i="27"/>
  <c r="F127" i="27"/>
  <c r="F124" i="27"/>
  <c r="F123" i="27"/>
  <c r="F122" i="27"/>
  <c r="F121" i="27"/>
  <c r="F118" i="27"/>
  <c r="F117" i="27"/>
  <c r="F114" i="27"/>
  <c r="F113" i="27"/>
  <c r="F110" i="27"/>
  <c r="F109" i="27"/>
  <c r="F106" i="27"/>
  <c r="F105" i="27"/>
  <c r="F100" i="27"/>
  <c r="F99" i="27"/>
  <c r="F96" i="27"/>
  <c r="F95" i="27"/>
  <c r="F92" i="27"/>
  <c r="F91" i="27"/>
  <c r="F88" i="27"/>
  <c r="F87" i="27"/>
  <c r="F84" i="27"/>
  <c r="F83" i="27"/>
  <c r="F79" i="27" l="1"/>
  <c r="F78" i="27"/>
  <c r="F75" i="27"/>
  <c r="F74" i="27"/>
  <c r="F71" i="27"/>
  <c r="F70" i="27"/>
  <c r="F67" i="27"/>
  <c r="F66" i="27"/>
  <c r="F62" i="27"/>
  <c r="F61" i="27"/>
  <c r="F58" i="27"/>
  <c r="F57" i="27"/>
  <c r="F54" i="27"/>
  <c r="F53" i="27"/>
  <c r="F50" i="27"/>
  <c r="F49" i="27"/>
  <c r="F46" i="27"/>
  <c r="F45" i="27"/>
  <c r="F41" i="27"/>
  <c r="F40" i="27"/>
  <c r="F37" i="27"/>
  <c r="F36" i="27"/>
  <c r="F32" i="27"/>
  <c r="F31" i="27"/>
  <c r="F28" i="27"/>
  <c r="F27" i="27"/>
  <c r="F23" i="27"/>
  <c r="F22" i="27"/>
  <c r="F15" i="27"/>
  <c r="F12" i="27"/>
  <c r="F12" i="26"/>
  <c r="F8" i="26"/>
  <c r="F4" i="52"/>
  <c r="E6" i="52" s="1"/>
  <c r="F5" i="35" l="1"/>
  <c r="E69" i="43" l="1"/>
  <c r="E72" i="45"/>
  <c r="E21" i="35"/>
  <c r="F8" i="34"/>
  <c r="F9" i="34"/>
  <c r="F10" i="34"/>
  <c r="F7" i="34"/>
  <c r="E16" i="44"/>
  <c r="E60" i="32"/>
  <c r="E52" i="34" l="1"/>
  <c r="E110" i="42"/>
  <c r="F10" i="47"/>
  <c r="F9" i="47"/>
  <c r="F8" i="47"/>
  <c r="F7" i="47"/>
  <c r="E12" i="47" l="1"/>
  <c r="F8" i="23" l="1"/>
  <c r="F6" i="23"/>
  <c r="E10" i="23" l="1"/>
  <c r="F6" i="49"/>
  <c r="E12" i="49" l="1"/>
  <c r="F19" i="27"/>
  <c r="F18" i="27"/>
  <c r="F9" i="27"/>
  <c r="F8" i="27"/>
  <c r="E80" i="29" l="1"/>
  <c r="E58" i="40"/>
  <c r="F9" i="28"/>
  <c r="F8" i="28"/>
  <c r="E136" i="27"/>
  <c r="F10" i="26"/>
  <c r="F6" i="26"/>
  <c r="E21" i="28" l="1"/>
  <c r="E14" i="26"/>
</calcChain>
</file>

<file path=xl/sharedStrings.xml><?xml version="1.0" encoding="utf-8"?>
<sst xmlns="http://schemas.openxmlformats.org/spreadsheetml/2006/main" count="10077" uniqueCount="5599">
  <si>
    <t>kom</t>
  </si>
  <si>
    <t>2.</t>
  </si>
  <si>
    <t>3.</t>
  </si>
  <si>
    <t>PDV:</t>
  </si>
  <si>
    <t>OPIS</t>
  </si>
  <si>
    <t>RED.
BR.</t>
  </si>
  <si>
    <t>JED.
MJERE</t>
  </si>
  <si>
    <t>KOLIČINA</t>
  </si>
  <si>
    <t>JEDINIČNA
CIJENA</t>
  </si>
  <si>
    <t>UKUPNA 
CIJENA</t>
  </si>
  <si>
    <t>5.</t>
  </si>
  <si>
    <t>7.</t>
  </si>
  <si>
    <t>4.</t>
  </si>
  <si>
    <t>1.</t>
  </si>
  <si>
    <t>6.</t>
  </si>
  <si>
    <t>11.</t>
  </si>
  <si>
    <t>10.</t>
  </si>
  <si>
    <t>8.</t>
  </si>
  <si>
    <t>9.</t>
  </si>
  <si>
    <t>IZNOS (kn)</t>
  </si>
  <si>
    <t>UKUPNO (BEZ PDV-a):</t>
  </si>
  <si>
    <t>UKUPNO (s PDV-om):</t>
  </si>
  <si>
    <t>Projektant:
Predrag Rechner, dipl.ing.arh.</t>
  </si>
  <si>
    <t>kompl.</t>
  </si>
  <si>
    <t>PRIPREMNO-ZAVRŠNI RADOVI</t>
  </si>
  <si>
    <t>PRIPREMNO-ZAVRŠNI RADOVI UKUPNO</t>
  </si>
  <si>
    <t>ZEMLJANI RADOVI</t>
  </si>
  <si>
    <t>ZEMLJANI RADOVI UKUPNO</t>
  </si>
  <si>
    <t>BETONSKI I ARMIRANO-BETONSKI RADOVI</t>
  </si>
  <si>
    <t>BETONSKI I ARMIRANO-BETONSKI RADOVI UKUPNO</t>
  </si>
  <si>
    <t>ZIDARSKI RADOVI</t>
  </si>
  <si>
    <t>ZIDARSKI RADOVI UKUPNO</t>
  </si>
  <si>
    <t>IZOLATERSKI RADOVI UKUPNO</t>
  </si>
  <si>
    <t>IZOLATERSKI RADOVI</t>
  </si>
  <si>
    <t>FASADERSKI RADOVI UKUPNO</t>
  </si>
  <si>
    <t>FASADERSKI RADOVI</t>
  </si>
  <si>
    <t>PRIPREMNO - ZAVRŠNI RADOVI</t>
  </si>
  <si>
    <t>12.</t>
  </si>
  <si>
    <t>13.</t>
  </si>
  <si>
    <t>kg</t>
  </si>
  <si>
    <t xml:space="preserve">INVESTITOR: </t>
  </si>
  <si>
    <t>ZAJEDNIČKA OZNAKA PROJEKTA:</t>
  </si>
  <si>
    <t>BROJ PROJEKTA</t>
  </si>
  <si>
    <t>MJESTO I DATUM:</t>
  </si>
  <si>
    <t>RAZNI RADOVI</t>
  </si>
  <si>
    <t>RAZNI RADOVI UKUPNO</t>
  </si>
  <si>
    <t xml:space="preserve"> </t>
  </si>
  <si>
    <t>PROTUPOŽARNA BRAVARIJA</t>
  </si>
  <si>
    <t>PROTUPOŽARNA BRAVARIJA UKUPNO</t>
  </si>
  <si>
    <t>14.</t>
  </si>
  <si>
    <t>15.</t>
  </si>
  <si>
    <t>OPĆI OPIS</t>
  </si>
  <si>
    <t>CRNA BRAVARIJA</t>
  </si>
  <si>
    <t>16.</t>
  </si>
  <si>
    <t>PODOPOLAGAČKI RADOVI</t>
  </si>
  <si>
    <t>PODOPOLAGAČKI RADOVI UKUPNO</t>
  </si>
  <si>
    <t>Trgovački centar</t>
  </si>
  <si>
    <t>GRAĐEVINA:</t>
  </si>
  <si>
    <t>LOKACIJA:</t>
  </si>
  <si>
    <t>Osijek, prosinac 2018. god.</t>
  </si>
  <si>
    <t>17.</t>
  </si>
  <si>
    <t>KROVOPOKRIVAČKI RADOVI</t>
  </si>
  <si>
    <t>KROVOPOKRIVAČKI RADOVI UKUPNO</t>
  </si>
  <si>
    <t>0. OPĆI UVJETI IZVOĐENJA</t>
  </si>
  <si>
    <t>NAPOMENE:
- TROŠKOVNIK JE IZRAĐEN NA OSNOVU GLAVNOG PROJEKTA</t>
  </si>
  <si>
    <t>Za sve radove Izvođač se treba pridržavati svih važećih zakona i pripadajućih propisa, a pogotovo: Zakona o gradnji, Zakona o zaštiti na radu, Hrvatskih normi - HRN (ili Tehničkog dopuštenja ukoliko nema propisanih normi za proizvod ili isti bitno odstupa od istih), Tehničkih propisa. Cjelinu projekta čine nacrti, tehnički opis i ovaj troškovnik sa općim uvjetima. Eventualna odstupanja treba prethodno dogovoriti s nadzornim inženjerom i projektantom za svaki pojedini slučaj.
Ovi opći uvjeti jednakovrijedno se odnose i na sve strojarske i elektro instalacije.</t>
  </si>
  <si>
    <t>Izvođač će prilikom uvođenja u posao preuzeti nekretninu i obavijestiti nadležne službe o otvaranju gradilišta i početku radova. Od tog trenutka pa do primopredaje zgrade, izvođač je odgovoran za stvari i osobe koje se nalaze unutar gradilišta te mora osigurati stalnučuvarsku službu. Od ulaska na gradilište izvođač je obavezan voditi građevinski dnevnik u kojem bilježi opis radnih procesa i građevinsku knjigu u kojoj bilježi i dokumentira mjerenja, sve faze izvršenog posla prema stavkama troškovnika i projektu. Izvođač će na gradilištu čuvati Potvrdu na glavni projekt, glavni i izvedbeni projekt i dati ih na uvid ovlaštenim inspekcijskim službama.</t>
  </si>
  <si>
    <t>Izvođač će ugraditi predviđen projektom te za isti sukladno Hrvatskim propisima isporučiti i dokaz uporabljivosti (potvrda (certifikat) sukladnosti ili tehničko dopuštenje)</t>
  </si>
  <si>
    <t>Izvođač će prema projektom određenom planu ispitivanja materijala, kontrolirati ugrađeni konstruktivni materijal.</t>
  </si>
  <si>
    <t>Za instalacijske sustave izvođač će, osim potvrda (certifikata) o kvaliteti ugrađenih materijala, dati i sva projektom propisana ispitivanja za instalacijske sustave.</t>
  </si>
  <si>
    <t>Izvođač je u okviru ugovorene cijene dužan izvršiti koordinaciju radova svih kooperanata tako da omogući kontinuirano odvijanje posla i zaštitu već izvedenih radova.</t>
  </si>
  <si>
    <t>Izvođač će zajedno s nadzornim inženjerom izraditi vremenski plan (terminski plan,gantogram) aktivnosti na gradilištu, dobave materijala i opreme i sl.</t>
  </si>
  <si>
    <t>Osim opisanog u pojedinim stavkama troškovnika, Rad u sklopu jedinične cijene obuhvaća i:</t>
  </si>
  <si>
    <t>. prijenose, prijevoz, dizanje, utovar i istovar materijala unutar gradilišta, pripremanje morta i betona, zaštićivanje konstrukcije od štetnih atmosferskih utjecaja, sve pomoćne radove kao: skupljanje rasutog materijala, održavanje čistoće gradilišta.</t>
  </si>
  <si>
    <t>. Skele, podupore i razupore treba također predvidjeti u cijeni. Skele moraju biti u skladu s propisima Zaštite na radu. Iskopane rovove treba podupirati ako su dubine preko jednog metra. Osim toga, treba ukalkulirati sve potrebne zaštitne ograde, te rampe i mostove za prijevoz materijala po gradnji.</t>
  </si>
  <si>
    <t>. pomoć obrtnicima i instalaterima kojima treba osigurati prostoriju za smještaj alata i pohranu materijala, ustupanje radne snage za dubljenje, probijanje i bušenje, te popravak žbuke nakon završenih keramičarskih, kamenorezačkih, kamenarskih, parketarskih, stolarskih i bravarskih, a prije soboslikarsko-ličilačkih radova. Izvođač građevinskih radova dužan je obrtnicima i instalaterima dati potrebne skele za radove na visini većoj od dva metra.</t>
  </si>
  <si>
    <t>. Kod radova za vrijeme ljetnih vrućina, zimi i kišnih dana treba osigurati konstrukcije od štetnih atmosferskih utjecaja, a u slučaju da dođe do oštećenja uslijed prokišnjavanja ili smrzavanja, izvođač će izvršiti popravke o svom trošku.</t>
  </si>
  <si>
    <t xml:space="preserve">. provođenje čišćenja gradilišta od blata, odvođenje oborinske vode, održavanje i čišćenje gradilišta i objekta tijekom izgradnje i nakon završetka svih radova prije primopredaje objekta. Završni radovi, kao uklanjanje ograda i baraka te poravnanje terena. </t>
  </si>
  <si>
    <t>. Završno fino čišćenje vanjskih prostora okoliša objekta nakon dovršetka svih građevinsko-obrtničkih i instalaterskih radova.</t>
  </si>
  <si>
    <t>. popravke svih oštećenja koja su nastala tokom gradnje.</t>
  </si>
  <si>
    <t>. zidarska pripomoć kod obrtničkih i instalaterskih radova, pri ugradnji sitnih predmeta, za manja probijanja,bušenja, vađenja cijevi, štemanja, krpanja, ugradbe i sl.</t>
  </si>
  <si>
    <t>. pripomoć obrtnicima kod ugradnje prozora, vrata i fasadnih elemenata.</t>
  </si>
  <si>
    <t>Glavni izvođač treba ugovarati radove s kooperantima u smislu ovih općih uvjeta. Popis kooperanata Glavni izvoditelj obvezan je dostaviti Investitoru na ovjeru uz ponudu, odnosno u kasnijim fazama pregovora, a prije izvedbe ukoliko iste nije u mogućnosti navesti u fazi davanja ponude. Investitor ima pravo u bilo kojem trenutku odbiti kooperanta / kooperante predložene od strane Glavnog Izvoditelja.</t>
  </si>
  <si>
    <t>Uskladištenje materijala treba provesti tako da materijal bude osiguran od vlaženja i lomova, jer se samo neoštećen i kvalitetan smije ugrađivati. Ovo se odnosi na sve gotove prefabrikate, obrtničke proizvode i materijal za obrtničke radove. Vezna sredstva također moraju biti kvalitete propisane troškovnikom u skladu s važećim normama.</t>
  </si>
  <si>
    <t>Tolerancije i odstupanja mjera izvedenih radova određene su uzancama zanata, odnosno prema odluci projektanta i nadzorne službe. Sva odstupanja od dogovorenih tolerantnih mjera dužan je izvođač otkloniti o svom trošku. To vrijedi za sve vrste radova, kao što su građevinski, obrtnički i montažerski, opremanje i ostali radovi.</t>
  </si>
  <si>
    <t>Izvođač o svom trošku radi zakonski predviđen Plan izvođenja radova (u ime investitora) te angažira Koordinatora zaštite na radu II tokom izvođenja. Investitor samo vrši imenovanje i prijavu.</t>
  </si>
  <si>
    <t>PRIPREMNI RADOVI</t>
  </si>
  <si>
    <t>Izvođač je dužan prije početka radova sprovesti sve pripremne radove da se izvođenje može nesmetano odvijati. U tu svrhu izvođač je dužan detaljno proučiti investiciono tehničku dokumentaciju, te izvršiti potrebne računske kontrole. Potrebno je proučiti sve tehnologije izvedbe pojedinih radova radi optimalne organizacije građenja, nabavke materijala, kalkulacije i sl.</t>
  </si>
  <si>
    <t>Izvođač i njegovi kooperanti dužni su svaki dio investiciono tehničke dokumentacije pregledati, te dati primjedbe na eventualne tehničke probleme koji bi mogli prouzročiti slabiji kvalitet, postojanost ugrađenih elemenata ili druge štete. U protivnom biti će dužan ovakve štete sanirati o svom trošku. Naročitu pažnju kod toga treba posvetiti usaglašavanju građevinskih i instalaterskih nacrta. Ako ustanovi neke razlike u mjerama, nedostatke ili pogreške u podlogama, dužan je pravovremeno obavijestiti nadzornog inženjera i odgovornog projektanta, te ponuditi rješenja i dopuniti sa odgovarajućom dokumentacijom.</t>
  </si>
  <si>
    <t>Nepoznavanje grafičkog dijela projekta i tehničkog opisa neće se prihvatiti kao razlog za povišenje jediničnih cijena ili greške u izvedbi.</t>
  </si>
  <si>
    <t>MATERIJAL</t>
  </si>
  <si>
    <t>Pod tim nazivom se podrazumjeva samo cijena materijala tj. dobavna cijena i to kako glavnog materijala, tako i pomoćnog, veznog i slično. U tu cijenu uključena je i cijena transportnih troškova bez obzira na prijevozno sredstvo sa svim prijenosima, utovarima i istovarima, te uskladištenje i čuvanje na gradilištu od uništenja (prebacivanje, zaštita i slično). Tu je uključeno i davanje potrebnih uzoraka i provedba kontrolnih ispitivanja kod izvjesnih vrsta materijala.</t>
  </si>
  <si>
    <t>RAD</t>
  </si>
  <si>
    <t>U kalkulaciji rada treba uključiti sav rad, kako glavni, tako i pomoćni, te sav unutarnji transport. Ujedno treba uključiti sav rad oko zaštite gotovih konstrukcija i dijelova objekta od štetnog utjecaja vrućine, hladnoće, mehaničkih oštećenja i slično.</t>
  </si>
  <si>
    <t>SKELE</t>
  </si>
  <si>
    <t>Sve lake, pokretne, pomoćne skele, bez obzira na visinu, ulaze u jediničnu cijenu dotičnog rada, osim fasadne skele za obradu fasade, koja se obračunava kao posebna stavka. Skela mora biti na vrijeme postavljena kako ne bi nastao zastoj u radu. Pod pojmom skela podrazumijeva se i prilaz istoj, te ograda. Kod zemljanih radova u jediničnu cijenu ulaze razupore, te mostovi za prebacivanje iskopa većih dubina. Ujedno su tu uključeni i prilazi, te mostovi za betoniranje konstrukcije i sl.</t>
  </si>
  <si>
    <t>OPLATA</t>
  </si>
  <si>
    <t>Kod izrade oplate predviđeno je podupiranje, uklještenje, te postava i skidanje iste. U cijenu ulazi kvašenje oplate prije betoniranja, kao i mazanje limenih kalupa. Po završetku betoniranja, sva se oplata nakon određenog vremena mora očistiti i sortirati.</t>
  </si>
  <si>
    <t>IZMJERE</t>
  </si>
  <si>
    <t>Ukoliko nije u pojedinoj stavci dat način obračuna radova, treba se u svemu pridržavati važećih normi u građevinarstvu.</t>
  </si>
  <si>
    <t>ZIMSKI I LJETNI RAD</t>
  </si>
  <si>
    <t>Ukoliko je ugovoreni termin izvršenja objekta uključen i zimski odnosno ljetni period, to se neće posebno izvođaču priznavati na ime naknade za rad pri niskoj temperaturi, zaštita konstrukcija od hladnoće i vrućine, te atmosferskih nepogoda, sve mora biti uključeno u jedinični cijenu. Za vrijeme zime objekat se mora zaštititi. Svi eventualni smrznuti dijelovi moraju se ukloniti i izvesti ponovo bez bilo kakve naplate. Ukoliko je temperatura niža od temperature pri kojoj je dozvoljen dotični rad, izvođač snosi punu odgovornost za ispravnost i kvalitetu rada. To isto vrijedi i za zaštitu radova tokom ljeta od prebrzog sušenja uslijed visoke temperature.</t>
  </si>
  <si>
    <t>FAKTORI</t>
  </si>
  <si>
    <t>Na jediničnu cijenu radne snage izvođač ima pravo zaračunati faktor prema postojećim privrednim instrumentima na osnovu zakonskih propisa. Povrh toga izvođač ima faktorom obuhvatiti i slijedeće radove, koji se neće zasebno platiti, kao naknadni rad, i to:</t>
  </si>
  <si>
    <t>. kompletnu režiju gradilišta, uključujući dizalice, mostove, sitnu mehanizaciju i slično,</t>
  </si>
  <si>
    <t>. najamne troškove za posuđenu mehanizaciju, koju izvođač sam ne posjeduje, a potrebna mu je pri izvođenju rada,</t>
  </si>
  <si>
    <t>. nalaganje temelja prije iskopa nanosne skele,</t>
  </si>
  <si>
    <t>. sva ispitivanja materijala,</t>
  </si>
  <si>
    <t>. ispitivanja dimnjaka u svrhu dobivanja potvrde od dimnjačara o ispravnosti,</t>
  </si>
  <si>
    <t>. uskladištenje materijala i elemenata za obrtničke i instalaterske radove do njihove ugradbe,</t>
  </si>
  <si>
    <t>. uređenje gradilišta po završetku rada, sa otklanjanjem svih otpadaka, šute, ostataka građevnog materijala, inventara, pomoćnih objekata itd.</t>
  </si>
  <si>
    <t>. u kalkulacije izvođač mora prema ponuđenim radovima uračunati ili posebno ponuditi eventualne zaštite za zimski period građenja, kišu ili sl.</t>
  </si>
  <si>
    <t>. svu površinsku vodu u granicama gradilišta na svim nižim nivoima redovito odstranjivati odnosno nasipavati,</t>
  </si>
  <si>
    <t>. Gradilište mora biti po noći dobro osvijetljeno.</t>
  </si>
  <si>
    <t>. Sve otpadne materijale (šuta, lomovi, mort, ambalaža i sl.) treba odmah odvesti. Troškove treba ukalkulirati u režiju i faktor. Ukoliko se isti neće izvršavati na dnevnoj bazi (svakodnevno), investitor ima pravo čišćenja i odvoz otpada povjeriti drugome, a na teret izvođača radova,</t>
  </si>
  <si>
    <t>. Izvođač je dužan uz shemu organizacije gradilišta dostaviti i spisak sve mehanizacije i opreme koja će biti na raspolaganju gradilišta, te satnice za rad i upotrebu svakog stroja,</t>
  </si>
  <si>
    <t>. Izvođač je dužan bez posebne naplate osigurati investitoru i projektantu potrebnu pomoć kod obilaska gradilišta i nadzora, uzimanju uzoraka i sl., potrebnim pomagalima i ljudima,</t>
  </si>
  <si>
    <t>. Na gradilištu moraju biti poduzete sve mjere Zaštite od požara i Zaštite na radu prema postojećim propisima, kao i imenovane osobe od strane izvoditelja za organiziranje i provođenje istih.</t>
  </si>
  <si>
    <t>. Sve materijale izvođač mora redovito i pravovremeno dobaviti, kao i obuhvatiti rok odobrenja od strane Nadzora i Investitora, da ne dođe do bilo kakvog zastoja gradnje</t>
  </si>
  <si>
    <t>Sve navedeno važi za obrtničke i instalaterske radove s tim što izvođač graditeljskih radova prima kao naknadu određeni postotak na ime pokrića režijskih i manipulativnih troškova na fakturne iznose, a što se ima regulirati ugovorom.</t>
  </si>
  <si>
    <t>DOKUMENTACIJA NA GRADILIŠTU</t>
  </si>
  <si>
    <t>Izvođač na gradilištu od dana otvaranja gradilišta sve do zatvaranja gradilišta mora imati:
- rješenje o upisu u sudski registar / obrtnicu
- suglasnost za obavljanje djelatnosti građenja
- akte o imenovanju glavnog inženjera gradilišta, inženjera gradilišta, odnosno voditelja radova
- akt o imenovanju nadzornog inženjera, odnosno glavnog nadzornog inženjera
- potvrdu glavnog projekta s glavnim projektom
- izvedbene projekte sa svim izmjenama i dopunama (o čemu treba voditi evidenciju i arhivu)
- građevinski dnevnik
- elaborat iskolčenja građevine
- elaborat zaštite na radu i zaštite od požara u fazi izvedbe građevine</t>
  </si>
  <si>
    <t>-Izrada radioničke dokumentacije za nestandardnu opremu.</t>
  </si>
  <si>
    <t>KNJIGA ISPRAVA SUKLADNOSTI</t>
  </si>
  <si>
    <t>Glavnog Izvoditelja, a izrađuje se u toku izvedbe objekta i u svako doba gradnje mora biti u skladu s izvedenim radovima i ugrađenom opremom. Knjiga treba biti podjeljena u poglavlja sukladno numeraciji troškovnika. U svako poglavlje potrebno je prije ugradnje pojedinog materijala (unutar poglavlja na koje se proizvod odnosi) dostaviti i pohraniti originalne ovjerene kopije:
a) dokaza / isprava o sukladnosti za ugrađene građevne proizvode,
b) dokaze kvalitete dijela građevine, građevinskih i drugih radova, kao rezultat provedbe kontrolnih postupaka od strane ovlaštene pravne osobe</t>
  </si>
  <si>
    <t>c) uz svaku od gore navedenih isprava pisana potvrda primitka i pregleda proizvoda prije ugradnje ovjerena od strane nadzornog inženjera, sa upisanim datumom pregleda / ovjere, te isto ovjeriti i upisom nadzornog inženjera u građevinski dnevnik.</t>
  </si>
  <si>
    <t>Sastavni dio knjige isprava o sukladnosti su
slijedeći dokumenti / izjave:
- preslika konačne potvrde glavnog projekta
- podatci o svim sudionicima u gradnji
- pisana izjava izvođača o izvedenim radovima i uvjetima održavanja građevine
- završno izvješće nadzornog inženjera o izvedbi građevine
- kopija građevinskog dnevnika</t>
  </si>
  <si>
    <t>Certifikati, kao i dokumenti / izjave unutar knjige trebaju biti numerirani i navedeni u sadržaju iza naslovne stranice.</t>
  </si>
  <si>
    <t>OSTALI RADOVI</t>
  </si>
  <si>
    <t>Izvoditelj je prije sastavljanja ponude obvezan detaljno proučiti svu ponudbenu dokumentaciju, te opće uvjete, opise i količine radova u troškovniku.
U zasebnoj stavci svake od grupa radova potrebno je nuditi i tekstualno obrazložiti dodatne radove / materijale koji nisu predviđeni stavkama troškovnika predmetne grupe radova, a odnosi se na:
- dodatne troškove nastale kao posljedica specifičnosti nuđenih materijala, proizvoda i radova od strane izvođača
- ustanovljene razlike u količinama.
Dodatni radovi neće se prihvatiti kao valjani ukoliko nisu navedeni sa obrazloženjem Izvoditelja, a kao sastavni dio ponude.</t>
  </si>
  <si>
    <t>Svi radnici izvođača i njegovih podizvođača moraju biti jednoobrazno odjeveni u radna odijela sa</t>
  </si>
  <si>
    <t>jasno istaknutom oznakom / imenom poslodavca.</t>
  </si>
  <si>
    <t>Zatvoreni prostori i pročelja</t>
  </si>
  <si>
    <t>Obaveza glavnog izvođača je da u ukupnu cijenu izgradnje objekta ukalkulira i završno fino čišćenje unutarnjeg prostora, krova i pročelja objekta, manipulativnih površina i okoliša nakon dovršetka svih građevinskoobrtničkih i instalaterskih radova. U čišćenju osim čišćenja podova podrazumjeva se i čišćenje vrata, prozora, stijena sa pranjem stakla bez obzira da li su izrađeni od drva ili metala kao i čišćenje i pranje zidnih pločica, sanitarnih predmeta i ostalo. Prilikom čišćenja paziti da se završna obrada ne ošteti. U slučaju nastanka oštećenja uslijed upotrebe neadekvatnih sredstava i pribora za čišćenje, ista će se otkloniti na račun izvoditelja radova čišćenja, bilo zamjenom oštećenih elemenata ili nekom drugom metodom prema odluci nadzornog inženjera.</t>
  </si>
  <si>
    <r>
      <t>m</t>
    </r>
    <r>
      <rPr>
        <vertAlign val="superscript"/>
        <sz val="10"/>
        <rFont val="Arial"/>
        <family val="2"/>
        <charset val="238"/>
      </rPr>
      <t>2</t>
    </r>
  </si>
  <si>
    <r>
      <t>m</t>
    </r>
    <r>
      <rPr>
        <vertAlign val="superscript"/>
        <sz val="10"/>
        <rFont val="Arial"/>
        <family val="2"/>
        <charset val="238"/>
      </rPr>
      <t>3</t>
    </r>
  </si>
  <si>
    <r>
      <t>m</t>
    </r>
    <r>
      <rPr>
        <vertAlign val="superscript"/>
        <sz val="10"/>
        <rFont val="Arial"/>
        <family val="2"/>
        <charset val="238"/>
      </rPr>
      <t>1</t>
    </r>
  </si>
  <si>
    <t>R 18/14</t>
  </si>
  <si>
    <t>14/18</t>
  </si>
  <si>
    <t>Dobava i postavljanje krovnog profiliranog, nosivog, čeličnog, trapeznog lima, plastificiranog, u boji po izboru projektanta, postavljenog kao kontinuirani nosač preko dva polja kao „HOESCH“ 100/275/1mm. Trapezni lim se mehanički učvršćuje na montažnu ab konstrukciju krova. Visina motaže cca 9m. Obavezna izrada radioničkih nacrta uključenih u cijenu. U cijeni je sav rad, materijal, transport, strojevi, skela, sve do potpune gotovosti stavke.</t>
  </si>
  <si>
    <t xml:space="preserve">– obloga pokrova </t>
  </si>
  <si>
    <t>– obloga čela i bočnih stranica razvijene širine 45cm</t>
  </si>
  <si>
    <t>– obloga podgleda</t>
  </si>
  <si>
    <t>– horizontalni oluk 20x10cm</t>
  </si>
  <si>
    <t>Pevec Logistika d.o.o., Vukovar, Vijeće Europe  36</t>
  </si>
  <si>
    <t>Vukovar, Kudeljarska 4a, k.č.br. 397</t>
  </si>
  <si>
    <t>– detalj podne ploče</t>
  </si>
  <si>
    <t xml:space="preserve">Dobava i postavljanje obloge čelične konstrukcije nadstrešnica na uzdužnim fasadama.
Obloga pokrova nadstrešnice izvodi se iz profiliranog pocinčanog, čeličnog lima, debljine 0,6mm, bojanog poliester bojom u RAL-u po izboru projektanta, visine rebra min 45mm (rebra na krajevima ispunjena punilom). Na spoju obloge sa fasadnim sendvič panelima potrebno je izvesti horizontalne oluke iz čeličnog pocinčanog lima, debljine 0,6mm, bojanog poliester bojom u RAL-u po izboru projektanta. Nadstrešnice su u nagibu do 6%.
Obloga podgleda nadstrešnica izvodi se iz profiliranog čeličnog pocinčanog lima, debljine 0,6mm, bojanog poliester bojom u RAL-u po izboru projektanta, visine rebra 18mm.
Obloga čela i bočnih stranica nadstrešnica izvodi se iz ravnog aluminijskog lima, debljine 3mm, bojanog poliester bojom u RAL-u po izboru projektanta.
U cijenu uključena sva potrebna čelična potkonstrukcija za izvedbu obloge, sav rad, materijal, transport i skela do potpune gotovosti stavke.
</t>
  </si>
  <si>
    <t>18.</t>
  </si>
  <si>
    <t xml:space="preserve">TENDER ARHITEKTONSKO-GRAĐEVINSKO-OBRTNIČKIH 
RADOVA 
</t>
  </si>
  <si>
    <t>RUŠENJA, UKLANJANJA</t>
  </si>
  <si>
    <t xml:space="preserve">Uklanjanje (rušenje) postojećih nadzemnih objekata obuhvaća:
 * ogradu na istočnoj strani parcele (u Huttlerovoj ulici).
Ograda je zidana, od opeke starog formata,u lošem je konstruktivnom  stanju, jer je već dobrano nagnuta na jednu stranu i čini opasnost za ljude. Visina ograde je cca 2,40 cm,širina u donjem dijelu je 65 cm, a u gornjem  cca 30 cm, s tim da ima "ukrute" od opečnih stupova na svakih cca 3,0 dužna metra. Dužina ograde je 100m.
 Prije početka uklanjanja ograde obratiti pozornost na mjere zaštite i djelatnika i građana. 
 * stablo tik uz ogradu od opeke, koje je locirano s vanjske strane parcele, ali je svojim korijenjem ugroza i za sadašnju ogradu i za buduću zgradu.Stablo je visine cca 8 m, 
 promjer debla cca 60 cm.
 * uklanjanje postojećeg objekat portirnice
 * uklanjanje kioska
 * rušenje čeličnih i betonskih nadzemnih elemenata 
 za kontejnere za otpad
 * svi nepozneti podzemni kanali i trase starih instalacija,
 betonskih bazenčića i sl.
 Sav materijal (šutu) utovariti,odvesti i istovariti na legalnu  deponiju do 25 km udaljenosti. Taksa za odlaganje šute u cijeni. 
 Površina parcele predviđene za izgradnju OHBP-a i Dnevne bolnice mora biti potpuno očišćena,sigurna i  pripremljena za početak radova. Dio pripremnih radova obuhvaćen je i u troškovnicima instalaterskih radova i u troškovniku radova prometnica i uređenje okoliša.
 Prije davanja ponude obvezno pogledati stanje na licu 
 mjesta.Obračun za sve komplet.
</t>
  </si>
  <si>
    <t>RUŠENJA, UKLANJANJA UKUPNO</t>
  </si>
  <si>
    <t>2.1</t>
  </si>
  <si>
    <t xml:space="preserve">Iskolčenje građevine koje se sastoji od prenošenja svih točaka gabarita građevine iz Glavnog projekta na nanosnu skelu (teren).Iskolčenje radi ovlašteni geodet,u skladu s Geodetskim projektom. Po završetku izvedbe svih radova ovlašteni geodet vrši snimanje izvedenog stanja sa ucrtanim svim instalacijama u obuhvatu parcele i daje izjavu.
Obračun po kompletu za sve navedeno.
</t>
  </si>
  <si>
    <t>2.2</t>
  </si>
  <si>
    <t>3.1</t>
  </si>
  <si>
    <t>3.2</t>
  </si>
  <si>
    <r>
      <t>Izrada sloja od mehanički stabiliziranog drobljenog kamenog materijala,granulacije 0-63 mm,s mehaničkim zbijanjem do postizanja zahtjevane zbijenosti M=60 Mpa, kao zamjena lošeg materijala ispod i oko trakastih temelja lijevog i desnog krila,oko nadtemeljnih zidova lijevog i desnog krila,ispod i oko temeljnih greda u oba prolaza kroz zgradu,ispod ab temeljne ploče podruma i podnih ploča lijevog i desnog krila te za zatrpavanje iskopa oko podruma,temeljnih stopa i nadtemeljnih zidova.
Radovi se izvode na dubini od cca -330 sve do kote -0.10, u cijeloj dužini i širini ispod i oko trakastih temelja i nadtemeljnih greda lijevog i desnog krila te kolnih prolaza, kao i na dubini od -580 do kote -0,10 ispod i oko ab temeljne ploče i podruma,uz  izuzetak ispod i oko okna dizala i prostorije uređaja za prepumpavanje gdje su radovi na dubini od -700 do -680 cm, odnosno od -660 do -640 cm. Pregled i potvrda o traženom modulu stišljivosti izvedenog stanja od strane ovlaštene osobe odnosno tvrtke je uključeno u jediničnu cijenu. Stavka obuhvaća dobavu svog materijala,razastiranje, planiranje i zbijanje istog,sav rad,strojeve i transport.
Obračun po m</t>
    </r>
    <r>
      <rPr>
        <vertAlign val="superscript"/>
        <sz val="10"/>
        <rFont val="Arial"/>
        <family val="2"/>
        <charset val="238"/>
      </rPr>
      <t>3</t>
    </r>
    <r>
      <rPr>
        <sz val="10"/>
        <rFont val="Arial"/>
        <family val="2"/>
        <charset val="238"/>
      </rPr>
      <t xml:space="preserve"> u zbijenom stanju.
</t>
    </r>
  </si>
  <si>
    <t>3.3</t>
  </si>
  <si>
    <r>
      <t>Dobava,ugradnja i razastiranje granuliranog pranog riječnog okruglog šljunka, granulacije 16-32 mm, u sloju debljine 8 cm, koji služi kao zaštita PVC membrane na ravnom krovu. 
Šljunak se postavlja na prethodno postavljeni geotekstil 300 g/m</t>
    </r>
    <r>
      <rPr>
        <vertAlign val="superscript"/>
        <sz val="10"/>
        <rFont val="Arial"/>
        <family val="2"/>
        <charset val="238"/>
      </rPr>
      <t>2</t>
    </r>
    <r>
      <rPr>
        <sz val="10"/>
        <rFont val="Arial"/>
        <family val="2"/>
        <charset val="238"/>
      </rPr>
      <t xml:space="preserve"> ( sve u cijeni). </t>
    </r>
  </si>
  <si>
    <t>3.4</t>
  </si>
  <si>
    <t xml:space="preserve">Dobava, ugradnja granuliranog pranog i bijelo obojanog okruglog šljunka,granulacije 16-50 mm, u sloju debljine 10 cm, a u širini od 40 cm,uz obodne zidove, na tlu. Šljunak se postavlja na prethodno postavljeni geotekstil 300gr/m2 (sve u cijeni).
</t>
  </si>
  <si>
    <t>4.1</t>
  </si>
  <si>
    <r>
      <t>Dobava i izvedba podložnog betona ispod ab podne ploče podruma,kao podloge za postavljanje hidroizolacije, te iznad hidroizolacije za njenu zaštitu,te ispod podnih ploča
 lijevog i desnog krila za postavljanje armature. Beton je klase C12/15 debljine 5 cm.Beton na koji se postavlja hidroizolacija mora biti vodoravan i dobro zariban,bez isticanja zrna agregata. Obračun po m</t>
    </r>
    <r>
      <rPr>
        <vertAlign val="superscript"/>
        <sz val="10"/>
        <rFont val="Arial"/>
        <family val="2"/>
        <charset val="238"/>
      </rPr>
      <t>2</t>
    </r>
    <r>
      <rPr>
        <sz val="10"/>
        <rFont val="Arial"/>
        <family val="2"/>
        <charset val="238"/>
      </rPr>
      <t xml:space="preserve"> tlocrtne površine.</t>
    </r>
  </si>
  <si>
    <t>a/ ispod podne ploče podruma</t>
  </si>
  <si>
    <r>
      <rPr>
        <sz val="10"/>
        <rFont val="Calibri"/>
        <family val="2"/>
        <charset val="238"/>
      </rPr>
      <t xml:space="preserve">– </t>
    </r>
    <r>
      <rPr>
        <sz val="10"/>
        <rFont val="Arial"/>
        <family val="2"/>
        <charset val="238"/>
      </rPr>
      <t>podložni beton d=5 cm (iznad drobljenog kamena na tlu)</t>
    </r>
  </si>
  <si>
    <r>
      <rPr>
        <sz val="10"/>
        <rFont val="Calibri"/>
        <family val="2"/>
        <charset val="238"/>
      </rPr>
      <t xml:space="preserve">– </t>
    </r>
    <r>
      <rPr>
        <sz val="10"/>
        <rFont val="Arial"/>
        <family val="2"/>
        <charset val="238"/>
      </rPr>
      <t>zaštitni beton d= 5cm (iznad geotekstila i hidroizolacije)</t>
    </r>
  </si>
  <si>
    <r>
      <rPr>
        <sz val="10"/>
        <rFont val="Calibri"/>
        <family val="2"/>
        <charset val="238"/>
      </rPr>
      <t xml:space="preserve">– </t>
    </r>
    <r>
      <rPr>
        <sz val="10"/>
        <rFont val="Arial"/>
        <family val="2"/>
        <charset val="238"/>
      </rPr>
      <t xml:space="preserve">podložni beton d=5 cm (iznad drobljenog kamena na tlu) </t>
    </r>
  </si>
  <si>
    <t>4.2</t>
  </si>
  <si>
    <r>
      <rPr>
        <sz val="10"/>
        <rFont val="Calibri"/>
        <family val="2"/>
        <charset val="238"/>
      </rPr>
      <t xml:space="preserve">– </t>
    </r>
    <r>
      <rPr>
        <sz val="10"/>
        <rFont val="Arial"/>
        <family val="2"/>
        <charset val="238"/>
      </rPr>
      <t xml:space="preserve">beton </t>
    </r>
  </si>
  <si>
    <r>
      <rPr>
        <sz val="10"/>
        <rFont val="Calibri"/>
        <family val="2"/>
        <charset val="238"/>
      </rPr>
      <t xml:space="preserve">– </t>
    </r>
    <r>
      <rPr>
        <sz val="10"/>
        <rFont val="Arial"/>
        <family val="2"/>
        <charset val="238"/>
      </rPr>
      <t xml:space="preserve">glatka oplata (obod ploče,zidovi rupe dizala i zidovi -1.23) </t>
    </r>
  </si>
  <si>
    <t>4.3</t>
  </si>
  <si>
    <r>
      <rPr>
        <sz val="10"/>
        <rFont val="Calibri"/>
        <family val="2"/>
        <charset val="238"/>
      </rPr>
      <t xml:space="preserve">– </t>
    </r>
    <r>
      <rPr>
        <sz val="10"/>
        <rFont val="Arial"/>
        <family val="2"/>
        <charset val="238"/>
      </rPr>
      <t>dvostrana daščana oplata</t>
    </r>
  </si>
  <si>
    <t>4.4</t>
  </si>
  <si>
    <r>
      <rPr>
        <sz val="10"/>
        <rFont val="Calibri"/>
        <family val="2"/>
        <charset val="238"/>
      </rPr>
      <t xml:space="preserve">– </t>
    </r>
    <r>
      <rPr>
        <sz val="10"/>
        <rFont val="Arial"/>
        <family val="2"/>
        <charset val="238"/>
      </rPr>
      <t>beton</t>
    </r>
  </si>
  <si>
    <t>4.5</t>
  </si>
  <si>
    <t xml:space="preserve">a/ podna ploča prizemlja lijevog krila                                                                                                                                                                     </t>
  </si>
  <si>
    <r>
      <rPr>
        <sz val="10"/>
        <rFont val="Calibri"/>
        <family val="2"/>
        <charset val="238"/>
      </rPr>
      <t xml:space="preserve">– </t>
    </r>
    <r>
      <rPr>
        <sz val="10"/>
        <rFont val="Arial"/>
        <family val="2"/>
        <charset val="238"/>
      </rPr>
      <t>oplata po obodu,te kod trafostanice</t>
    </r>
  </si>
  <si>
    <t xml:space="preserve">b/ podna ploča prizemlja desnog krila                                                                                                                                                                     </t>
  </si>
  <si>
    <r>
      <rPr>
        <sz val="10"/>
        <rFont val="Calibri"/>
        <family val="2"/>
        <charset val="238"/>
      </rPr>
      <t xml:space="preserve">– </t>
    </r>
    <r>
      <rPr>
        <sz val="10"/>
        <rFont val="Arial"/>
        <family val="2"/>
        <charset val="238"/>
      </rPr>
      <t>oplata po obodu</t>
    </r>
  </si>
  <si>
    <t>4.6</t>
  </si>
  <si>
    <t xml:space="preserve">a/ podrum                                                                                                                                                                   </t>
  </si>
  <si>
    <r>
      <rPr>
        <sz val="10"/>
        <rFont val="Calibri"/>
        <family val="2"/>
        <charset val="238"/>
      </rPr>
      <t xml:space="preserve">–  </t>
    </r>
    <r>
      <rPr>
        <sz val="10"/>
        <rFont val="Arial"/>
        <family val="2"/>
        <charset val="238"/>
      </rPr>
      <t>dvostrana glatka oplata zidova,uključivo oplata špaleta i podgleda otvora u zidovima te oplata zidova okna dizala i zidova stubišta</t>
    </r>
  </si>
  <si>
    <t xml:space="preserve">b/ prizemlje                                                                                                                                                                     </t>
  </si>
  <si>
    <r>
      <rPr>
        <sz val="10"/>
        <rFont val="Calibri"/>
        <family val="2"/>
        <charset val="238"/>
      </rPr>
      <t xml:space="preserve">– </t>
    </r>
    <r>
      <rPr>
        <sz val="10"/>
        <rFont val="Arial"/>
        <family val="2"/>
        <charset val="238"/>
      </rPr>
      <t>dvostrana glatka oplata zidova,uključivo oplata špaleta i podgleda otvora u zidovima te oplata zidova okna dizala i zidova stubišta</t>
    </r>
  </si>
  <si>
    <r>
      <rPr>
        <sz val="10"/>
        <rFont val="Calibri"/>
        <family val="2"/>
        <charset val="238"/>
      </rPr>
      <t xml:space="preserve">– </t>
    </r>
    <r>
      <rPr>
        <sz val="10"/>
        <rFont val="Arial"/>
        <family val="2"/>
        <charset val="238"/>
      </rPr>
      <t>beton c30/37, XC1</t>
    </r>
  </si>
  <si>
    <t xml:space="preserve">d/ drugi kat                                                                                                                                                          </t>
  </si>
  <si>
    <t xml:space="preserve">c/ prvi kat                                                                                                                                                                     </t>
  </si>
  <si>
    <r>
      <rPr>
        <sz val="10"/>
        <rFont val="Calibri"/>
        <family val="2"/>
        <charset val="238"/>
      </rPr>
      <t xml:space="preserve">– </t>
    </r>
    <r>
      <rPr>
        <sz val="10"/>
        <rFont val="Arial"/>
        <family val="2"/>
        <charset val="238"/>
      </rPr>
      <t>dvostrana glatka oplata</t>
    </r>
  </si>
  <si>
    <t>4.7</t>
  </si>
  <si>
    <t xml:space="preserve">a/ ab stupovi podruma,presjeka 55/55 cm,visine 385 cm                                                                                                                                                           </t>
  </si>
  <si>
    <r>
      <rPr>
        <sz val="10"/>
        <rFont val="Calibri"/>
        <family val="2"/>
        <charset val="238"/>
      </rPr>
      <t xml:space="preserve">–  </t>
    </r>
    <r>
      <rPr>
        <sz val="10"/>
        <rFont val="Arial"/>
        <family val="2"/>
        <charset val="238"/>
      </rPr>
      <t xml:space="preserve">četverostrana glatka oplata </t>
    </r>
  </si>
  <si>
    <t xml:space="preserve">b/ ab stupovi prizemlja,presjeka 55/55 cm,visine 420 cm                                                                                                                                                      </t>
  </si>
  <si>
    <t xml:space="preserve">c/ ab stupovi prvog kata,presjeka 55/55 cm,visine 420 cm                                                                                                                                                    </t>
  </si>
  <si>
    <t xml:space="preserve">d/ ab stupovi drugog kata,presjeka 55/55 cm,visine 420 cm                                                                                                                                                 </t>
  </si>
  <si>
    <t>4.8</t>
  </si>
  <si>
    <t>Izrada,dobava i betoniranje arm.betonskih greda srednjeg presjeka betonom klase C30/37,razred izloženosti XC1, u glatkoj oplati, u svemu prema izvedbenom projektu konstrukcije i arhitekture.Debljina stropne ploče je dio ab grede.Sve mora biti izvedeno geometrijski potpuno pravilno,a površine moraju biti glatke bez vidljivih nastavaka oplate i bez neravnina. Arm.betonske grede se izvode zajedno sa stropnim ab pločama.
U stavku je uključen sav rad,materijal,skela i transport, sve do potpune gotovosti.</t>
  </si>
  <si>
    <t xml:space="preserve">a/ ab grede podruma,presjeka ispod ab ploče 55/50 cm, na visini 385 cm                                                                                                                                                     </t>
  </si>
  <si>
    <r>
      <rPr>
        <sz val="10"/>
        <rFont val="Calibri"/>
        <family val="2"/>
        <charset val="238"/>
      </rPr>
      <t xml:space="preserve">– </t>
    </r>
    <r>
      <rPr>
        <sz val="10"/>
        <rFont val="Arial"/>
        <family val="2"/>
        <charset val="238"/>
      </rPr>
      <t>beton C30/37, XC1</t>
    </r>
  </si>
  <si>
    <t xml:space="preserve">b/ ab grede prizemlja,presjeka ispod ab ploče 55/53 cm, na visini od 420 cm                                                                                                                                                  </t>
  </si>
  <si>
    <r>
      <rPr>
        <sz val="10"/>
        <rFont val="Calibri"/>
        <family val="2"/>
        <charset val="238"/>
      </rPr>
      <t xml:space="preserve">– </t>
    </r>
    <r>
      <rPr>
        <sz val="10"/>
        <rFont val="Arial"/>
        <family val="2"/>
        <charset val="238"/>
      </rPr>
      <t xml:space="preserve">trostrana glatka oplata </t>
    </r>
  </si>
  <si>
    <t xml:space="preserve">c/ ab grede prvog kata,presjeka ispod ab ploče 55/53 cm, na visini od 420 cm                                                                                                                                                                           
                                                                                                                                         </t>
  </si>
  <si>
    <t xml:space="preserve">d/ ab grede drugog kata,presjeka ispod ploče 55/53 cm, na visini od 420 cm                                                                                                                                                                       
                                                                                                                                         </t>
  </si>
  <si>
    <t>4.9</t>
  </si>
  <si>
    <t xml:space="preserve">a/ ab stropna ploča nad podrumom,debljine 25 cm                                                                                                                                                  </t>
  </si>
  <si>
    <r>
      <rPr>
        <sz val="10"/>
        <rFont val="Calibri"/>
        <family val="2"/>
        <charset val="238"/>
      </rPr>
      <t xml:space="preserve">– </t>
    </r>
    <r>
      <rPr>
        <sz val="10"/>
        <rFont val="Arial"/>
        <family val="2"/>
        <charset val="238"/>
      </rPr>
      <t>ravna glatka oplata,visina podupiranja 435 cm</t>
    </r>
  </si>
  <si>
    <t xml:space="preserve">b/ ab stropna ploča nad prizemljem,debljine 22 cm                                                                                                                                              </t>
  </si>
  <si>
    <r>
      <rPr>
        <sz val="10"/>
        <rFont val="Calibri"/>
        <family val="2"/>
        <charset val="238"/>
      </rPr>
      <t xml:space="preserve">– </t>
    </r>
    <r>
      <rPr>
        <sz val="10"/>
        <rFont val="Arial"/>
        <family val="2"/>
        <charset val="238"/>
      </rPr>
      <t>ravna glatka oplata,visina podupiranja 473 cm</t>
    </r>
  </si>
  <si>
    <t xml:space="preserve">c/ ab stropna ploča nad prvim katom,debljine 22 cm                                                                                                                                           </t>
  </si>
  <si>
    <r>
      <rPr>
        <sz val="10"/>
        <rFont val="Calibri"/>
        <family val="2"/>
        <charset val="238"/>
      </rPr>
      <t xml:space="preserve">– </t>
    </r>
    <r>
      <rPr>
        <sz val="10"/>
        <rFont val="Arial"/>
        <family val="2"/>
        <charset val="238"/>
      </rPr>
      <t xml:space="preserve">ravna glatka oplata,visina podupiranja 473 cm </t>
    </r>
  </si>
  <si>
    <t xml:space="preserve">d/ ab stropna ploča nad drugim katom,debljine 22 cm                                                                                                                                      </t>
  </si>
  <si>
    <t>4.10</t>
  </si>
  <si>
    <t>Izrada,dobava i betoniranje trokrakog stubišta,betonom klase C30/37, razreda izloženosti XC1,debljine ploča ulaznih podesta u stubište isto kao i debljina stropnih ploča po etažama (25 cm odnosno 22 cm), debljina ploča međupodesta i stubišnih krakova
 20 cm,širine stubišnih kakova 130 cm,sve prema izvedbenom projektu konstrukcije i arhitekture.Visina jedne stepenice 15 cm, širina gazišta jedne stepenice 33 cm.Širina ploče podesta 130 cm. Razmak između krakova 70 cm.Sve u glatkoj oplati (podgled 
 ploča i bočni dijelovi krakova i podesta).Površine podgleda ploča moraju biti potpuno glatke i bez vidljivih nastavaka oplate i iscuraka betona.U slučaju nekvalitetne izvedbe po ocjeni nadzornog inženjera i projektanta, izvoditelj mora o svom trošku izvesti žbukanje stubišta.Uza zid,u dužini stubišnih krakova,postaviti 1 cm stiropora,za prekid širenja zvuka, što je uključeno u ovu stavku.U cijeni je sva potrebna skela,sav rad, materijal,strojevi i transport.</t>
  </si>
  <si>
    <r>
      <rPr>
        <sz val="10"/>
        <rFont val="Calibri"/>
        <family val="2"/>
        <charset val="238"/>
      </rPr>
      <t xml:space="preserve">– </t>
    </r>
    <r>
      <rPr>
        <sz val="10"/>
        <rFont val="Arial"/>
        <family val="2"/>
        <charset val="238"/>
      </rPr>
      <t>glatka oplata podgleda ploče podesta i krakova</t>
    </r>
  </si>
  <si>
    <r>
      <rPr>
        <sz val="10"/>
        <rFont val="Calibri"/>
        <family val="2"/>
        <charset val="238"/>
      </rPr>
      <t xml:space="preserve">– </t>
    </r>
    <r>
      <rPr>
        <sz val="10"/>
        <rFont val="Arial"/>
        <family val="2"/>
        <charset val="238"/>
      </rPr>
      <t xml:space="preserve">oplata čela stepenica </t>
    </r>
  </si>
  <si>
    <r>
      <rPr>
        <sz val="10"/>
        <rFont val="Calibri"/>
        <family val="2"/>
        <charset val="238"/>
      </rPr>
      <t xml:space="preserve">– </t>
    </r>
    <r>
      <rPr>
        <sz val="10"/>
        <rFont val="Arial"/>
        <family val="2"/>
        <charset val="238"/>
      </rPr>
      <t xml:space="preserve">glatka oplata bočnih stranica krakova ("češalj) </t>
    </r>
  </si>
  <si>
    <t>4.11</t>
  </si>
  <si>
    <r>
      <rPr>
        <sz val="10"/>
        <rFont val="Calibri"/>
        <family val="2"/>
        <charset val="238"/>
      </rPr>
      <t xml:space="preserve">– </t>
    </r>
    <r>
      <rPr>
        <sz val="10"/>
        <rFont val="Arial"/>
        <family val="2"/>
        <charset val="238"/>
      </rPr>
      <t>glatka oplata</t>
    </r>
  </si>
  <si>
    <r>
      <rPr>
        <sz val="10"/>
        <rFont val="Calibri"/>
        <family val="2"/>
        <charset val="238"/>
      </rPr>
      <t xml:space="preserve">– </t>
    </r>
    <r>
      <rPr>
        <sz val="10"/>
        <rFont val="Arial"/>
        <family val="2"/>
        <charset val="238"/>
      </rPr>
      <t>TPO membrana 1,8 mm</t>
    </r>
  </si>
  <si>
    <r>
      <rPr>
        <sz val="10"/>
        <rFont val="Calibri"/>
        <family val="2"/>
        <charset val="238"/>
      </rPr>
      <t xml:space="preserve">– </t>
    </r>
    <r>
      <rPr>
        <sz val="10"/>
        <rFont val="Arial"/>
        <family val="2"/>
        <charset val="238"/>
      </rPr>
      <t>geotekstil 300 g/m</t>
    </r>
    <r>
      <rPr>
        <vertAlign val="superscript"/>
        <sz val="10"/>
        <rFont val="Arial"/>
        <family val="2"/>
        <charset val="238"/>
      </rPr>
      <t>2</t>
    </r>
  </si>
  <si>
    <t>5.1</t>
  </si>
  <si>
    <t>5.2</t>
  </si>
  <si>
    <t>U jedinične cijene stavki obvezno uključiti sav rad, materijal, fasadne i radne skele,strojeve,sve horizontalne i vertikalne transporte te čišćenje gradilišta tijekom i nakon dovršetka pojedinih faza radova.</t>
  </si>
  <si>
    <t>6.1</t>
  </si>
  <si>
    <t>arm.cem.estrih debljine 8 cm:</t>
  </si>
  <si>
    <t>– podrum</t>
  </si>
  <si>
    <t>– prizemlje</t>
  </si>
  <si>
    <t>– prvi kat</t>
  </si>
  <si>
    <t>– drugi kat</t>
  </si>
  <si>
    <t>– treći kat</t>
  </si>
  <si>
    <t>arm.cem.estrih debljine 10 cm:</t>
  </si>
  <si>
    <t>6.2</t>
  </si>
  <si>
    <r>
      <t>Dobava i ugradnja instalacijskog kanala u prizemlju (prostor RTG dijagnostike ) i drugog kata (laboratorij za hitnu kateterizaciju srca). 
Metalni kanal za razvod instalacija od zida do uređaja, upušten u pod.Točna pozicija se usklađuje s odabranom opremom i uputama isporučitelja opreme.
 Predviđeno:
- četvrtasti kanal presjeka 30/8 cm,izrađen iz čeličnog lima
- uzdužna ojačanja obostrano uz gornji rub iz NP L-30/30/3mm učvršćena sidrenjem u slojeve poda
- poklopac širine 30 cm iz rebrastog čeličnog lima d=4 mm, priređen za oblaganje podnom oblogom (elektroprovodljiva pvc podna obloga)
Uključivo:
- dobava,priprema i ugradnja
- propisno spajanje i učvršćenje,da se omogući dilatiranje
- ugradnja sloja krovne izolacije ispod lima
Obračun za sve navedeno po m</t>
    </r>
    <r>
      <rPr>
        <vertAlign val="superscript"/>
        <sz val="10"/>
        <rFont val="Arial"/>
        <family val="2"/>
        <charset val="238"/>
      </rPr>
      <t>1</t>
    </r>
    <r>
      <rPr>
        <sz val="10"/>
        <rFont val="Arial"/>
        <family val="2"/>
        <charset val="238"/>
      </rPr>
      <t>.</t>
    </r>
  </si>
  <si>
    <t>6.3</t>
  </si>
  <si>
    <t>U jedinične cijene stavki obvezno uključiti sav materijal, rad strojeva i ljudi,fasadne i radne skele,horizontalne i vertikalne  
 transporte te čišćenje gradilišta tijekom i nakon dovršetka pojedinih faza radova.</t>
  </si>
  <si>
    <t>7.1</t>
  </si>
  <si>
    <t>a/ horizontalna hidroizolacija ispod podne ploče podruma</t>
  </si>
  <si>
    <r>
      <t>– geotekstil 300 g/m</t>
    </r>
    <r>
      <rPr>
        <vertAlign val="superscript"/>
        <sz val="10"/>
        <rFont val="Arial"/>
        <family val="2"/>
        <charset val="238"/>
      </rPr>
      <t>2</t>
    </r>
  </si>
  <si>
    <t>– PVC membrana</t>
  </si>
  <si>
    <t>a1/ ispod podne ploče podruma</t>
  </si>
  <si>
    <t>a2/ ispod podne ploče lijevog krila</t>
  </si>
  <si>
    <t xml:space="preserve">– vodonepropusni akrilatni premaz </t>
  </si>
  <si>
    <t>a3/ ispod podne ploče desnog krila</t>
  </si>
  <si>
    <t>– hidroizolacijska membrana</t>
  </si>
  <si>
    <t>b/ vertikalna hidroizolacija</t>
  </si>
  <si>
    <t>– podrumski zidovi</t>
  </si>
  <si>
    <t>– zidovi lijevog krila zgrade</t>
  </si>
  <si>
    <t>– zidovi desnog krila zgrade</t>
  </si>
  <si>
    <t>7.2</t>
  </si>
  <si>
    <t>a1/ horizontalno</t>
  </si>
  <si>
    <t xml:space="preserve">– hidroizolacijska membrana TPO 1,8 mm </t>
  </si>
  <si>
    <r>
      <t>– geotekstil 500 g/m</t>
    </r>
    <r>
      <rPr>
        <vertAlign val="superscript"/>
        <sz val="10"/>
        <rFont val="Arial"/>
        <family val="2"/>
        <charset val="238"/>
      </rPr>
      <t>2</t>
    </r>
  </si>
  <si>
    <t>a2/ vertikalno</t>
  </si>
  <si>
    <t>a/ RAVNI KROV DRUGOG KATA</t>
  </si>
  <si>
    <t>b/ RAVNI KROV TREĆEG KATA</t>
  </si>
  <si>
    <t>7.4</t>
  </si>
  <si>
    <t>7.3</t>
  </si>
  <si>
    <t xml:space="preserve">Dobava i ugradnja dvokomponentnog mikroarmiranog polimercementnog premaza visokog modula elastičnosti, na bazi cementa sa specijalnim alkalno otpornim polimerima i sadržajem sitnog agregata, prema EN 1504-2 i EN 1504-9 (Principi 1,2 i 8) ili jednakovrijedne .....................................................................................................
</t>
  </si>
  <si>
    <t>7.5</t>
  </si>
  <si>
    <t>Dobava i ugradnja toplinsko-zvučne izolacije podova svih 
 etaža.Na izolaciju se postavlja polietilenska folija. U cijenu 
 ulazi sav rad,materijal i transport.Obračun po m2 tlocrtne 
 površine za oba materijala:</t>
  </si>
  <si>
    <t>– ekstrudirani polistirol XPS,debljine 12 cm
   (ispod ploče lijevog krila)  + PE folija</t>
  </si>
  <si>
    <t>– ekstrudirani polistirol XPS,debljine 12 cm, 
   (iznad ploče podruma)  + PE folija</t>
  </si>
  <si>
    <t>– ekstrudirani polistiren XPS,debljine 12 cm,
   (ispod ploče desnog krila) + PE folija</t>
  </si>
  <si>
    <t>– elastificirani ekspandirani polistiren EPS, gustoće 20kg/m3,
   debljine 2+2=4 cm (pod prizemlja,prvog i drugog kata) 
   + PE folija</t>
  </si>
  <si>
    <t xml:space="preserve">– ekstrudirani polistirol XPS,debljine 5 cm (pod trećeg
   kata - strojarnica) + PE folija </t>
  </si>
  <si>
    <t>7.6</t>
  </si>
  <si>
    <r>
      <t>Dobava i postavljanje toplinske izolacije ravnog krova nad strojarnicom (trećim katom) od kamene mineralne vune u dva sloja. U cijenu ulazi sav rad,materijal i transport.
Obračun po m</t>
    </r>
    <r>
      <rPr>
        <vertAlign val="superscript"/>
        <sz val="10"/>
        <rFont val="Arial"/>
        <family val="2"/>
        <charset val="238"/>
      </rPr>
      <t>2</t>
    </r>
    <r>
      <rPr>
        <sz val="10"/>
        <rFont val="Arial"/>
        <family val="2"/>
        <charset val="238"/>
      </rPr>
      <t xml:space="preserve"> tlocrtne površine krova trećeg kata.</t>
    </r>
  </si>
  <si>
    <t>– kamena mineralna vuna u padu,debljine 5-17,5 cm</t>
  </si>
  <si>
    <t>– kamena mineralna vuna u padu,debljine 15 cm</t>
  </si>
  <si>
    <t>7.7</t>
  </si>
  <si>
    <r>
      <t>Dobava i postavljanje toplinske izolacije ravnog krova nad drugim katom ekstrudiranim polistirolom XPS, u dva sloja.
U cijenu ulazi sav rad,materijal,strojevi i transport.
Obračun po m</t>
    </r>
    <r>
      <rPr>
        <vertAlign val="superscript"/>
        <sz val="10"/>
        <rFont val="Arial"/>
        <family val="2"/>
        <charset val="238"/>
      </rPr>
      <t>2</t>
    </r>
    <r>
      <rPr>
        <sz val="10"/>
        <rFont val="Arial"/>
        <family val="2"/>
        <charset val="238"/>
      </rPr>
      <t xml:space="preserve">  tlocrtne površine krova. </t>
    </r>
  </si>
  <si>
    <t xml:space="preserve">– ekstrudirani polistirol XPS debljine 2x15 cm= 30 cm </t>
  </si>
  <si>
    <t>7.8</t>
  </si>
  <si>
    <t>7.9</t>
  </si>
  <si>
    <t>7.10</t>
  </si>
  <si>
    <r>
      <t>Dobava i ugradnja toplinske izolacije s unutarnje strane atike i preko atike ravnog krova nad drugim katom,pločama od ekstrudiranog polistirena XPS debljine 5 cm. Obvezno ploče pravilno fiksirati i ljepiti.Preko termoizolacije dolazi hidroizolacijska membrana u bijeloj boji (obračunata u posebnoj stavci).
Obračun po m</t>
    </r>
    <r>
      <rPr>
        <vertAlign val="superscript"/>
        <sz val="10"/>
        <rFont val="Arial"/>
        <family val="2"/>
        <charset val="238"/>
      </rPr>
      <t>2</t>
    </r>
    <r>
      <rPr>
        <sz val="10"/>
        <rFont val="Arial"/>
        <family val="2"/>
        <charset val="238"/>
      </rPr>
      <t>.</t>
    </r>
  </si>
  <si>
    <t>7.11</t>
  </si>
  <si>
    <r>
      <t>Dobava i ugradnja toplinske izolacije atike sa strane ravnog krova nad trećim katom,pločama od ekstrudiranog polistirena XPS debljine 12,5 cm. Obvezno ploče pravilno fiksirati i ljepiti.Preko termoizolacije dolazi hidroizolacijska membrana u bijeloj boji (obračunata u posebnoj stavci).
Obračun po m</t>
    </r>
    <r>
      <rPr>
        <vertAlign val="superscript"/>
        <sz val="10"/>
        <rFont val="Arial"/>
        <family val="2"/>
        <charset val="238"/>
      </rPr>
      <t>2</t>
    </r>
    <r>
      <rPr>
        <sz val="10"/>
        <rFont val="Arial"/>
        <family val="2"/>
        <charset val="238"/>
      </rPr>
      <t>.</t>
    </r>
  </si>
  <si>
    <t>7.12</t>
  </si>
  <si>
    <r>
      <t>Dobava i oblaganje zidova podruma ekstrudiranim polistirenom XPS debljine 20 cm,vertikalnim postavljanjem na izvedenu hidroizolaciju zidova,bez fiksiranja u zid i probijanja hidroizolacije, već samo slaganja uza zid, na izvedenu hidroizolaciju.Paralelno 
 s postavljanjem XPS ploča, s njihove vanjske strane postaviti čepastu foliju kao mehaničku zaštitu, te postupno zatrpavati s kamenim nasipom (obračunat posebno).
 U cijeni je sav rad,materijal,potrebna skela,strojevi i transport. 
Obračun po m</t>
    </r>
    <r>
      <rPr>
        <vertAlign val="superscript"/>
        <sz val="10"/>
        <rFont val="Arial"/>
        <family val="2"/>
        <charset val="238"/>
      </rPr>
      <t>2</t>
    </r>
    <r>
      <rPr>
        <sz val="10"/>
        <rFont val="Arial"/>
        <family val="2"/>
        <charset val="238"/>
      </rPr>
      <t xml:space="preserve"> za XPS i čepastu foliju.
</t>
    </r>
  </si>
  <si>
    <t>7.13</t>
  </si>
  <si>
    <t>Oblaganje punih dijelova fasada je sitnovalovitim aluminijskim limom, koji se postavlja na metalnu potkonstrukciju,po sustavu
ventilirane fasade, sve po sustavu jednog od provjerenih i kvalitetnih proizvođača. Prije izvedbe oblaganja fasada izvoditelj 
će na gradilištu postaviti svu potrebnu opremu,skelu,alat te provesti sve potrebne mjere osiguranja za sigurnu i kvalitetnu 
 montažu. Prije početka radova izvoditelj će izraditi statički proračun i plan montaže oblaganja fasada. U stavkama fasaderskih radova uključene su sve stavke vezane uz oblaganje ploha fasada aluminijskim limom i potrebnom potkonstrukcijom.Svi detalji su tipski, po sustavu proizvođača, sva savijanja moraju biti tvornički izvedena. U svakoj stavci predvidjeti sav potreban rad, materijal, svu potrebnu potkonstrukciju i sredstva za ugradnju,sve transporte,strojeve, a sve prema detaljima sustava proizvođača.
 Izvoditelj je dužan, nakon izvedenih radova oblaganja fasada, dati potrebnu garanciju na izvedene radove. Montaža ventilirane fasade izvodi se nakon ugradnje prozora.</t>
  </si>
  <si>
    <t>8.1</t>
  </si>
  <si>
    <t>8.2</t>
  </si>
  <si>
    <t>8.3</t>
  </si>
  <si>
    <t>8.4</t>
  </si>
  <si>
    <t>– špaleta</t>
  </si>
  <si>
    <t>– nadvoji</t>
  </si>
  <si>
    <t>8.5</t>
  </si>
  <si>
    <t>– r.š. lima 45 cm (treći kat)</t>
  </si>
  <si>
    <t>– r.š. lima 65 cm (drugi kat)</t>
  </si>
  <si>
    <t>– r.š. lima 70 cm (drugi kat)</t>
  </si>
  <si>
    <t>8.6</t>
  </si>
  <si>
    <t>8.7</t>
  </si>
  <si>
    <t>8.8</t>
  </si>
  <si>
    <r>
      <t>Dobava i montaža ventiliranog podgleda stropa,u kolnim prolazima te podgledu i bočnim stranama nadstrešnice nad ulazom u OHBP,od kazetiranog lima širine do 30 cm (raster je potrebno uskladiti s predviđenim usadnim rasvjetnim tijelima)  s aluminijskom potkonstrukcijom na click, ovješenoj o arm.bet. stropnu ploču nad kolnim prolazima odnosno čeličnoj potkonstrukciji nadstrešnice. Visina ovjesa do 60 cm. Radionički nacrti i statički izračun uključeni u cijenu. Detalji izvedbe moraju dobiti suglasnost projektanta arhitekture i projektanta konstrukcije. Izvoditelj mora pribaviti sve potrebne ateste za materijal i pričvrsnu tehniku.Sva strana tijela koja se ugrađuju u ventilirani podgled moraju biti samostalno učvršćeni u arm.bet.stropnu ploču. Potrebna potkonstrukcija
 se izvodi prije postavljanja toplinske izolacije na podgled stropa, dok se postavljanje kazetiranog lima vrši nakon postavljene toplinske izolacije podgleda ab stropa i oko ab
 greda. U cijenu je uključena obrada i izvedba svih spojeva ventiliranog podgleda i ventilirane fasade.
Obračun po m</t>
    </r>
    <r>
      <rPr>
        <vertAlign val="superscript"/>
        <sz val="10"/>
        <rFont val="Arial"/>
        <family val="2"/>
        <charset val="238"/>
      </rPr>
      <t>2</t>
    </r>
    <r>
      <rPr>
        <sz val="10"/>
        <rFont val="Arial"/>
        <family val="2"/>
        <charset val="238"/>
      </rPr>
      <t xml:space="preserve"> postavljenog kazetiranog lima s potkonstrukcijom.</t>
    </r>
  </si>
  <si>
    <t>8.9</t>
  </si>
  <si>
    <t>– istočno pročelje</t>
  </si>
  <si>
    <t>– zapadno pročelje</t>
  </si>
  <si>
    <t>8.10</t>
  </si>
  <si>
    <t>– istok</t>
  </si>
  <si>
    <t>– zapad</t>
  </si>
  <si>
    <t>8.11</t>
  </si>
  <si>
    <t>Izrada,dobava i montaža svijetlećih reklama od slova (KBC i OHBP), ukupne visine 180 cm, širina pojedinog slova do 110 cm. Svako slovo ima duplo motanu potkonstrukciju (zbog čvrstoće),po kojima se sa stražnje i bočne stranice oblažu metalom. Slova su postavljena na pripremljene izvode fiksiranih u ab vanjski zid, dok je lice slova izvedeno od plexyglassa. Unutar slova se postavlja LED rasvjeta jačeg intenziteta (okvirno 1,44W po modulu).
U cijenu je uključen sav rad, materijal, radna skela i transporti. Obračun po naslovu za sve do potpune gotovosti.</t>
  </si>
  <si>
    <t>– KBC</t>
  </si>
  <si>
    <t xml:space="preserve">– OHBP </t>
  </si>
  <si>
    <t>8.12</t>
  </si>
  <si>
    <t>Fasadna obloga perforiranim panelima</t>
  </si>
  <si>
    <t>8.13</t>
  </si>
  <si>
    <t>8.14</t>
  </si>
  <si>
    <t>Fasadna obloga gotovim fasadnim sendvič panelima</t>
  </si>
  <si>
    <t>8.15</t>
  </si>
  <si>
    <r>
      <t>Dobava,izrada i montaža samostalne potkonstrukcije na ravnom krovu iznad drugog kata od čeličnih HOP pocinčanih profila za horizontalno postavljanje perforiranih aluminjskih panela, lim 18/76/ debljine1,0 mm,s perforacijom od 51%, kojim se zaklanjaju od pogleda strojarski uređaji. Izvoditelj je dužan, prije montaže, izraditi plan montaže i statiku  te radioničku dokumentaciju potkonstrukcije potrebne za postavljanje perforiranih limova, uzimajući u obzir njihovu nosivost i otpornost na vjetar. Pričvrsna tehnika mora biti atestirana,a potkonstrukcija odobrena od strane projektanta konstrukcije zgrade. Izvoditelj mora pribaviti sve potrebne ateste za materijal i pričvrsnu tehniku.
Obračun po m</t>
    </r>
    <r>
      <rPr>
        <vertAlign val="superscript"/>
        <sz val="10"/>
        <rFont val="Arial"/>
        <family val="2"/>
        <charset val="238"/>
      </rPr>
      <t>2</t>
    </r>
    <r>
      <rPr>
        <sz val="10"/>
        <rFont val="Arial"/>
        <family val="2"/>
        <charset val="238"/>
      </rPr>
      <t xml:space="preserve"> tlocrtne površine samostalne potkonstrukcije.</t>
    </r>
  </si>
  <si>
    <t>– fasadni paneli visine 5,0 m</t>
  </si>
  <si>
    <t>– uglovni L-elementi dimenzija cca 50/50 cm,visine 5,0 m</t>
  </si>
  <si>
    <t>8.16</t>
  </si>
  <si>
    <t>– detalj kape atike s potkonstrukcijom (unutarnja strana obrade atike, s krovne strane, nije predmet ove stavke),r.š.45 cm</t>
  </si>
  <si>
    <t xml:space="preserve">– opšivanje otvora vrata i prozorskih rešetki r.š.do 30 cm </t>
  </si>
  <si>
    <t xml:space="preserve">U jedinične cijene stavki obvezno uključiti sav rad, materijal, fasadne i radne skele,strojeve,sve horizontalne i vertikalne 
 transporte te čišćenje gradilišta tijekom i nakon dovršetka pojedinih faza radova. </t>
  </si>
  <si>
    <t>a/ podrum</t>
  </si>
  <si>
    <t>– gipspregradni zid debljine 15 cm,visine 435 cm</t>
  </si>
  <si>
    <t>b/ prizemlje - ohbp</t>
  </si>
  <si>
    <t>– gipspregradni zid debljine 15 cm,visine 473 cm</t>
  </si>
  <si>
    <t xml:space="preserve">  / prizemlje - lijevo krilo</t>
  </si>
  <si>
    <t xml:space="preserve">  / prizemlje - desno krilo</t>
  </si>
  <si>
    <t xml:space="preserve">c/ prvi kat </t>
  </si>
  <si>
    <t>GIPSPREGRADNI ZIDOVI</t>
  </si>
  <si>
    <t>GIPSPREGRADNI ZIDOVI UKUPNO</t>
  </si>
  <si>
    <t>d/ drugi kat</t>
  </si>
  <si>
    <r>
      <t>Dobava,izrada i montaža pregradnog zida debljine 15 cm, za zaštitu od ionizirajućeg (RTG) zračenja (oznaka PZ2). Zid ima troslojnu oblogu s obje strane, jednostruku konstrukciju od nosivih profila UW 75 i CW 75,visina zida 4,73 m. Izvodi se u OHBP-u u prizemlju (prostori br.0*10, 0*11 i 0*12) i na drugom katu (prostor br.2*59).Tipski sustav renomiranog proizvođača. Oblogu čine s obje strane: dvije gipskartonske namjenske ploče 
 s barijevim sulfatom za zaštitu od RTG zračenja-2x12,5 mm DF prema HRN EN 520 ili jednakovrijednoj....................................................................................................
te izvana gipskartonska ploča iznimne tvrdoće,debljine 12,5mm, oznake DFH2IR prema HRN EN 520 ili jednakovrijednoj ...........................................................................
Ispuna od kamene mineralne vune 60 kg/m3,d= 5,00 cm. Spojeve kod svake gipskartonske ploče s barijevim sulfatom obvezno obraditi namjenskom masom na bazi barijevog sulfata po uputi proizvođača ploča. Vanjske ploče obraditi punoplošno, u kvaliteti obrade K4, standardnom masom po uputi proizvođača ploča, potpuno pripremljene za soboslikanje disperzivnom bojom. Zid izvesti u punoj visini prostora,bez obzira na niži spušteni strop,potkonstrukciju fiksirati u ab podnu i stropnu ploču. Konstrukcija zida je cijelom svojom duljinom spojena sa susjednim dijelovima.U zidnu šupljinu polažu se strujni kabeli i potrebne instalacije, te je potrebna pozornost na potpunu zaštitu od zračenja.U cijenu ulazi obrada oko svih vrata  neovisno o broju i veličini,izrada eventualno potrebnih revizija, obrada oko svih prozora,vrata,utičnica,prekidača,uređaja,instalacijskih kanala i sl. Sve izvesti prema tehničkim uputama proizvođača navedenih gipskartonskih ploča. U cijeni je sav rad,materijal,potrebna skela i svi transporti.
Obračun po m</t>
    </r>
    <r>
      <rPr>
        <vertAlign val="superscript"/>
        <sz val="10"/>
        <rFont val="Arial"/>
        <family val="2"/>
        <charset val="238"/>
      </rPr>
      <t>2</t>
    </r>
    <r>
      <rPr>
        <sz val="10"/>
        <rFont val="Arial"/>
        <family val="2"/>
        <charset val="238"/>
      </rPr>
      <t xml:space="preserve"> površine zida ukupne debljine od 15 cm.</t>
    </r>
  </si>
  <si>
    <t>Napomena:
 Zaštita od zračenja navedenog zida za jednakovrijedan učinak olova je min.2,0 mm (od 70 kV do 125 kV), u skladu prema DIN 6812 ili jednakovrijednoj normi .........................................................................................................................
Prije izrade i ugradnje stijena, sastave istih uskladiti sa stvarnim zahtjevima isporučitelja RTG uređaja za svaku dijagnostiku, jer debljina obloge gipsanih ploča za zaštitu od zračenja ovisi o potrebnom ekvivalentu olova kao i predviđenom naponu cijevi.</t>
  </si>
  <si>
    <t>a/ prizemlje</t>
  </si>
  <si>
    <t>– gipspregradni zid PZ2, debljine 15 cm,visine 473 cm</t>
  </si>
  <si>
    <t>b/ drugi kat</t>
  </si>
  <si>
    <r>
      <t>Dobava, izrada i montaža jednostruke obloge vanjskog ab zida, na unutarnjoj strani,u prizemlju,u prostorima br.0*10 i 0*12, za zaštitu od ionizirajućeg (RTG) zračenja.
 Oblogu izvesti jednom gipskartonskom pločom s barijevim sulfatom,debljine 12,5 mm, na metalnoj potkonstrukciji, koju se fiksira u ab zid. Spojeve gipskartonske ploče obraditi s
 namjenskom masom na bazi barijevog sulfata po uputi proizvođača ploča.Punoplošno ploče pripremiti za soboslikanje disperzijskom bojom, kvaliteta obrade Q4.Oblogu izvesti u punoj visini prostora, bez obzira na niži spušteni strop. U cijenu ulazi obrada oko svih prozora,vrata,utičnica,prekidača i uređaja,sve zaštitne i rubne lajsne i sl.Sve izvoditi prema tehničkim uputama proizvođača tražene gipskartonse ploče.U cijeni je sav rad, materijal,potrebna skela i svi transporti. Za gipskartonske ploče s barijevim sulfatom izvoditelj mora prije izvođenja radova predočiti nadzornom inženjeru izvještaj o ispitivanju materijala.
Obračun po m</t>
    </r>
    <r>
      <rPr>
        <vertAlign val="superscript"/>
        <sz val="10"/>
        <rFont val="Arial"/>
        <family val="2"/>
        <charset val="238"/>
      </rPr>
      <t>2</t>
    </r>
    <r>
      <rPr>
        <sz val="10"/>
        <rFont val="Arial"/>
        <family val="2"/>
        <charset val="238"/>
      </rPr>
      <t xml:space="preserve"> površine obloge zida jednostrukom gipskartonskom pločom na bazi barijeva sulfata.      </t>
    </r>
  </si>
  <si>
    <r>
      <t>Dobava,izrada i montaža pregradnog zida debljine 10 cm, kao pregrade garderobnih kabina (drugi kat prostor broj 2*28), od obostrano dvostrukih gispkartonskih ploča
 (2x1 x 1,25 cm) iznimne tvrdoće,na metalnoj potkonstrukciji (UW i CW 75) na razmaku od 31,5 cm, s ispunom od odgovarajuće mineralne kamene vune debljine 50 mm.
 Ploče oznake DFH2IR prema HRN EN 520 ili jednakovrijednoj
....................................................................................................................
Zid (pregradu) izvesti do visine 240 cm i dubine 160 cm.  Potkonstrukciju fiksirati u ab podnu ploču i zidove međusobno pri vrhu s prednje strane. U cijenu ulazi izrada i obrada oko svih prekidača i utičnica, sve zaštitne rubne lajsne. Gipskartonske ploče je potrebno punoplošno obraditi,u kvaliteti K4, standardnom masom po uputi proizvođača ploča, potpuno pripremljene za soboslikanje disperzivnom bojom.Sve izvoditi prema tehničkim uputama proizvođača gipskartonskih ploča. U cijeni je sav rad,materijal,potrebna skela i svi transporti. 
Obračun po m</t>
    </r>
    <r>
      <rPr>
        <vertAlign val="superscript"/>
        <sz val="10"/>
        <rFont val="Arial"/>
        <family val="2"/>
        <charset val="238"/>
      </rPr>
      <t>2</t>
    </r>
    <r>
      <rPr>
        <sz val="10"/>
        <rFont val="Arial"/>
        <family val="2"/>
        <charset val="238"/>
      </rPr>
      <t>.</t>
    </r>
  </si>
  <si>
    <t>drugi kat:</t>
  </si>
  <si>
    <t>– gipspregradni zid debljine 10 cm (3x160/240 cm)</t>
  </si>
  <si>
    <r>
      <t>Dobava,izrada i montaža obloge vanjskog ab zida na unutarnjoj  strani,u prizemlju,prvom i drugom katu.Oblogu izvesti jednom gipskartonskom pločom iznimne tvrdoće, debljine 12,5 mm, oznake DFH2IR prema HRN EN 520 ili jednakovrijednoj ......................................................................................................................., 
na metalnoj potkonstrukciji koju se fiksira u ab zid. Oblogu izvesti u visini 330 cm od gotovog poda. U cijenu ulazi izrada i obrada oko svih prozora,prekidača i utičnica, sve zaštitne rubne lajsne. Sve izvesti prema tehničkim uputama proizvođača gipskartonskih 
 ploča. Gipskartonske ploče je potrebno punoplošno obraditi,u kvaliteti Q4, standardnom masom po uputi proizvođača ploča, potpuno pripremljene za soboslikanje disperzijskom bojom. U cijeni je sav rad,materijal,potrebna skela i svi transporti.
Obračun po m</t>
    </r>
    <r>
      <rPr>
        <vertAlign val="superscript"/>
        <sz val="10"/>
        <rFont val="Arial"/>
        <family val="2"/>
        <charset val="238"/>
      </rPr>
      <t>2</t>
    </r>
    <r>
      <rPr>
        <sz val="10"/>
        <rFont val="Arial"/>
        <family val="2"/>
        <charset val="238"/>
      </rPr>
      <t xml:space="preserve">. </t>
    </r>
  </si>
  <si>
    <t xml:space="preserve">a/ prizemlje                                                                                                       </t>
  </si>
  <si>
    <t>– obloga zida visine 330 cm</t>
  </si>
  <si>
    <t xml:space="preserve">b/ prvi kat                                                                                                                                                                                                        </t>
  </si>
  <si>
    <t xml:space="preserve">c/ drugi kat                                                                                                                                                                                                                                                                                                      </t>
  </si>
  <si>
    <r>
      <t>Dobava,izrada i montaža obloge oko instalacionih vertikala te manjih i srednje velikih šahtova,etažama, vatrootpornosti EI 90. Oblogu izvesti jednostrano trostrukim protupožarnim gipskartonskim pločama,svaka  debljine 15,0 mm, na metalnoj potkonstrukciji CW 100. Ispuna kamena mineralna vuna debljine 75 mm. Ukupna debljina obloge 14,5 cm.Zvučna zaštita min Rw= 43 dB. Visina obloge od 425 do 473 cm.Gipskartonske ploče je potrebno punoplošno obraditi namjenskom masom po uputi 
 proizvođača ploča, kvaliteta obrade Q4,potpuno pripremljeno za soboslikanje disperzijskim bojama. U cijeni je sav rad,materijal,potrebna skela i svi transporti.
Obračun po m</t>
    </r>
    <r>
      <rPr>
        <vertAlign val="superscript"/>
        <sz val="10"/>
        <rFont val="Arial"/>
        <family val="2"/>
        <charset val="238"/>
      </rPr>
      <t>2</t>
    </r>
    <r>
      <rPr>
        <sz val="10"/>
        <rFont val="Arial"/>
        <family val="2"/>
        <charset val="238"/>
      </rPr>
      <t xml:space="preserve"> površine obloge.</t>
    </r>
  </si>
  <si>
    <r>
      <t>Dobava, izrada i montaža pregrade za šahtove većih otvora, vatrootpornosti EI 90. Ukupna širina pregrade 15,0 cm. Izvesti iz CW i UW 100, s oblogom na jednoj strani od dvije 
 masivne ploče,svaka debljine 25 mm,oznake DF prema HRN EN 520 ili jednakovrijednoj ........................................................................................................................,
Ispuna kamena mineralna vuna max.debljine 60 mm. Zvučna zaštita pregrade šahtova min Rw= 44 dB. Visina obloge od 425 do 473 cm.Gipskartonske ploče je potrebno punoplošno obraditi namjenskom masom po uputi proizvođača ploča,kvaliteta obrade Q4,potpuno pripremljeno za soboslikanje disperzijskim bojama. U cijeni je sav rad,materijal,potrebna skela i svi transporti.
Obračun po m</t>
    </r>
    <r>
      <rPr>
        <vertAlign val="superscript"/>
        <sz val="10"/>
        <rFont val="Arial"/>
        <family val="2"/>
        <charset val="238"/>
      </rPr>
      <t>2</t>
    </r>
    <r>
      <rPr>
        <sz val="10"/>
        <rFont val="Arial"/>
        <family val="2"/>
        <charset val="238"/>
      </rPr>
      <t xml:space="preserve"> površine pregrade.</t>
    </r>
  </si>
  <si>
    <r>
      <t>Dobava,izrada i montaža pregradnog zida operacijskih sala, debljine 15 cm,od obostrano dvostrukih protupožarnih ploča za vrhunsku zvučnu zaštitu,svaka debljine 12,5 mm,na jednostrukoj metalnoj potkonstrukciji od profila CW 100,s ispunom od kamene mineralne vune debljine 80 mm.Ploče se postavljaju vodoravno. Zid je vatrootpornosti F90(EI90), a zvučne izolacije do Rw= 69 dB (+/- 2%). Zid izvesti u punoj visini prostora,bez obzira na niži spušteni strop, potkonstrukciju fiksirati u ab podnu i stropnu ploču. Obrada spojeva i površinska obrada prema tehničkom uputstvu proizvođača gipskartonskih ploča. Površinska obrada ploha ploča kvalitete Q4, kao priprema za soboslikanje diperzijskom bojom. U cijenu ulazi ugradnja svih vrata (6 kom),neovisno o veličini, obrada oko svih utičnica,prekidača,instalacijskih kanala,uređaja i sl..Sve izvesti prema tehničkim uputama proizvođača ploča. U cijeni je sav rad,materijal,potrebna skela i svi transporti.
Obračun po m</t>
    </r>
    <r>
      <rPr>
        <vertAlign val="superscript"/>
        <sz val="10"/>
        <rFont val="Arial"/>
        <family val="2"/>
        <charset val="238"/>
      </rPr>
      <t>2</t>
    </r>
    <r>
      <rPr>
        <sz val="10"/>
        <rFont val="Arial"/>
        <family val="2"/>
        <charset val="238"/>
      </rPr>
      <t>.</t>
    </r>
  </si>
  <si>
    <t xml:space="preserve">drugi kat                                                                                  </t>
  </si>
  <si>
    <t xml:space="preserve">– gipspregradni zid debljine 15 cm,visine 473 cm </t>
  </si>
  <si>
    <t>SPUŠTENI STROPOVI</t>
  </si>
  <si>
    <t xml:space="preserve">U jedinične cijene stavki obvezno uključiti sav rad, materijal, fasadne i radne skele,strojeve,sve horizontalne i vertikalne transporte te čišćenje gradilišta tijekom i nakon dovršetka pojedinih faza radova. </t>
  </si>
  <si>
    <t>14.1</t>
  </si>
  <si>
    <t>prostori oznake 2xO*A,2xO*E,O*2,O*3,O*4,O*5,O*6, 2xO*20 i 2xO*20.1</t>
  </si>
  <si>
    <t xml:space="preserve">prostori oznake 2x2.38, 2x2.39, 2x2.40, 2.41, 2.42, 2.56, 2.57, 2.58  i  2.58.1 </t>
  </si>
  <si>
    <t>14.3</t>
  </si>
  <si>
    <t>14.2</t>
  </si>
  <si>
    <r>
      <t>Nabava i montaža akustičnog higijenskog spuštenog stopa od akustičnih mineralnih ploča presvučenih apsorpcijskom tkaninom. Ploče su dimenzija 600/600 mm, debljine 19mm. Glatke ploče u bijeloj boji,s ravnim rubom,polažu se u bijelu vidljivu čeličnu konstrukciju širine 24/38 mm. Zidni rubni profil je C-19/24 mm u bijeloj boji i uključen je u jediničnu cijenu po m</t>
    </r>
    <r>
      <rPr>
        <vertAlign val="superscript"/>
        <sz val="10"/>
        <rFont val="Arial"/>
        <family val="2"/>
        <charset val="238"/>
      </rPr>
      <t>2</t>
    </r>
    <r>
      <rPr>
        <sz val="10"/>
        <rFont val="Arial"/>
        <family val="2"/>
        <charset val="238"/>
      </rPr>
      <t>. Visina spuštanja je od 125 do 163 cm. Ploče imaju prosječnu apsorpciju zvuka aw= 0,90 H prema EN ISO 11654 ili
jednakovrijednoj .................................................................................................,
i NRC=0,90 prema ASTM C 423-01, klasa apsorbera A ili
jednakovrijednoj .................................................................................................,
 Ploče su otporne na relativnu vlagu do 100%, svrstane su u klasu nezapaljivih građ.materijala A2-s1,dO prema DIN EN 13501-1 ili 
jednakovrijednoj ................................................................................................,
Strop se  klasificira za čiste prostore u 3.razred prema ISO 14644-1 ili 
jednakovrijednoj ................................................................................................,
Refleksija svijetlosti za bijele ploče, slične RAL-u 9010, je 88%. Sva strana tijela koja se ugrađuju u spušteni strop treba posebno vješati u arm.bet.strop.Montažu spuštenog stropa vršiti prema uputama proizvođača ploča,a shema polaganja mora dobiti suglasnost projektanta arhitekture. Prostori: sanitarno-garderobni.
Obračun po m</t>
    </r>
    <r>
      <rPr>
        <vertAlign val="superscript"/>
        <sz val="10"/>
        <rFont val="Arial"/>
        <family val="2"/>
        <charset val="238"/>
      </rPr>
      <t>2</t>
    </r>
    <r>
      <rPr>
        <sz val="10"/>
        <rFont val="Arial"/>
        <family val="2"/>
        <charset val="238"/>
      </rPr>
      <t xml:space="preserve">. </t>
    </r>
  </si>
  <si>
    <t>14.4</t>
  </si>
  <si>
    <t>14.5</t>
  </si>
  <si>
    <t>14.6</t>
  </si>
  <si>
    <t>prostori oznake: 0*10, 0.12</t>
  </si>
  <si>
    <t xml:space="preserve">prostori oznake: 2*59 </t>
  </si>
  <si>
    <t>14.7</t>
  </si>
  <si>
    <t>Dobava i postava logo otirača u svakom od ulaza prizemlja. Otirač se sastoji od gornjeg tekstilnog dijela,koji je 100 % izdržljivi poliamid,te podloge od kvalitetne nitril gume koja 
 čini otirač protukliznim i  iznimno pogodnim za održavanje. Logo OHBP ili KBCO (po odabiru investitora) implementirati na gornju površinu otirača,uz prethodnu dostavu projektantu arhitekture na uvid i odobrenje rješenja.</t>
  </si>
  <si>
    <t>– veličina 150x120 cm</t>
  </si>
  <si>
    <t>14.8</t>
  </si>
  <si>
    <t>Dobava i ugradnja inox gumenih odbojnika za vrata.</t>
  </si>
  <si>
    <t>SOBOSLIKARSKI RADOVI</t>
  </si>
  <si>
    <t>15.1</t>
  </si>
  <si>
    <t>– stupovi</t>
  </si>
  <si>
    <t>– ab zidovi</t>
  </si>
  <si>
    <t>– podgledi stropa,podesta,stubišnih krakova</t>
  </si>
  <si>
    <t>b/ prizemlje</t>
  </si>
  <si>
    <t>c/ prvi kat</t>
  </si>
  <si>
    <t>15.2</t>
  </si>
  <si>
    <t>15.3</t>
  </si>
  <si>
    <t>a/ prizemlje (prostori oznake: 0.10 i 0.12)</t>
  </si>
  <si>
    <t xml:space="preserve">– zidovi do visine 4,73m </t>
  </si>
  <si>
    <t>b/ drugi kat (prostori oznake:2.41, 2.59</t>
  </si>
  <si>
    <r>
      <t>Soboslikanje zidova i podgleda stropa okna dizala kvalitetnom poludisperzivnom bijelom bojom.Visina okna dizala 20,63 m.
U cijeni je sav rad,materijal,skela,strojevi i transport.
Obračun po m</t>
    </r>
    <r>
      <rPr>
        <vertAlign val="superscript"/>
        <sz val="10"/>
        <rFont val="Arial"/>
        <family val="2"/>
        <charset val="238"/>
      </rPr>
      <t>2</t>
    </r>
    <r>
      <rPr>
        <sz val="10"/>
        <rFont val="Arial"/>
        <family val="2"/>
        <charset val="238"/>
      </rPr>
      <t>.</t>
    </r>
  </si>
  <si>
    <t>– zidova</t>
  </si>
  <si>
    <t>– stropa</t>
  </si>
  <si>
    <t>SOBOSLIKARSKI RADOVI UKUPNO</t>
  </si>
  <si>
    <t>17.1</t>
  </si>
  <si>
    <r>
      <t>Podna obloga mora biti potpuno zaljepljena za podlogu adekvatnim ljepilom za elektroprovodljive homogene podne obloge od PVC-a (normativ 300-350 g/m</t>
    </r>
    <r>
      <rPr>
        <vertAlign val="superscript"/>
        <sz val="10"/>
        <rFont val="Arial"/>
        <family val="2"/>
        <charset val="238"/>
      </rPr>
      <t>2</t>
    </r>
    <r>
      <rPr>
        <sz val="10"/>
        <rFont val="Arial"/>
        <family val="2"/>
        <charset val="238"/>
      </rPr>
      <t>),
 rubovi traka krojeni i rezani za toplo zavarivanje elektrodom u boji po izboru projektanta.
 Holker visine 10 cm izvesti od traka istovjetnih podnoj podlozi. Sastoji se od specijalnog kutnog oblika, zakrivljenja 20x20 mm, preko kojeg se lijepi PVC obloga sa završnim tipskim pvc profilom u boji po izboru projektanta. U cijeni je uključen izravnavajući sloj,podna obloga i holker, sav rad,materijal,strojevi, transport.
Obračun za sve gore navedeno.</t>
    </r>
  </si>
  <si>
    <t>a/ prizemlje (prostori oznake 0.10,0.11 i 0.12)</t>
  </si>
  <si>
    <t xml:space="preserve">– pod+izravnavajući sloj </t>
  </si>
  <si>
    <t>– holker</t>
  </si>
  <si>
    <t>b/ drugi kat (prostori oznake 2.57,2.58,2.58.1 i 2.59)</t>
  </si>
  <si>
    <t>16.1</t>
  </si>
  <si>
    <t>16.2</t>
  </si>
  <si>
    <t>– pod</t>
  </si>
  <si>
    <t>– holker (ima završni tipski pvc profil)</t>
  </si>
  <si>
    <t>16.3</t>
  </si>
  <si>
    <t>– gazišta,čela,podesti</t>
  </si>
  <si>
    <t>– aluminijska protuklizna lajsna</t>
  </si>
  <si>
    <t>– holker visine 10 cm (ima završnu lajsnu)</t>
  </si>
  <si>
    <t>16.4</t>
  </si>
  <si>
    <t>– kutni profili</t>
  </si>
  <si>
    <t>16.5</t>
  </si>
  <si>
    <t>16.6</t>
  </si>
  <si>
    <t>16.7</t>
  </si>
  <si>
    <t xml:space="preserve">Dobava,izrada i ugradnja unutarnje prozorske klupčice od kamena debljine 2 cm,širine 25 cm,svijetlosivog tona, po izboru projektanta arhitekture.Mjere uzeti na licu mjesta. </t>
  </si>
  <si>
    <t>KERAMIČARSKI RADOVI</t>
  </si>
  <si>
    <t>KERAMIČARSKI RADOVI UKUPNO</t>
  </si>
  <si>
    <t>17.2</t>
  </si>
  <si>
    <t>17.3</t>
  </si>
  <si>
    <t>Dobava i montaža keramičke pregrade kod pisoara, dimenzija 70x40 cm,bijele boje, renomiranog proizvođača. Odabir mora dobiti suglasnost projektanta arhitekture. Montaža u svemu prema tehničkim uputama proizvođača.</t>
  </si>
  <si>
    <t>b/ prvi kat</t>
  </si>
  <si>
    <t>c/ drugi kat</t>
  </si>
  <si>
    <t>– ogledalo dim. 60/100 cm</t>
  </si>
  <si>
    <t>– ogledalo dim. 150/100 cm</t>
  </si>
  <si>
    <t xml:space="preserve">– ogledalo dim. 2x170/100 =340/100 cm </t>
  </si>
  <si>
    <t>– ogledalo dim. 140/100 cm</t>
  </si>
  <si>
    <t>– ogledalo dim. 235/100 cm</t>
  </si>
  <si>
    <t>18.1</t>
  </si>
  <si>
    <t>18.2</t>
  </si>
  <si>
    <t>18.3</t>
  </si>
  <si>
    <t>kompl</t>
  </si>
  <si>
    <t>18.4</t>
  </si>
  <si>
    <t>18.5</t>
  </si>
  <si>
    <t>Dobava i montaža vatrogasnih aparata, u svemu prema Elaboratu zaštite od požara.U cijeni je sav rad,pričvrsni materijal,transport,atesti, sve do do pune gotovosti.</t>
  </si>
  <si>
    <t>– vatrogasni aparat  12 JG</t>
  </si>
  <si>
    <t xml:space="preserve">– vatrogasni aparat  15 JG       </t>
  </si>
  <si>
    <t>18.6</t>
  </si>
  <si>
    <t>18.7</t>
  </si>
  <si>
    <r>
      <t>Dobava i ugradnja cementnog estriha u padu (min.1,5 %), nad stropnom pločom drugog kata, debljine 3 - 15 cm, min. klase C20 prema DIN 13813 ili
jednakovrijednoj .................................................................................................,
Estrih se treba armirati s polipropilenskim vlaknima duljine min.12 mm, potrošnja vlakana 1,0 kg/m3. Estrih se izvodi preko PE (polietilenske) folije. Radne reške se izvode u dogovoru s projektantom. 
Obračun po m</t>
    </r>
    <r>
      <rPr>
        <vertAlign val="superscript"/>
        <sz val="10"/>
        <rFont val="Arial"/>
        <family val="2"/>
        <charset val="238"/>
      </rPr>
      <t>2</t>
    </r>
    <r>
      <rPr>
        <sz val="10"/>
        <rFont val="Arial"/>
        <family val="2"/>
        <charset val="238"/>
      </rPr>
      <t xml:space="preserve"> i za PE foliju i cementni estrih.
</t>
    </r>
  </si>
  <si>
    <t>c/ ispod podne ploče desnog krila</t>
  </si>
  <si>
    <t>a/ trakasti temelji i nadtemeljni zidovi lijevog krila</t>
  </si>
  <si>
    <t>b/ trakasti temelji i nadtemeljni zidovi desnog krila</t>
  </si>
  <si>
    <t xml:space="preserve">e/ atika                                                                                                                                                    </t>
  </si>
  <si>
    <t xml:space="preserve">e/ ab grede na ploči trećeg kata,presjeka 30/55 cm                                                                                                                                         </t>
  </si>
  <si>
    <t xml:space="preserve">Pri izradi čelične konstrukcije na trećem katu posebnu pozornost obratiti na mjere zaštite gradilišta uz uličnu stranu, u fazama građenja, zbog zaštite i sigurnosti prolaza ljudi. Radovi se odvijaju na krovu građevine (+14,75 do +20,00) i na fasadama trećeg kata te u prizemlju nad ulazom u OHBP. Svaka stavka uključuje dobavu,izradu i montažu čelične konstrukcije, sav osnovni,pomoćni i pričvrsni materijal (kao elektrode,vijci i sl.),sve potrebne pomične skele i podeste, sav transport:vanjski, u radionici i na gradilištu,
 zbrinjavanje otpada i čišćenje gradilišta tijekom i nakon završetka pojedinih faza radova.
 Sastavni dio ovog troškovnika su: tehnički opisi konstrukcije, nacrti čelične konstrukcije (radionički nacrti su u obvezi izvoditelja čelične konstrukcije) i program kontrole i osiguranja kvalitete čelične konstrukcije. Sav upotrebljeni i ugrađeni materijal mora odgovarati zahtjevima tehničke dokumentacije i biti pravovaljano atestiran.Čelična konstrukcija mora biti antikorozivno zaštićena i protupožarno premazana (vatrootpornost 60 min) atestiranim sredstvima. </t>
  </si>
  <si>
    <t>– modularni pod 600/600 mm (prostorija oznake  -1.15)</t>
  </si>
  <si>
    <r>
      <t>Dobava i ugradnja prilazne rampe na povišeni modulacijski pod.
Materijal: vlaknima ojačana kalcij-sulfatna ploča, ojačana s donje strane pocinčanim čeličnim limom, s rubnim profilom koji štiti ploču od udaraca i vlage. Ploče se montiraju na metalne nosače koji se vijcima vežu za podnu plohu. Duž zidova se postavljaju brtvene trake, a betonska podloga premazuje specijalnim protuprašnim premazom (obračunato u slijedećoj stavci). Klasa gorivosti A2/A1,otpornost F30,nosivost sustava 6 kN (prema EN 12825 ili jednakovrijednoj.........................................................................................).
- nagib kosine 200
- zatvaranje bočnih strane prilazne rampe zidovima od 
 gipskartonskih tvrdih ploča
- kutni profili od nehrđajućeg čelika, sve prema odabranom 
 sustavu
- metalni nosači
Visina za svladati 45 cm.Obračun po m</t>
    </r>
    <r>
      <rPr>
        <vertAlign val="superscript"/>
        <sz val="10"/>
        <rFont val="Arial"/>
        <family val="2"/>
        <charset val="238"/>
      </rPr>
      <t>2</t>
    </r>
    <r>
      <rPr>
        <sz val="10"/>
        <rFont val="Arial"/>
        <family val="2"/>
        <charset val="238"/>
      </rPr>
      <t xml:space="preserve"> površine rampe. </t>
    </r>
  </si>
  <si>
    <t>– automatska vrata sv.otvora 160/280 cm</t>
  </si>
  <si>
    <t>9.2</t>
  </si>
  <si>
    <t>9.1</t>
  </si>
  <si>
    <t>9.3</t>
  </si>
  <si>
    <r>
      <t xml:space="preserve">ST.3
</t>
    </r>
    <r>
      <rPr>
        <sz val="10"/>
        <rFont val="Arial"/>
        <family val="2"/>
        <charset val="238"/>
      </rPr>
      <t xml:space="preserve">Izrada, dobava i ugradnja Al. ustakljenog šesterodjeljnog prozora ukupne  dimenzije 660 X 180 cm. Al. prozor  izveden u sustavu profila dubine min.70 mm, s prekinutim toplinskim mostom i poboljšanim toplinskim svojstvima, sa šest O/Z prozora.
Okov za sustav O/Z otvaranja nosivosti 150 kg sa mogućnošću podešavanja okova u tri smjera.  Poluoliva kvadratnog presjeka,dostaviti na odobrenje projektantu arhitekture.  
Mjesto ugradnje, raspored O/Z, otklopnog  krila, te dimenzija prozora vidljivo u pripadnoj shemi, te tlocrtima. 
Ustakljenje, način ugradnje, sve opisano u općim uvjetima.
Sve prema shemi aluminijske bravarije ST. 3
</t>
    </r>
  </si>
  <si>
    <t>– Al. prozor 660/180 cm</t>
  </si>
  <si>
    <t>9.4</t>
  </si>
  <si>
    <t>– Al. prozor 220/180 cm</t>
  </si>
  <si>
    <t>9.5</t>
  </si>
  <si>
    <r>
      <t xml:space="preserve">ST.5
</t>
    </r>
    <r>
      <rPr>
        <sz val="10"/>
        <rFont val="Arial"/>
        <family val="2"/>
        <charset val="238"/>
      </rPr>
      <t>Izrada, dobava i ugradnja Al. ustakljenog jednodjelnog prozora ukupne  dimenzije 110 X 180 cm.Al. prozor  izveden u sustavu profila dubine min.70 mm, s prekinutim toplinskim mostom i poboljšanim toplinskim svojstvima, s jednim O/Z krilom.
Okov za sustav O/Z otvaranja nosivosti 150 kg sa mogućnošću podešavanja okova u tri smjera.  Poluoliva kvadratnog presjeka,dostaviti na odobrenje projektantu arhitekture.  
Mjesto ugradnje, raspored O/Z, otklopnog  krila, te dimenzija prozora vidljivo u pripadnoj shemi, te tlocrtima. 
Ustakljenje, način ugradnje, sve opisano u općim uvjetima.
Sve prema shemi aluminijske bravarije ST. 5</t>
    </r>
  </si>
  <si>
    <t>– Al. prozor 110/180 cm</t>
  </si>
  <si>
    <t>9.6</t>
  </si>
  <si>
    <t>– automatska vrata sv.otvora 150/280 cm</t>
  </si>
  <si>
    <t>9.7</t>
  </si>
  <si>
    <t>9.8</t>
  </si>
  <si>
    <t>– Al. prozor dim. 110/140 cm</t>
  </si>
  <si>
    <t>9.9</t>
  </si>
  <si>
    <t>– vrata dim. 100/240 cm</t>
  </si>
  <si>
    <t>9.10</t>
  </si>
  <si>
    <r>
      <rPr>
        <b/>
        <sz val="10"/>
        <rFont val="Arial"/>
        <family val="2"/>
        <charset val="238"/>
      </rPr>
      <t>ST.10</t>
    </r>
    <r>
      <rPr>
        <sz val="10"/>
        <rFont val="Arial"/>
        <family val="2"/>
        <charset val="238"/>
      </rPr>
      <t xml:space="preserve">
Izrada, dobava i ugradnja Al. dvokrilnih punih ulaznih vrata, otvaranje na van, ukupne  dimenzije 155 X 240 cm. Al. vrata  izvedena u sustavu profila min.dubine 70 mm, s prekinutim termičkim mostom i poboljšanim termičkim svojstvima. Vratno krilo je puno, iz alum.termopanela, debljine 6 cm.Vrata imaju pri dnu i pri vrhu,na oba krila, ugrađenu aluminijsku rešetku, dimenzija 60/45 cm.
Okov za opremu Al. ulaznih vrata prema općim uvjetima          
Mjesto ugradnje, smjer otvaranja, te dimenzija vrata vidljivo u pripadnoj shemi, te tlocrtu prizemlja (lijevo krilo).
Sve prema shemi aluminijske bravarije ST. 10</t>
    </r>
  </si>
  <si>
    <t>–   vrata dim.155/240 cm</t>
  </si>
  <si>
    <t>9.11</t>
  </si>
  <si>
    <r>
      <rPr>
        <b/>
        <sz val="10"/>
        <rFont val="Arial"/>
        <family val="2"/>
        <charset val="238"/>
      </rPr>
      <t>ST.11</t>
    </r>
    <r>
      <rPr>
        <sz val="10"/>
        <rFont val="Arial"/>
        <family val="2"/>
        <charset val="238"/>
      </rPr>
      <t xml:space="preserve">
Izrada, dobava i ugradnja Al. dvokrilnih punih ulaznih vrata, otvaranje na van, dimenzija 200 X 240 cm. Al. vrata  izvedena u sustavu profila min.dubine 70 mm, s prekinutim termičkim mostom i poboljšanim termičkim svojstvima.Vratno krilo puno, iz alum.termopanela debljine 6 cm. Vrata pri dnu i pri vrhu imaju, na oba krila, ugrađenu aluminijsku rešetku dim.60/45 cm.
Okov za opremu Al. ulaznih vrata prema općim uvjetima .         
Mjesto ugradnje, smjer otvaranja, te dimenzija vrata vidljivo u pripadnoj shemi, te tlocrtu prizemlja. 
Sve prema shemi aluminijske bravarije ST. 11</t>
    </r>
  </si>
  <si>
    <t>–  vrata dim. 200/240 cm</t>
  </si>
  <si>
    <t>9.12</t>
  </si>
  <si>
    <t>–  Al. žaluzina dim.160/240 cm</t>
  </si>
  <si>
    <t>–  Al. žaluzina dim.200/240 cm</t>
  </si>
  <si>
    <t>9.13</t>
  </si>
  <si>
    <t>–  Al. prozor dim. 90/60 cm</t>
  </si>
  <si>
    <t>9.14</t>
  </si>
  <si>
    <r>
      <rPr>
        <b/>
        <sz val="10"/>
        <rFont val="Arial"/>
        <family val="2"/>
        <charset val="238"/>
      </rPr>
      <t>ST.14</t>
    </r>
    <r>
      <rPr>
        <sz val="10"/>
        <rFont val="Arial"/>
        <family val="2"/>
        <charset val="238"/>
      </rPr>
      <t xml:space="preserve">
Izrada, dobava i ugradnja Al. ustakljenog trodjeljnog prozora ukupne  dimenzije 330 X 180 cm. Al. prozor  izveden u sustavu profila min.dubine 70 mm, s prekinutim termičkim mostom i poboljšanim termičkim svojstvima, s tri O/Z krila.
Okov za sustav O/Z otvaranja nosivosti 150 kg sa mogućnošću podešavanja okova u tri smjera.  Poluoliva kvadratnog presjeka,dostaviti na odobrenje projektantu arhitekture.  
Mjesto ugradnje, raspored O/Z krila, te dimenzija prozora vidljivo u pripadnoj shemi, te tlocrtima. 
Ustakljenje, način ugradnje, sve opisano u općim uvjetima.
Sve prema shemi aluminijske bravarije ST. 14</t>
    </r>
  </si>
  <si>
    <t>–  Al. prozor dim. 330/180 cm</t>
  </si>
  <si>
    <t>9.15</t>
  </si>
  <si>
    <t>– Al. prozor dim. 550/90 cm</t>
  </si>
  <si>
    <t>9.16</t>
  </si>
  <si>
    <t>– Al. prozor dim. 440/90 cm</t>
  </si>
  <si>
    <t>9.17</t>
  </si>
  <si>
    <r>
      <rPr>
        <b/>
        <sz val="10"/>
        <rFont val="Arial"/>
        <family val="2"/>
        <charset val="238"/>
      </rPr>
      <t>ST.17</t>
    </r>
    <r>
      <rPr>
        <sz val="10"/>
        <rFont val="Arial"/>
        <family val="2"/>
        <charset val="238"/>
      </rPr>
      <t xml:space="preserve">
Izrada, dobava i ugradnja kutnog Al. ustakljenog prozora koji čine trodjelni+ dvodjelni prozor, spojeni u L, ukupne  dimenzije 330/180 cm+220/180 cm. Al. prozor  izveden u sustavu profila min. Dubine 70 mm, s prekinutim termičkim mostom i poboljšanim termičkim svojstvima,s ukupno tri O/Z krila i dva fiksna polja.
Al. kutni prozor izvodi se tako da se u kutna fiksna polja ugrađuju stakla gdje je jedno staklo sa pomakom i po vertikali se lijepe strukturalnim silikonom na sljubnicama.  
Okov za sustav O/Z otvaranja nosivosti 150 kg sa mogućnošću podešavanja okova u tri smjera.  Poluoliva kvadratnog presjeka,dostaviti na odobrenje projektantu arhitekture.  
Mjesto ugradnje, raspored O/Z  krila, te dimenzija prozora vidljivo u pripadnoj shemi, te tlocrtu prizemlja. 
Ustakljenje, način ugradnje, sve opisano u općim uvjetima.
Sve prema shemi aluminijske bravarije ST. 17
</t>
    </r>
  </si>
  <si>
    <t>– Al. L-prozor 330/180+220/180 cm</t>
  </si>
  <si>
    <t>9.18</t>
  </si>
  <si>
    <r>
      <rPr>
        <b/>
        <sz val="10"/>
        <rFont val="Arial"/>
        <family val="2"/>
        <charset val="238"/>
      </rPr>
      <t>ST.18</t>
    </r>
    <r>
      <rPr>
        <sz val="10"/>
        <rFont val="Arial"/>
        <family val="2"/>
        <charset val="238"/>
      </rPr>
      <t xml:space="preserve">
Izrada, dobava i ugradnja Al. jednokrilnih ustakljenih ulaznih vrata, otvaranje na unutra, dimenzija 120 X 280 cm. Al. vrata  izvedena u sustavu profila min.dubine 70 mm, s prekinutim termičkim mostom i poboljšanim termičkim svojstvima.
Okov za opremu Al. ulaznih vrata prema općim uvjetima.Vrata snabdjevena hidrauličkim uređajem za samozatvaranje.          
Mjesto ugradnje, smjer otvaranja, te dimenzija vrata vidljivo u pripadnoj shemi, te tlocrtu prizemlja (desno krilo). 
Ustakljenje, način ugradnje sve opisano u općim uvjetima.
Sve prema shemi aluminijske bravarije ST. 18</t>
    </r>
  </si>
  <si>
    <t>– ustakljena Al.vrata dim. 120/280 cm</t>
  </si>
  <si>
    <t>9.19</t>
  </si>
  <si>
    <r>
      <rPr>
        <b/>
        <sz val="10"/>
        <rFont val="Arial"/>
        <family val="2"/>
        <charset val="238"/>
      </rPr>
      <t>ST.19</t>
    </r>
    <r>
      <rPr>
        <sz val="10"/>
        <rFont val="Arial"/>
        <family val="2"/>
        <charset val="238"/>
      </rPr>
      <t xml:space="preserve">
Izrada, dobava i ugradnja Al. dvokrilnih ustakljenih ulaznih vrata, otvaranje na unutra, dimenzija 200 X 280 cm. Al. vrata  izvedena u sustavu profila min.dubine 70 mm, s prekinutim termičkim mostom i poboljšanim termičkim svojstvima.
Okov za opremu Al. ulaznih vrata prema općim uvjetima. Vrata snabdjevena hidrauličkim uređajem za samozatvaranje.          
Mjesto ugradnje, smjer otvaranja, te dimenzija vrata vidljivo u pripadnoj shemi, te tlocrtu prizemlja. 
Ustakljenje, način ugradnje sve opisano u općim uvjetima.
Sve prema shemi aluminijske bravarije ST. 19</t>
    </r>
  </si>
  <si>
    <t>– ustakljena Al.vrata 200/280 cm</t>
  </si>
  <si>
    <t>9.20</t>
  </si>
  <si>
    <r>
      <rPr>
        <b/>
        <sz val="10"/>
        <rFont val="Arial"/>
        <family val="2"/>
        <charset val="238"/>
      </rPr>
      <t>ST.20</t>
    </r>
    <r>
      <rPr>
        <sz val="10"/>
        <rFont val="Arial"/>
        <family val="2"/>
        <charset val="238"/>
      </rPr>
      <t xml:space="preserve">
Izrada, dobava i ugradnja Al. ustakljenih dvodjelnih balkonskih vrata ukupne  dimenzije 220 X 280 cm. Al. prozor  izveden u sustavu profila min.dubine 70 mm, s prekinutim toplinskim mostom i poboljšanim termičkim svojstvima,s dva O/Z krila.
Okov za sustav O/Z otvaranja nosivosti 150 kg sa mogućnošću podešavanja okova u tri smjera.  Poluoliva kvadratnog presjeka,dostaviti na odobrenje projektantu arhitekture.  
Mjesto ugradnje, raspored O/Z krila, te dimenzija prozora vidljivo u pripadnoj shemi, te tlocrtima. 
Ustakljenje, način ugradnje, sve opisano u općim uvjetima.
Sve prema shemi aluminijske bravarije ST. 20</t>
    </r>
  </si>
  <si>
    <t>– Al. vrata 220/280 cm</t>
  </si>
  <si>
    <t>9.21</t>
  </si>
  <si>
    <r>
      <rPr>
        <b/>
        <sz val="10"/>
        <rFont val="Arial"/>
        <family val="2"/>
        <charset val="238"/>
      </rPr>
      <t>ST.21</t>
    </r>
    <r>
      <rPr>
        <sz val="10"/>
        <rFont val="Arial"/>
        <family val="2"/>
        <charset val="238"/>
      </rPr>
      <t xml:space="preserve">
Izrada, dobava i ugradnja Al. ustakljenog peterodjelnog prozora ukupne  dimenzije 550 X 180 cm. Al. prozor  izveden u sustavu profila min. Dubine 70 mm, s prekinutim termičkim mostom i poboljšanim termičkim svojstvima,s tri O/Z krila.
Okov za sustav O/Z otvaranja nosivosti 150 kg sa mogućnošću podešavanja okova u tri smjera.  Poluoliva kvadratnog presjeka,dostaviti na odobrenje projektantu arhitekture.  
Mjesto ugradnje, raspored O/Z krila, te dimenzija prozora vidljivo u pripadnoj shemi, te tlocrtima. 
Ustakljenje, način ugradnje, sve opisano u općim uvjetima.
Sve prema shemi aluminijske bravarije ST. 21</t>
    </r>
  </si>
  <si>
    <t>– Al. prozor dim. 550/180 cm</t>
  </si>
  <si>
    <t>9.22</t>
  </si>
  <si>
    <r>
      <rPr>
        <b/>
        <sz val="10"/>
        <rFont val="Arial"/>
        <family val="2"/>
        <charset val="238"/>
      </rPr>
      <t>ST.22</t>
    </r>
    <r>
      <rPr>
        <sz val="10"/>
        <rFont val="Arial"/>
        <family val="2"/>
        <charset val="238"/>
      </rPr>
      <t xml:space="preserve">
Izrada, dobava i ugradnja Al. ustakljenog četverodjelnog prozora ukupne  dimenzije 440 X 180 cm. Al. prozor  izveden u sustavu profila min.dubine 70 mm, s prekinutim termičkim mostom i poboljšanim termičkim svojstvima,sa četiri O/Z krila.
Okov za sustav O/Z otvaranja nosivosti 150 kg sa mogućnošću podešavanja okova u tri smjera.  Poluoliva kvadratnog presjeka,dostaviti na odobrenje projektantu arhitekture.  
Mjesto ugradnje, raspored O/Z  krila, te dimenzija prozora vidljivo u pripadnoj shemi, te tlocrtima. 
Ustakljenje, način ugradnje, sve opisano u općim uvjetima.
Sve prema shemi aluminijske bravarije ST. 22</t>
    </r>
  </si>
  <si>
    <t>– Al. prozor dim. 440/180 cm</t>
  </si>
  <si>
    <t>9.23</t>
  </si>
  <si>
    <t>– Al.dvokrilna puna vrata 300/220 cm</t>
  </si>
  <si>
    <t>9.24</t>
  </si>
  <si>
    <t>– Al. žaluzina dim.246/105 cm</t>
  </si>
  <si>
    <t>9.25</t>
  </si>
  <si>
    <t>– Al. žaluzina dim.386/105 cm</t>
  </si>
  <si>
    <t>9.26</t>
  </si>
  <si>
    <t>– Al. žaluzina dim.326/105 cm</t>
  </si>
  <si>
    <t>9.27</t>
  </si>
  <si>
    <t>– Al. žaluzina dim.286/105 cm</t>
  </si>
  <si>
    <t>9.28</t>
  </si>
  <si>
    <t>– Al. žaluzina dim.186/105 cm</t>
  </si>
  <si>
    <t>Stolariju izvesti prema priloženim shemama,s aluminijskim dovratnicima u debljini gips pregradnih zidova (15 cm).Dovratnik 
opremljen brtvenim trakama (dihtung gumama),ugradnja prema RAL smjernicama.Vratno krilo drveno,debljine 50 mm,obostrano obloženo s MDF pločom,ispuna od cjevaste iverice (okal),kompletan okov koji treba dobiti odobrenje projektanta arhitekture.Vratno krilo pri dnu ima ugrađenu brtvu sa četkicama koje se spuste kad su vrata zatvorena, zvučna izolacija tih vrata min.Rw=35 dB.
Vrata sanitarnih,garderobnih i manjih prostorija imaju pri dnu ugrađene pvc rešetke.Zaštita od udarca izvodi se s vanjske strane vrata -prema hodniku - to je obrađeno posebnom stavkom. Vrata ordinacija prema hodniku imaju kuglu umjesto kvake. Kvaka ili kugla u mat inoxu, po odobrenju projektanta arhitekture.Brava cilindrična sa sigurnosnim mehaničkim cilindrom s rotirajućim diskovima i mehaničkim sistemskim ključevima (master ključ i ključ prostorije).Vratno krilo kapacitirano sa četiri usadne šarke odnosno
adekvatno veličini i težini vrata. Sve ličiti poliuretanskom bojom po izboru projektanta.U cijenu ulazi ugradnja,izrada i obrada svih opšava s obje strane vrata,kompletan rad, svi materijali i transporti,sve do potpune gotovosti. Izvoditelj je dužan dostaviti radioničke detalje na suglasnost projektantu arhitekture.Obračun vrata, ovisno o dimenzijama, po komadu.</t>
  </si>
  <si>
    <t xml:space="preserve">Izrada,dobava i ugradnja unutarnjih,punih,jednokrilnih vrata.
 Zvučna izolacija vrata min Rw=35 dB. Ličena poliuretanskom
 bojom po izboru projektanta. Sve ostalo opisano u općim 
 uvjetima.
</t>
  </si>
  <si>
    <t>–zidarski otvor 110/240 cm (stolarska shema br.1)</t>
  </si>
  <si>
    <t>–zidarski otvor 100/240 cm (stolarska shema br.2)</t>
  </si>
  <si>
    <t>–zidarski otvor 115/240 cm (stolarska shema br.3)</t>
  </si>
  <si>
    <t xml:space="preserve">–zidarski otvor   90/240 cm (stolarska shema br.4) </t>
  </si>
  <si>
    <t>–zidarski otvor   80/220 cm (stolarska shema br.5)</t>
  </si>
  <si>
    <t>Izrada,dobava i ugradnja drvenih dvokrilnih simetričnih
 i asimetričnih vrata.Zvučna izolacija vrata min.Rw=35 dB.
 Sve ostalo prema općim uvjetima.</t>
  </si>
  <si>
    <t>–zidarski otvor 200/240 cm (stolarska shema br.6)</t>
  </si>
  <si>
    <t>–zidarski otvor 180/240 cm (stolarska shema br.7)</t>
  </si>
  <si>
    <t xml:space="preserve">–zidarski otvor 160/240 cm (stolarska shema br.8) </t>
  </si>
  <si>
    <t>–zidarski otvor 155/240 cm (stolarska shema br.9)</t>
  </si>
  <si>
    <t>Dobava,izrada i ugradnja modularnih pregradnih stijena, punih ili s jednim vratima ili s četvorim vratima, u sanitarnim prostorima, (wc,tuš,tuševi) po etažama, od compact vodootpornih ploča debljine min.10 mm, u svijetlosivom tonu po izboru projektanta arhitekture.
Modularne stijene odignuti su od poda inox nogicama visine 15 cm. Nogice su s mogućnošću regulacije visine, te snbdjevene sukladnim inox rozetama za skrivanje vijaka 
 kojima se nogice učvršćuju u pod.Sve spojnice u inox izvedbi. Vrata na samozatvaranje, opremljena bravicom. S unutarnje strane  jednostavni kotačić za zaključavanje, a s vanjske strane metalna ručka s ugrađenim pokazivačem slobodno/zauzeto i otključavanjem u hitnim slučajevima. Na vratnom krilu s unutarnje strane obvezno postaviti
 dvoglavu kuku za vješanje odjeće, na visini od 170 cm od poda.Sva vrata se otvaraju prema van.U cijeni je sav  rad,materijal i transport, sve do potpune gotovosti.</t>
  </si>
  <si>
    <t>stavka  1.modul.pregrada</t>
  </si>
  <si>
    <t>stavka  2.modul.pregrada</t>
  </si>
  <si>
    <t>– puna stijena 180/220 cm</t>
  </si>
  <si>
    <t>– stijena sa dvojim vratima 200/220 cm</t>
  </si>
  <si>
    <t>– puna stijena 150/220 cm</t>
  </si>
  <si>
    <t>stavka  3.modul.pregrada</t>
  </si>
  <si>
    <t>– puna stijena 165/220 cm</t>
  </si>
  <si>
    <t>stavka  4.modul.pregrada</t>
  </si>
  <si>
    <t>stavka  5.modul.pregrada</t>
  </si>
  <si>
    <t>– puna stijena 60/140 cm</t>
  </si>
  <si>
    <t>stavka  6.modul.pregrada</t>
  </si>
  <si>
    <t>– stijena s jednim vratima 160/220 cm</t>
  </si>
  <si>
    <t>– stijena sa jednim vratima 110/220 cm</t>
  </si>
  <si>
    <t>– stijena sa jednim vratima 90/220 cm</t>
  </si>
  <si>
    <t>– stijena sa četvorim vratima 360/220 cm</t>
  </si>
  <si>
    <t>– stijena sa jednim vratima 158/220 cm</t>
  </si>
  <si>
    <t>stavka   7.modul.pregrada</t>
  </si>
  <si>
    <t>– stijena sa jednim vratima 180/220 cm</t>
  </si>
  <si>
    <t>stavka   8.modul.pregrada</t>
  </si>
  <si>
    <t>– stijena sa jednim vratima 205/220 cm</t>
  </si>
  <si>
    <t>STOLARIJA I MODULARNE PREGRADE UKUPNO</t>
  </si>
  <si>
    <t>STOLARIJA I MODULARNE PREGRADE</t>
  </si>
  <si>
    <t>ČELIČNA KONSTRUKCIJA</t>
  </si>
  <si>
    <t>PROTUPOŽARNA  BRAVARIJA</t>
  </si>
  <si>
    <t>19.</t>
  </si>
  <si>
    <t>Izrada, dobava i ugradnja jednokrilnih i dvokrilnih ustakljenih protupožarnih vrata ulaza u stubišta i u komunikacijama, po etažama.Vrata s evakuacijske strane snabdjevena 
 panik polugom (letvom). Sve ostalo opisano u općim uvjetima.</t>
  </si>
  <si>
    <t xml:space="preserve">– jednokrilna vrata 120/240 cm (pp shema br.1) </t>
  </si>
  <si>
    <t>– dvokrilna vrata 273/240 cm (pp shema br.6)</t>
  </si>
  <si>
    <t>11.1</t>
  </si>
  <si>
    <t>11.2</t>
  </si>
  <si>
    <t>Izrada,dobava i ugradnja punih jednokrilnih i dvokrilnih protupožarnih vrata u podrumu.Sve ostalo prema općim uvjetima.</t>
  </si>
  <si>
    <t>– jednokrilna vrata 100/240 cm (pp shema br.4)</t>
  </si>
  <si>
    <t xml:space="preserve">– jednokrilna vrata 140/240 cm (pp shema br.5) </t>
  </si>
  <si>
    <t>– dvokrilna vrata 200/240 cm (pp shema br.2)</t>
  </si>
  <si>
    <t>– dvokrilna vrata 155/240 cm (pp shema br.3)</t>
  </si>
  <si>
    <t>13.1</t>
  </si>
  <si>
    <t>– jednokrilna vrata 140/240 cm (shema ob br.1).</t>
  </si>
  <si>
    <t xml:space="preserve">– jednokrilna vrata 100/240 cm (shema ob br.3). </t>
  </si>
  <si>
    <t xml:space="preserve">– jednokrilna vrata   90/240 cm (shema ob br.4). </t>
  </si>
  <si>
    <t>Unutarnja puna,jednokrilna i dvokrilna glatka vrata sa zaštitom od ionizirajućeg zračenja u dovratniku i krilu (uložak od olovnog lima). Debljinu olovnog lima provjeriti i uskladiti s razinom zračenja radiološke opreme koja će biti nabavljena (min.debljina 2 mm).Uloške od olovnog lima na spojevima dovratnika i zida te ostale potrebne uloške i preklope
 od olovnog lima izvesti prema detalju.
 - čelični dovratnik
 - čeličnim limom obloženo,termolakirano krilo
 - sav okov za zaokretno otvaranje,bravu namjenske
 izvedbe za RTG vrata i tri ključa;kvaka/kugla od kvalitetnog 
 materijala po izboru projektanta
 - uređaj za samozatvaranje vrata
 - način otvaranja vrata i kontrolu pristupa uskladiti s projektom
 jake i slabe struje
 - ugradnja u pregradni zid od gipskartonskih duplih ploča,
 debljina zida 15 cm.
 Izrada prema shemi, s mjerama uzetim na gradnji i detaljima
 ovjerenim od projektanta arhitekture.U cijenu je uključen
 sav rad,materijal,transport svi strojevi. Obračun po komadu
 kompletne izvedbe do potpune gotovosti u pune 
 funkcionalnosti.</t>
  </si>
  <si>
    <t>– dvokrilna vrata 170/240 cm (shema ob br.5)</t>
  </si>
  <si>
    <t>13.2</t>
  </si>
  <si>
    <t>– prozor dim.120/160 cm (stavka ob br.6)</t>
  </si>
  <si>
    <t xml:space="preserve">– prozor dim.260/160 cm (stavka ob br.7) </t>
  </si>
  <si>
    <t>ČELIČNA KONSTRUKCIJA UKUPNO</t>
  </si>
  <si>
    <t>16.8</t>
  </si>
  <si>
    <t>.</t>
  </si>
  <si>
    <t>17.4</t>
  </si>
  <si>
    <t>19.1</t>
  </si>
  <si>
    <t>19.2</t>
  </si>
  <si>
    <t>19.3</t>
  </si>
  <si>
    <t>20.</t>
  </si>
  <si>
    <t>20.1</t>
  </si>
  <si>
    <t>20.2</t>
  </si>
  <si>
    <t>20.3</t>
  </si>
  <si>
    <t>20.4</t>
  </si>
  <si>
    <t>20.5</t>
  </si>
  <si>
    <t>20.6</t>
  </si>
  <si>
    <t>20.7</t>
  </si>
  <si>
    <t>20.8</t>
  </si>
  <si>
    <r>
      <t>ST.4</t>
    </r>
    <r>
      <rPr>
        <sz val="10"/>
        <rFont val="Arial"/>
        <family val="2"/>
        <charset val="238"/>
      </rPr>
      <t xml:space="preserve">
Izrada, dobava i ugradnja Al. ustakljenog dvodjelnog prozora ukupne  dimenzije 220 X 180 cm. Al. prozor  izveden u sustavu profila dubine min.70 mm, s prekinutim toplinskim mostom i poboljšanim toplinskim svojstvima, s dva O/Z krila.
Okov za sustav O/Z otvaranja nosivosti 150 kg sa mogućnošću podešavanja okova u tri smjera.  Poluoliva kvadratnog presjeka,dostaviti na odobrenje projektantu arhitekture.  
Mjesto ugradnje, raspored O/Z  krila, te dimenzija prozora vidljivo u pripadnoj shemi, te tlocrtima. 
Ustakljenje, način ugradnje, sve opisano u općim uvjetima.
Sve prema shemi aluminijske bravarije ST. 4</t>
    </r>
  </si>
  <si>
    <t>– dvokrilna vrata 160/240 cm (shema ob br.2)</t>
  </si>
  <si>
    <t>10.1</t>
  </si>
  <si>
    <t>– stijena 330x250, kom 1</t>
  </si>
  <si>
    <t>– automatska dvokrilna vrata 160/235 cm</t>
  </si>
  <si>
    <t>– stijena 250x250 cm, kom 2</t>
  </si>
  <si>
    <t>– automatska dvokrilna vrata 120/235 cm</t>
  </si>
  <si>
    <t>– stijena 250x250 cm, kom 12</t>
  </si>
  <si>
    <t>– automatska jednokrilna vrata 120/235 cm</t>
  </si>
  <si>
    <t>– stijena 270x250 cm, kom 4</t>
  </si>
  <si>
    <t>– automatska dvokrilna vrata 130/235 cm</t>
  </si>
  <si>
    <t>– stijena 230x250 cm, kom   1</t>
  </si>
  <si>
    <t>– automatska jednokrilna vrata 110/235 cm</t>
  </si>
  <si>
    <t>– stijena 210x250 cm, kom   1</t>
  </si>
  <si>
    <t>–automatska jednokrilna vrata 100/235 cm</t>
  </si>
  <si>
    <t>– automatska jednokrilna vrata 105/235 cm</t>
  </si>
  <si>
    <t>10.2</t>
  </si>
  <si>
    <t>– automatska dvokrilna vrata 170/240 cm</t>
  </si>
  <si>
    <t>– automatska dvokrilna vrata 150/240 cm</t>
  </si>
  <si>
    <t>– automatska dvokrilna vrata 120/240 cm</t>
  </si>
  <si>
    <t xml:space="preserve">– automatska dvokrilna vrata 160/240 cm </t>
  </si>
  <si>
    <t>ST.8</t>
  </si>
  <si>
    <t xml:space="preserve">– automatska dvokrilna vrata 140/240 cm </t>
  </si>
  <si>
    <t>– automatska jednokrilna vrata 100/240 cm</t>
  </si>
  <si>
    <t>– automatska jednokrilna vrata 90/240 cm</t>
  </si>
  <si>
    <t>– automatska jednokrilna vrata 120/240 cm</t>
  </si>
  <si>
    <t>– automatska jednokrilna vrata 110/240 cm</t>
  </si>
  <si>
    <t>10.3</t>
  </si>
  <si>
    <t>ST.17</t>
  </si>
  <si>
    <t>10.4</t>
  </si>
  <si>
    <t>– jednokrilna ustakljena vrata 100/240 cm</t>
  </si>
  <si>
    <t>– fiksni prozor 253/140 cm</t>
  </si>
  <si>
    <t>10.5</t>
  </si>
  <si>
    <t>– ustakljena šalter stijena 323x140 cm</t>
  </si>
  <si>
    <t>– ustakljena šalter stijena 151/160+151/140 cm</t>
  </si>
  <si>
    <t>ST. 19.</t>
  </si>
  <si>
    <t>– ustakljena šalter stijena 305/140 cm</t>
  </si>
  <si>
    <t>– šalter stijena L-oblika dim.175/140+102/140 cm</t>
  </si>
  <si>
    <t>ST. 20.</t>
  </si>
  <si>
    <t>ST. 22.</t>
  </si>
  <si>
    <t>ST. 23.</t>
  </si>
  <si>
    <t>ST. 24.</t>
  </si>
  <si>
    <t>ST.18.</t>
  </si>
  <si>
    <t>ST.16.</t>
  </si>
  <si>
    <t>ST.15.</t>
  </si>
  <si>
    <t>ST.14.</t>
  </si>
  <si>
    <t>ST.13.</t>
  </si>
  <si>
    <t>ST.12.</t>
  </si>
  <si>
    <t>ST.7.</t>
  </si>
  <si>
    <t>ST.6.</t>
  </si>
  <si>
    <t>ST.5.</t>
  </si>
  <si>
    <t>ST.4.</t>
  </si>
  <si>
    <t>ST.11.</t>
  </si>
  <si>
    <t>ST.10.</t>
  </si>
  <si>
    <t>ST.9.</t>
  </si>
  <si>
    <t>ST.3.</t>
  </si>
  <si>
    <t>ST.2a.</t>
  </si>
  <si>
    <t>ST.2.</t>
  </si>
  <si>
    <t>ST.1.</t>
  </si>
  <si>
    <t>10.6</t>
  </si>
  <si>
    <t>ST. 21.</t>
  </si>
  <si>
    <t>– ustakljena fiksna  stijena L-oblika dimenzija 218/160+182/160 cm.</t>
  </si>
  <si>
    <t>Podna obloga mora biti potpuno zaljepljena za podlogu adekvatnim ljepilom za višeslojne PVC podne obloge (normativ 300-350 g/m2),rubovi traka krojeni i rezani za toplo zavarivanje elektrodom u boji po izboru projektanta. Holker visine 10 cm izvesti od traka istovjetnih podnoj podlozi. Holker se specijalnog kutnog oblika,zakrivljenja 20x20 mm, preko kojeg se lijepi PVC obloga sa završnim tipskim pvc profilom u boji po izboru projektanta. U cijenu je uključen izravnavajući sloj,podna obloga i holker,
 sav rad,materijal,strojevi, transport.
Obračun za sve gore navedeno.</t>
  </si>
  <si>
    <r>
      <t>Dobava i postavljanje ljepljenjem višeslojne PVC podne obloge na gazišta i čela stepenica te na podeste i međupodeste stubišta, u bojama i teksturama po izboru projektanta arhitekture.Prije postavljanja podne obloge potrebno je izvesti izravnavajući sloj masom za izravnavanje, na suhu,čvrstu i ravnu podlogu. Ljepiti specijalnim ljepilom,spoj čela i gazišta stepenica izvesti pod pravim kutom, bez prepusta.Na spoju gazišta i čela kao i čela i podesta, postaviti protukliznu aluminijsku lajsnu u cijeloj širini stubišnog kraka ili podesta (130 cm). Sve tehničke karakteristike višeslojne PVC obloge stepenica iste kao i u stavci 18.2 jer se radi o istom materijalu.
protukliznost R 10.U cijenu je uključen izravnavajući sloj, obloga gazišta i čela,aluminijska protuklizna rubna lajsna,holker, sav rad,materijal,strojevi, transport.
Obračun po m</t>
    </r>
    <r>
      <rPr>
        <vertAlign val="superscript"/>
        <sz val="10"/>
        <rFont val="Arial"/>
        <family val="2"/>
        <charset val="238"/>
      </rPr>
      <t>2</t>
    </r>
    <r>
      <rPr>
        <sz val="10"/>
        <rFont val="Arial"/>
        <family val="2"/>
        <charset val="238"/>
      </rPr>
      <t xml:space="preserve"> izvedene obloge.</t>
    </r>
  </si>
  <si>
    <r>
      <t>Opločenje pregradnih zidova od tvrdih gipskartonskih ploča i armiranog betona,antibakterijskim keramičkim pločama dimenzija 60/120 cm,debljine 10 mm,ljepljenjem na podlogu. Opločenje izvesti s minimalno potrebnom fugom, ploče 
 I (A) klase,retificirane. Način slaganja,boju i dezen keramičkih ploča usuglasiti s projektantom arhitekture.Nabavna cijena keramičkih pločica do 175 kn/m</t>
    </r>
    <r>
      <rPr>
        <vertAlign val="superscript"/>
        <sz val="10"/>
        <rFont val="Arial"/>
        <family val="2"/>
        <charset val="238"/>
      </rPr>
      <t>2</t>
    </r>
    <r>
      <rPr>
        <sz val="10"/>
        <rFont val="Arial"/>
        <family val="2"/>
        <charset val="238"/>
      </rPr>
      <t>.U stavci je sav rad,materijal,izravnavanje podloge,prijenosi,radne skele,svi transporti.Obračun po m</t>
    </r>
    <r>
      <rPr>
        <vertAlign val="superscript"/>
        <sz val="10"/>
        <rFont val="Arial"/>
        <family val="2"/>
        <charset val="238"/>
      </rPr>
      <t>2</t>
    </r>
    <r>
      <rPr>
        <sz val="10"/>
        <rFont val="Arial"/>
        <family val="2"/>
        <charset val="238"/>
      </rPr>
      <t>.</t>
    </r>
  </si>
  <si>
    <r>
      <t>Dobava i postavljanje podnih antibakterijskih protukliznih keramičkih ploča,dimenzija 60/120 cm, debljine 10 mm, ljepljenjem na podlogu.Ploče su I (A) klase, retificirane,
protukliznost R10, u istom tonu ( dezenu) kao i zidne keramičke ploče.Opločenje izvesti s minimalno potrebnom fugom, koje se poklapaju s fugama zidnih pločica. Nabavna cijena keramičkih pločica do 175 kn/m</t>
    </r>
    <r>
      <rPr>
        <vertAlign val="superscript"/>
        <sz val="10"/>
        <rFont val="Arial"/>
        <family val="2"/>
        <charset val="238"/>
      </rPr>
      <t>2</t>
    </r>
    <r>
      <rPr>
        <sz val="10"/>
        <rFont val="Arial"/>
        <family val="2"/>
        <charset val="238"/>
      </rPr>
      <t xml:space="preserve"> Način slaganja keramičkih ploča usuglasiti s projektantom arhitekture.U stavci je sav rad,materijal,izravnavanje podloge, prijenosi,svi strojevi,transporti.
Obračun po m</t>
    </r>
    <r>
      <rPr>
        <vertAlign val="superscript"/>
        <sz val="10"/>
        <rFont val="Arial"/>
        <family val="2"/>
        <charset val="238"/>
      </rPr>
      <t>2</t>
    </r>
    <r>
      <rPr>
        <sz val="10"/>
        <rFont val="Arial"/>
        <family val="2"/>
        <charset val="238"/>
      </rPr>
      <t>.</t>
    </r>
  </si>
  <si>
    <t>Prije davanja ponude obvezno proučiti projekt i pogledati stanje na terenu kao i udaljenost legalne deponije zemlje,šute i građ.otpada od gradilišta. Dio pripremnih radova obuhvaćen je i u instalaterskim radovima. Organizacija  gradilišta (ograda gradilišta, osiguranje puteva do gradilišta, unutarnji transport, tabla gradilišta, uprava gradilišta, sanitarni i energetski priključci, shema gradilišta) uključena u cijenu stavaka.</t>
  </si>
  <si>
    <t xml:space="preserve">Završno čišćenje terena oko građevine nakon završetka svih radova.Teren mora biti očišćen od svih predmeta i materijala, te sve predati nadzornom inženjeru putem upisa u građevinski dnevnik. Materijal-šutu odvesti na legalnu deponiju, udaljenosti do 25 km. Utovar,odvoz,istovar i taksa za odlaganje šute na legalnoj deponiji u cijeni. </t>
  </si>
  <si>
    <r>
      <t xml:space="preserve">U jediničnu cijenu stavki obvezno uključiti sve utovare i  istovare, sva potrebna razupiranja,osiguranja iskopa od urušavanja,vađenje 
 ostataka šute,opeke,starih cijevi,korijenja ili betonskih podzemnih objekata,crpljenje podzemne i oborinske vode,koeficijente rastresitosti (svi obračuni se vrše u sraslom stanju) i sve ostale osnovne i pomoćne radove i materijale, sve do potpune funkcionalne gotovosti pojedine stavke.
Prilikom iskopa zemlje za temeljnu ploču i trakaste temelje izvođač je dužan osigurati arheološki nadzor, te pregled temeljnog tla od strane ovlaštenog geomehaničara. Sve uočene dijelove nestabilnog tla ("džepove" nasipa) potrebno je ukloniti i na njegovo mjesto izvesti "zamjensko tlo" (kameni nasip, prema odabiru geomehaničara). Posteljicu je potrebno ispitati,te, ukoliko je potrebno,zbiti do min. Mv od 20 MPa. Na zbijenu posteljicu ugraditi kameni nasip (prema naputku geomehaničara) debljine cca 50 cm ispod temeljnih greda u prolazima zgrade i trakastih temelja lijevog i desnog krila odnosno 20 cm ispod ab temeljne ploče podruma te zbiti do min.Mv od 60 Mpa.Točnu debljinu utvrđuje geomehaničar prema situaciji na terenu. Jediničnim cijenama također obuhvatiti svakodnevno 
 čišćenje prometnice, od zemlje i blata,ispred parcele i dalje do izlaska na mjesnu prometnicu.Zemlju od iskopa odvesti na mjesnu
 deponiju ili na za to određenu destinaciju, do 25 km udaljenosti. Utovar,odvoz,istovar i taksa za deponiranje zemlje u cijeni.
</t>
    </r>
    <r>
      <rPr>
        <i/>
        <sz val="10"/>
        <color rgb="FFFF0000"/>
        <rFont val="Arial"/>
        <family val="2"/>
        <charset val="238"/>
      </rPr>
      <t xml:space="preserve"> Iskop zemlje prethodnog arheološkog istraživanja nije uzeto u obzir.</t>
    </r>
  </si>
  <si>
    <t>ALUMINIJSKA VANJSKA BRAVARIJA</t>
  </si>
  <si>
    <t>ALUMINIJSKA UNUTARNJA BRAVARIJA</t>
  </si>
  <si>
    <t>BRAVARIJA S OLOVOM</t>
  </si>
  <si>
    <t>BRAVARIJA S OLOVOM UKUPNO</t>
  </si>
  <si>
    <t>ALUMINIJSKA UNUTARNJA BRAVARIJA UKUPNO</t>
  </si>
  <si>
    <t xml:space="preserve">ALUMINIJSKA UNUTARNJA BRAVARIJA </t>
  </si>
  <si>
    <t xml:space="preserve">ALUMINIJSKA VANJSKA BRAVARIJA </t>
  </si>
  <si>
    <t>ALUMINIJSKA VANJSKA BRAVARIJA UKUPNO</t>
  </si>
  <si>
    <r>
      <t xml:space="preserve">Dobava,izrada i montaža pregradnog zida debljine 15 cm,od obostrano dvostrukih akustičnih,vodoodbojnih,protupožarnih i visoke tvrdoće gipskartonskih ploča </t>
    </r>
    <r>
      <rPr>
        <sz val="10"/>
        <color theme="1"/>
        <rFont val="Arial"/>
        <family val="2"/>
        <charset val="238"/>
      </rPr>
      <t>(2x1 x 1,25 cm)</t>
    </r>
    <r>
      <rPr>
        <sz val="10"/>
        <rFont val="Arial"/>
        <family val="2"/>
        <charset val="238"/>
      </rPr>
      <t>,na metalnoj potkonstrukciji (UW i CW 100) na razmaku od 31,25 cm,s ispunom 
od odgovarajuće kamene mineralne vune debljine 80mm - prema HR EN DFH2IR ili jednakovrijednoj ................................................................................................
Potrebna zvučna izolacija zida 60 dB. Zbog akustike oba sloja treba obostrano potpuno brtviti. Zid izvesti u punoj visini prostora,bez obzira na spušteni strop,potkonstrukciju fiksirati u ab podnu i stropnu ploču. U cijenu ulazi obrada oko svih vrata,neovisno o veličini i broju, izrada svih revizija neovisno o veličini i broju,obrada oko svih utičnica, prekidača, instalacijskih kanala i sl..Gipskartonske ploče je potrebno pripremiti za soboslikanje disperzivnom bojom, a priprema podloge mora biti Q4 kvalitete. Sve izvoditi prema tehničkim uputama proizvođača gipskartonskih ploča. Obračun po m</t>
    </r>
    <r>
      <rPr>
        <vertAlign val="superscript"/>
        <sz val="10"/>
        <rFont val="Arial"/>
        <family val="2"/>
        <charset val="238"/>
      </rPr>
      <t>2</t>
    </r>
    <r>
      <rPr>
        <sz val="10"/>
        <rFont val="Arial"/>
        <family val="2"/>
        <charset val="238"/>
      </rPr>
      <t>.</t>
    </r>
  </si>
  <si>
    <t>ST.25</t>
  </si>
  <si>
    <t>– ustakljena šalter stijena 240/140 cm</t>
  </si>
  <si>
    <t>– ustakljena šalter stijena 115/140 cm</t>
  </si>
  <si>
    <t>ST.26</t>
  </si>
  <si>
    <t>– ustakljena fiksna stijena 260/160 cm</t>
  </si>
  <si>
    <t>–zidarski otvor 170/240 cm (stolarska shema br.10)</t>
  </si>
  <si>
    <t>12.1</t>
  </si>
  <si>
    <t>12.2</t>
  </si>
  <si>
    <t>CRNA BRAVARIJA UKUPNO</t>
  </si>
  <si>
    <t>12.3</t>
  </si>
  <si>
    <t>12.4</t>
  </si>
  <si>
    <t>12.5</t>
  </si>
  <si>
    <t xml:space="preserve">Stup za panelnu ogradu je H profil presjeka 70x44 mm, visine 2575 mm.Stupovi su pocinčani u skladu s normom EU 10346 ili jednakovrijednom.....................................
 i plastificirani (min.60 mikrona), te se postavljaju na osnom razmaku od 2520 mm u temelje samce. Uključen sav rad, materijal (metalne spojnice i sigurnosni vijak), bet.temelji samci,svi strojevi i transport, sve do pune gotovosti.
Obračun po kom.
</t>
  </si>
  <si>
    <t>Izrada,dobava  i ugradnja ogledala u sanitarnim prostorima iznad umivaonika.Ogledala su ravna,na podlozi bez rama,s nevidljivim učvršćenjem na zid obložen keramičkim pločicama. Radionički detalj mora dobiti suglasnost projektanta arhitekture.</t>
  </si>
  <si>
    <t>Dobava i montaža u wc kabinama sanitarne galanterije: držač toaletnog papira u roli, s fiksiranjem u zid,četka za wc školjku,uključivo njeno postolje i učvršćenje u zid.
Odabir svega navedenog mora dobiti suglasnost projektanta i investitora. Obračun za komplet (držač rolo papira i četka za wc)</t>
  </si>
  <si>
    <t>– screen (platno)</t>
  </si>
  <si>
    <t>– elektromotor adekvatan pokretanju najvećeg screena</t>
  </si>
  <si>
    <t xml:space="preserve">Dobava,izrada i postavljanje samoljepljive prozirne tapete s natpisima svih prostorija,brojevima i smjerokazima (tzv. legenda prostora) za lakše snalaženje pacijentima, na zid obložen pvc zaštitnom pločom.Dimenzija pvc ploče za postavljanje samoljepljive prozirne tapete su 130/300 cm. Potrebni tekst,brojevi,smjerokazi bit će naknadno utvrđeni. Preko samoljepljive tapete s tekstom potrebno je postaviti
 zaštitnu prozirnu foliju.U cijeni je sav rad,materijal,potrebna radna skela. Pvc ploča zida obračunata posebnom stavkom.
Obračun po kom (dim.130/300 cm). </t>
  </si>
  <si>
    <t>Dobava,izrada i postavljanje samoljepljive prozirne tapete s natpisima pojedinih prostorija,njenim brojem i smjerokazom za lakše snalaženje pacijentima,na zid obložen pvc zaštitnom pločom. Dimenzija jedne prozirne tapete s natpisom cca 100/20 cm. U cijeni je sav rad,materijal,potrebna radna skela.
Obračun po dužnom metru prozirne tapete s potrebnim natpisom,brojem i smjerokazom.</t>
  </si>
  <si>
    <r>
      <t>Dobava i postava zaštitnih panela-ploča od 100% PVC-a na donji dio vratnih drvenih vrata na strani  prema hodniku. Ploče na površini imaju laganu teksturu,standardnih su dimenzija 130/300 cm,debljine 2 mm, potpuno su antibakterijske,proizvedene bez teških metala, otporne na udarce,ogrebotine,habanje i razne kemikalije. Klasa vatrootpornosti Bs2d0 prema HRN EN 134501-1:2019 ili jednakovrijednoj .........................................
 Ploče rezati na potrebnu širinu i oblik na licu mjesta,(okvirno po jednom krilu 1,0 m2  ljepiti akrilnim ljepilom na suhu,čvrstu, ravnu i neoštećenu podlogu,očišćenu od svih masnih mrlja i prašine, pri temperaturi većoj od +100C. Panel ploče u više boja po izboru projektanta arhitekture.U cijenu su uključena sva potrebna rezanja ili krojenja ploča,sav rad,sav materijal, svi strojevi,potrebna radna skela i transporti.
Obračun po m</t>
    </r>
    <r>
      <rPr>
        <vertAlign val="superscript"/>
        <sz val="10"/>
        <rFont val="Arial"/>
        <family val="2"/>
        <charset val="238"/>
      </rPr>
      <t>2</t>
    </r>
    <r>
      <rPr>
        <sz val="10"/>
        <rFont val="Arial"/>
        <family val="2"/>
        <charset val="238"/>
      </rPr>
      <t xml:space="preserve"> ugrađene površine ploča.</t>
    </r>
  </si>
  <si>
    <t>20.9</t>
  </si>
  <si>
    <t>20.10</t>
  </si>
  <si>
    <t>20.11</t>
  </si>
  <si>
    <t>20.12</t>
  </si>
  <si>
    <t>20.13</t>
  </si>
  <si>
    <r>
      <t>Dobava i postavljanje pjeskarene folije na unutarnja vrata i ustakljene stijene.Folija se postavlja  samo s jedne strane. Folija se postavlja na 40 cm od gotovog poda u visinu 150
 cm, a u čitavoj širini vrata odnosno ustakljene stijene. U cijeni je svo rezanje i krojenje, sav rad,sav materijal, potrebna radna skela i svi transporti. Eventualno odstupanje od predloženog rasporeda postavljanja folije mora dobiti suglasnost projektanta arhitekture. Obračun po m</t>
    </r>
    <r>
      <rPr>
        <vertAlign val="superscript"/>
        <sz val="10"/>
        <rFont val="Arial"/>
        <family val="2"/>
        <charset val="238"/>
      </rPr>
      <t>2</t>
    </r>
    <r>
      <rPr>
        <sz val="10"/>
        <rFont val="Arial"/>
        <family val="2"/>
        <charset val="238"/>
      </rPr>
      <t xml:space="preserve"> postavljene pjeskarene folije.</t>
    </r>
  </si>
  <si>
    <t xml:space="preserve">Dobava i postavljanje akustičnih panela na zidove u pojedinim prostorijama (čekaonice,ordinacije i dr.). Akustične ploče su okvirnih dimenzija 120/44 cm,debljine 
 cca 30 mm. Postavljaju se odmaknute od zida za cca 5-8 cm, pomoću metalnih odstojnika. Raspored, boje i pozicioniranje akustičnih panela na zidove po izboru projektanta arhitekture.U cijeni je sav rad, sav materijal, potrebna radna skela i svi transporti, sve do potpune gotovosti.Obračun po komadu. </t>
  </si>
  <si>
    <t>20.14</t>
  </si>
  <si>
    <t>20.15</t>
  </si>
  <si>
    <t>Dobava i montaža tipskog svjetlosnog podrumskog okna, dimenzija 200/150/70 cm.</t>
  </si>
  <si>
    <r>
      <t>Završno čišćenje građevine po završetku svih radova, a prije tehničkog pregleda.Čiste se podovi,prozori,vrata, zidna opločenja te sva ugrađena oprema.
Obračun po m</t>
    </r>
    <r>
      <rPr>
        <vertAlign val="superscript"/>
        <sz val="10"/>
        <rFont val="Arial"/>
        <family val="2"/>
        <charset val="238"/>
      </rPr>
      <t>2</t>
    </r>
    <r>
      <rPr>
        <sz val="10"/>
        <rFont val="Arial"/>
        <family val="2"/>
        <charset val="238"/>
      </rPr>
      <t xml:space="preserve"> podne površine.</t>
    </r>
  </si>
  <si>
    <t>5.3</t>
  </si>
  <si>
    <t>Čelična konsturkcija stubišta koje vodi na 3. kat. Stubište je jednokrako sa čeličnim međupodestom. Nosiva konstrukcija stubišta je izvedena iz rofila HE180A.
Spregovi su izvedeni iz profila "L" profila 60x60x6mm. Ankeriranje konstrukcije izvodi se naknadnim bušenjem. Profili za gazišta izvedeni su od lima debljine 5mm.
Materijal konstrukcije: čelik S235JR
 * svi nosivi profili postavljeni na mjesto
 * čvorne i ležajne ploče iz čeličnog lima
 * pertlovani lim na gornjoj strani nadstrešnice
 * antikorozivna zaštita
 * ograda i obloga su obrađene u posebnim stavkama 
Obračun po kg gotove,dopremljene i montirane konstrukcije stubišta.</t>
  </si>
  <si>
    <t>Sastavni dio strukturalne fasade su dvokrilna automatskih vrata dim. svjetlog otvora 1600 X 2800 mm.
Automatska vrata opremljena su:
pogonskim mehanizmom smještenim u kučišću visine 70 mm, dubine 200 mm s obostranom aktivacijom pomoću detektora pokreta.
Tehničke karakteristike:
- mikroprocesorski upravljan sustav
- mogućnost spajanja evakuacijskog tipkala (''gljive'') i spajanja na vatrodojavu
- programski prilagodljive funkcije :
- brzina otvaranja do 0,8 m/s i zatvaranja do 0,8 m/s, 
- vrijeme zadrške u otvorenom položaju 0-60 sec,
- funkcija inverznog rada prilikom nailaska na otpor do 150 N,
- jednokratna baterijska podrška prilikom nestanka energije
- programski upravljač tip TPS sa membranskom tipkovnicom i odabirom funkcija rada:
«isključeno», «automatski rad»,»otvoreni položaj»,»zaključano»,»jednosmjerna detekcija»,
»reducirani otvor= zimski/ljetni režim rada».
- obostrano detektori pokreta sa svjetlosnom zavjesom (obostrani nadzor/sigurnost prolaza ), crni
- elektro-magnetska brava u kućištu pogona,mogućnost manualnog otključavanja/zaključavanja u nuždi</t>
  </si>
  <si>
    <t>– stijena 220x250 cm, kom   4</t>
  </si>
  <si>
    <t>– automatska jednokrilna vrata 80/240 cm</t>
  </si>
  <si>
    <t>– automatska posmična teleskopska dvokrilna vrata 140/240 cm</t>
  </si>
  <si>
    <r>
      <rPr>
        <sz val="10"/>
        <rFont val="Calibri"/>
        <family val="2"/>
        <charset val="238"/>
      </rPr>
      <t>– šipke (B500B)</t>
    </r>
    <r>
      <rPr>
        <sz val="10"/>
        <rFont val="Arial"/>
        <family val="2"/>
        <charset val="238"/>
      </rPr>
      <t xml:space="preserve"> </t>
    </r>
  </si>
  <si>
    <t>4.12</t>
  </si>
  <si>
    <t>– mreže (B500B)</t>
  </si>
  <si>
    <t>SAŽETAK ARHIT.GRAĐ.OBRTNIČKIH RADOVA</t>
  </si>
  <si>
    <t>OHBP I DNEVNA BOLNICA KLINIČKOG BOLNIČKOG CENTRA OSIJEK</t>
  </si>
  <si>
    <r>
      <t>Dobavljanje i postavljanje vinilne zidne obloge,namjenjene uporabi kao projekcijska površina i za pisanje markerom i brisanje. Podloga mora biti ravna,čista,bez mrlja,potpuno suha,obojena jednoliko i u skladu s bojom zidne obloge,izravnata glet masom i zidarski fino obrađena tako da kutovi budu pod 900. Temperatura podloge mora biti barem 100C, a vlaga u građevnoj strukturi podloge ne smije prelaziti 6%.Podlogu treba pripremiti nanošenjem prednamaza prema preporuci proizvođača. Na tako pripremljenu podlogu postavlja se vinilna zidna obloga slijedećih karakteristika:
 - težine &gt;= 610 g/m2
 - širina trake &gt;= 150 cm
 - postojane boje
 - sastava:bijeli vinil s gornjim slojem otpornim na markere i bez
   odsjaja, na netkanoj podlozi
 - uporaba: projekcijska površina, pisanje markerom i brisanje
Obloga se lijepi punoplošno ljepilom u skladu s uputama proizvođača.Trake se mogu postaviti vodoravno ili okomito.Spojeve izvesti preklapanjem rubova traka i prorezivanjem na sredini preklopa. Obračun po m</t>
    </r>
    <r>
      <rPr>
        <vertAlign val="superscript"/>
        <sz val="10"/>
        <rFont val="Arial"/>
        <family val="2"/>
        <charset val="238"/>
      </rPr>
      <t>2</t>
    </r>
    <r>
      <rPr>
        <sz val="10"/>
        <rFont val="Arial"/>
        <family val="2"/>
        <charset val="238"/>
      </rPr>
      <t xml:space="preserve"> površine na koju je postavljena vinilna zidna obloga.</t>
    </r>
  </si>
  <si>
    <t>Strojni i ručni iskop zemlje u tlu A kategorije za ab trakaste temelje lijevog i desnog krila zgrade, za temeljne grede u prolazima kroz zgradu, te za podrumsku temeljnu ab ploču. Dubina iskopa od -330 do -580 cm, s obveznom izvedbom kosina (pogledati presjeke u projektu konstrukcije i arhitekture). Dubina iskopa kod svih dizala je do -700 cm, a kod prostorije s uređajem za prepumpavanje do -660 cm, u svemu prema projektu konstrukcije i arhitekture. Zemlju od iskopa odvesti na mjesnu deponiju ili na za to određenu destinaciju, do 25 km udaljenosti. 
Utovar,odvoz,istovar i taksa za deponiranje zemlje uključena u jediničnu cijenu.
 Pregled sastava iskopanog tla,u pogledu njegove nosivosti, vrši ovlašteni geomehaničar upisom u građevinski dnevnik, a što je sve uključeno u jediničnu cijenu.</t>
  </si>
  <si>
    <t>b/ ispod podne ploče podruma lijevog krila</t>
  </si>
  <si>
    <r>
      <t>U betonsku konstrukciju ugrađuje se samo projektirani beton (beton sa specificiranim tehničkim svojstvima). Stavkom ugradnje betona obuhvatiti i sve kontrolne postupke utvrđivanja kvalitete betona. Prije početka radova izvoditelj je dužan predočiti precizan plan
i program kontrole kvalitete betona izrađen od strane licencirane tvrtke. Plan i program kontrole kvalitete mora biti usklađen s 
dinamičkim planom izvođenja konstrukcije te odobren od strane nadzornog inženjera za konstrukciju.U okviru sustava osiguranja 
kvalitete na gradilištu izvoditelj mora ustrojiti sustav upravljanja i osiguranja kvalitete ugradnje. U jedinične cijene stavki obvezno uključiti sav pomoćni materijal,rad strojeva i ljudi,sve transporte,pvc ili čelične podmetače i distancere za točan položaj armature,skele  (vanjske i unutarnje),prilaze,troškove svih potrebnih ispitivanja i dokaza kvalitete, sve do potpune funkcionalne gotovosti pojedine stavke,uključujući čišćenje gradilišta tijekom i nakon dovršetka faza radova te njegovanje svih ugrađenih betona, strojnu ugradnju i spravljanje betona te montažu i demontažu oplate.Armatura obračunata ukupno u posebnoj stavci.</t>
    </r>
    <r>
      <rPr>
        <i/>
        <sz val="10"/>
        <color rgb="FFFF0000"/>
        <rFont val="Arial"/>
        <family val="2"/>
        <charset val="238"/>
      </rPr>
      <t xml:space="preserve"> </t>
    </r>
  </si>
  <si>
    <t>Izrada,dobava i betoniranje arm.betonskih trakastih temelja širine 120 cm,visine 60 cm, i nadtemeljnih greda širine 25 cm i visine 110 cm, u prolazima zgrade,vrh na -100 cm od terena. Ukupna visina trakastih temelja i nadtemeljnih greda je 170 cm, a izvode se istovremeno s ab zidovima podruma zbog potrebnog krutog spoja s podrumskim zidom debljine 30 cm, ojačanog s dva ab stupa presjeka 55/55 cm. U svemu prema izvedbenom projektu konstrukcije.Klasa betona je C30/37, razred izloženosti XC2. Stavka uključuje izradu,dobavu i ugradnju betona i oplate. Armatura obračunata posebno.</t>
  </si>
  <si>
    <t xml:space="preserve">Izrada,dobava i betoniranje podne arm.betonske ploče podruma,debljine 80 cm,uključujući i podne ab ploče dizala, debljine 60 cm. Klasa betona je C30/37,razred izloženosti XC2. Prije betoniranja postaviti svu potrebnu armaturu ploče i sidrenu armaturu, u svemu prema izvedbenom projektu konstrukcije,te izvesti sve potrebne instalacije i prodore-kanale za instalacije,a što je uključeno u cijenu. Stavka uključuje izradu,dobavu i ugradnju betona i oplate.Armatura obračunata posebno.
</t>
  </si>
  <si>
    <t>Izrada,dobava i betoniranje arm.betonskih trakastih temelja širine 120 cm,visine 60 cm, i nadtemeljnih ab zidova debljine 25 cm i visine 190 cm, u lijevom i desnom krilu zgrade, dno stope na -270 cm.U svemu prema izvedbenom projektu konstrukcije.Klasa betona je C30/37,razred izloženosti XC2. Stavka uključuje izradu, dobavu i ugradnju betona i oplate.Armatura obračunata posebno.</t>
  </si>
  <si>
    <t>Izrada, dobava i betoniranje podne arm.betonske ploče prizemlja lijevog krila i desnog krila zgrade,debljine 20 cm odnosno 25 cm u trafostanici. Klasa betona je C30/37,razred izloženosti XC1. Prije betoniranja postaviti svu potrebnu armaturu ploče i sidrenu armaturu, u svemu prema izvedbenom projektu konstrukcije,te izvesti sve potrebne instalacije i prodore za instalacije,a što je uključeno u cijenu.Stavka uključuje izradu, dobavu i ugradnju betona i oplate.Armatura obračunata posebno.</t>
  </si>
  <si>
    <t xml:space="preserve">Betonski "plivajući" temelji na krovu nad drugim katom,za strojarske uređaje. Izvode se nad gotovim ravnim krovom nad drugim katom. Po izvedbi "plivajuće" temelje treba obložiti geotekstilom 300g/m2 i hidroizolacijom iz sintetičke membrane na bazi termoplastičnog poliolefina,TPO,bijele boje, armirana poliesterskim pletivom, UV stabilna, debljine 1,8 mm,prema EN 13967 ili jednakovrijednoj..............................................,
kao i na preostalom dijelu ravnog krova. U cijeni je sav rad,materijal,strojevi i transport.
</t>
  </si>
  <si>
    <t xml:space="preserve">Dobava,sječenje,savijanje i ugradba armature različitih profila i armaturnih mreža,uključivo svi potrebni podmetači i distanceri. Postavljanje armature u svemu prema izvedbenom projektu konstrukcije.U cijeni je sav rad,materijal,strojevi i svi transporti.
</t>
  </si>
  <si>
    <t xml:space="preserve">Čelična konstrukcija strojarnice.
Dobava i montaža čelične konstrukcije strojarnice na krovu drugog kata je tlocrtno pravokutnog oblika, maksimalnih dimenzija 62,5 x 17,5 m. Osnovnu nosivu konstrukciju čine okviri izvedeni u 3 polja raspona 5m odnosno 7,5m. Okviri su postavljeni na rasteru 7,5m. Stupovi okvira su od profila HE200A, a grede iz HE260A. Preko greda postavlja se visokoprofilirani trapezni lim, visine vala 150 mm ( uključen u obračun po kg). Okviri su na fasadi i u krovu međusobno povezani prečkama izvedenim od pravokutnih cijevi 100x150x4mm. Stabilizacija u horizontalnoj ravnini se postiže spregovima od punog profila promjera 24 mm. Stabilizacija u vertikalnoj ravnini se postiže spregovima izvedenim iz profila L70x70x7mm. Zbog vertikalne postave panela, na ab parapetnu gredu se postavlja L70x70x7 mm, za prihvat panela. Atika na krovu strojarnice se izvodi iz kvadratnih
cijevi 100x100x4mm. Ankeriranje stupova se izvodi naknadnim bušenjem i ugradnjom kemijskih sidra.
* svi nosivi profili postavljeni na mjesto
* čvorne i ležajne ploče iz čeličnog lima
* visokoprofilirani lim za "nošenje" slojeva ravnog krova
* spojni i pričvrsni materijal
* antikorozivna zaštita
* protupožarna zaštita 
 Obračun po kg gotove,dopremljene i montirane
 konstrukcije strojarnice </t>
  </si>
  <si>
    <t xml:space="preserve">Dobava i postava horizontalne i vertikalne hidroizolacije podruma i podnih ploča prizemlja, na bazi sintetičke PVC membrane, UV nestabilna,debljine 1,5 mm, prema EN 13967 ili jednakovrijednoj ..................................................................................................
 Karakteristike:
 - uzdužna vlačna čvrstoća &gt;/= 15 MPa
 - uzdužno izduljenje &gt;/= 300% 
 - otpornost na udarce &gt;/= 450 mm 
 - otpornost na statičko opterećenje &gt;/= 20 kg 
 - otpornost na kidanje &gt;/= 400 N 
 - jačina vara &gt;/= 880 N </t>
  </si>
  <si>
    <r>
      <t>Dobava i postava hidroizolacije na krovu drugog i trećeg kata, iz sintetičke membrane na bazi termoplastičnog poliolefina, TPO, bijele boje,armirana poliesterskim pletivom, UV stabilna, debljine 1,8 mm,prema EN 13967 ili jednakovrijednoj ..................................................................................................................
Membrana se ugrađuje na poziciju balasnog krova i na poziciji izloženog krova. Membrane se slobodno polažu te fiksiraju u podlogu prema uputama proizvođača membrane, kako bi izdržale dinamičko djelovanje vjetra.Spojevi se obrađuju vrućim zrakom sa širinom vara od min.3 cm, preklop 12 cm, u skladu s propisanom tehnologijom od strane proizvođača membrane.Na spojeve pod-zid i završetak membrane izvesti s kaširanim limom u sustavu membrane (debljine min.1,7 mm), uključeno brtvljenje s namjenskim poliuretanskim brtvilom. Preko izvedene izolacije postaviti geotekstil 500 g/m</t>
    </r>
    <r>
      <rPr>
        <vertAlign val="superscript"/>
        <sz val="10"/>
        <rFont val="Arial"/>
        <family val="2"/>
        <charset val="238"/>
      </rPr>
      <t>2</t>
    </r>
    <r>
      <rPr>
        <sz val="10"/>
        <rFont val="Arial"/>
        <family val="2"/>
        <charset val="238"/>
      </rPr>
      <t>.</t>
    </r>
  </si>
  <si>
    <r>
      <t>Dobava i izvedba plivajućeg cementnog estriha,kao podloge  podova podruma,prizemlja, prvog,drugog i trećeg kata,debljine 8 i 10 cm.Postavlja se preko sloja toplinsko-zvučne izolacije pokrivenog polietilenskom folijom (obračunato posebno). Estrih se izvodi od morta spravljenog od sipine granulacije 0-4 mm, a mora biti min.klase C20 prema DIN 13813 ili jednakovrijednoj .............................................................................................., 
Estrih treba armirati s polipropilenskim vlaknima duljine min.12 mm, potrošnja vlakana min.1,0 kg/m</t>
    </r>
    <r>
      <rPr>
        <vertAlign val="superscript"/>
        <sz val="10"/>
        <rFont val="Arial"/>
        <family val="2"/>
        <charset val="238"/>
      </rPr>
      <t>3</t>
    </r>
    <r>
      <rPr>
        <sz val="10"/>
        <rFont val="Arial"/>
        <family val="2"/>
        <charset val="238"/>
      </rPr>
      <t>.Radne reške u dogovoru s projektantom. Površinska obrada mora biti horizontalna i dobro zaglađena. U stavci je i odvajajući sloj EPS-a debljine 1 cm,koji se postavlja uza zidove i u dilatacijske reške. Prije  izvedbe samog  estriha položiti razvod svih potrebnih instalacija  i elemenata. Obračun po m</t>
    </r>
    <r>
      <rPr>
        <vertAlign val="superscript"/>
        <sz val="10"/>
        <rFont val="Arial"/>
        <family val="2"/>
        <charset val="238"/>
      </rPr>
      <t>2</t>
    </r>
    <r>
      <rPr>
        <sz val="10"/>
        <rFont val="Arial"/>
        <family val="2"/>
        <charset val="238"/>
      </rPr>
      <t xml:space="preserve"> izvedene površine.</t>
    </r>
  </si>
  <si>
    <t>Izrada,dobava i betoniranje vanjskih i unutarnjih ab zidova podruma,prizemlja,prvog i drugog kata,atike,zidova stubišta i zidova okna dizala,sve u dvostranoj glatkoj oplati, betonom klase betona C30/37, razred izloženosti XC1,debljine 25 cm i 30 cm,u svemu prema izvedbenom projektu konstrukcije i arhitekture. Zidovi moraju biti glatki, vertikalni,bez iscuraka betona.U slučaju loše izvedbe ravnosti i vertikalnosti zidova izvoditelj će na svoj trošak izvesti žbukanje istih.U stavku je uključena izrada svih potrebnih otvora za prozore i vrata,prodora ili protura za instalacije,bez obzira na broj i veličinu.U cijeni je sav rad,materijal,skela i transport.</t>
  </si>
  <si>
    <t>Izrada,dobava i betoniranje armirano betonskih ravnih stupova podruma,prizemlja,prvog i drugog kata,klasom betona C30/37, razred izloženosti XC1, presjeka 55/55 cm, visine od 385 do 420 cm, u glatkoj oplati, u svemu prema izvedbenom projektu konstrukcije i arhitekture. Sve izvesti vertikalno,površina ploha stupova mora biti ravna,glatka i bez ikakvih izbočina ili iscuraka betona. U stavku je uključen sav 
 rad,materijal,skela i transport.</t>
  </si>
  <si>
    <t>Izrada,dobava i betoniranje armirano-betonskih ravnih stropnih ploča iznad podruma,prizemlja,prvog kata,drugog kata,dizala i stubišta, betonom klase C30/37,razred izloženosti XC1, debljine 25 i 22 cm,u glatkoj oplati,u svemu
 prema izvedbenom projektu konatrukcije i arhitekture. Sve izvesti horizontalno,ravno,po obodu ploča vertikalno i ravno.U stavku je uključena izrada svih otvora za instalacije,bez obzira na broj i veličinu. Stavka uključuje sav rad, materijal,skelu i transport.</t>
  </si>
  <si>
    <t>Čelična konstrukcija nadstrešnice nad ulazom u OHBP.
Nadstrešnica je tlocrtnih dimenzija 22,5 x 6m.S gornje strane nadstrešnica je pokrivena pertlovanim limom, plastificiranim u RAL-u 9007 ili jednakovrijedno (uključeno u obračun) dok je s donje i bočnih strana obložena aluminijskim kazetnim limom (obračunato u fasaderskim radovima). Sekundarnu konstrukciju za prihvat lima čine pravokutne cijevi 80x120x4mm s gornje strane te 80x80x4mm s bočne i donje strane nadstrešnice. Sekundarci su postavljeni na rasteru od 1,5m. Glavni nosač nadstrešnice čini trokutasta konzolna
rešetka visine maks.1,2m.rešetka je raspona 6 m, postavljena na rasteru od 3,75m. Pojasevi rešetke se izvode iz profila HE140A,a ispuna iz kvadratnih cijevi 80x80x4mm. Ankeriranje izvesti ugradnjom anker vijaka u svježi beton.
Materijal konstrukcije:
 čelik S235JR.
 * svi nosivi profili postavljeni na mjesto
 * čvorne i ležajne ploče iz čeličnog lima
 * pertlovani lim na gornjoj strani nadstrešnice
 * spojni i pričvrsni materijal
 * antikorozivna zaštita
Obračun po kg gotove,dopremljene i montirane konstrukcije nadstrešnice.</t>
  </si>
  <si>
    <r>
      <t>Membrane se slobodno polažu između dva geotekstila min. 300 g/m</t>
    </r>
    <r>
      <rPr>
        <vertAlign val="superscript"/>
        <sz val="10"/>
        <rFont val="Arial"/>
        <family val="2"/>
        <charset val="238"/>
      </rPr>
      <t>2</t>
    </r>
    <r>
      <rPr>
        <sz val="10"/>
        <rFont val="Arial"/>
        <family val="2"/>
        <charset val="238"/>
      </rPr>
      <t>, a spojevi se zavaruju vrućim zrakom sa širinom vara od min. 3 cm, preklop min.8 cm.Hidroizolacija se na detaljima linearno učvršćuje za podlogu plastificiranim limovima. Postava horizontalno - slobodno položeno na podložni sloj betona min. 5 cm debljine i zaštićuje zaštitnim slojem betona min.5 cm.
Postava vertikalno - pomoću PVC kaširanih limenih elemenata, na svakih 2,0 m visine. Hidroizolacijska membrana završava min. 25 cm iznad terena. Uključeno dodatno brtvljenje s trajno elastičnim poliuretanskim brtvilom. Radove izvoditi prema tehničkim uputama proizvođača materijala. Svi proizvodi u sustavu moraju biti kompatibilni. Dokaz kompatibilnosti dostaviti nadzornom inženjeru prije izvođenja radova.Obrada oko prodora
instalacija uključena u cijenu. Ispod ab zidova lijevog i desnog krila prizemlja se umjesto PVC membrane (budući da armatura smeta) izvode jednokomponentni paropropusni elastični vodonepropusni akrilatni premazi na bazi vode. Premazi se nanose na podlogu u 2-3 sloja.
Obračun po m</t>
    </r>
    <r>
      <rPr>
        <vertAlign val="superscript"/>
        <sz val="10"/>
        <rFont val="Arial"/>
        <family val="2"/>
        <charset val="238"/>
      </rPr>
      <t>2</t>
    </r>
    <r>
      <rPr>
        <sz val="10"/>
        <rFont val="Arial"/>
        <family val="2"/>
        <charset val="238"/>
      </rPr>
      <t xml:space="preserve"> površine (prodori uključeni)</t>
    </r>
  </si>
  <si>
    <r>
      <t>Dobava i postava parne brane na bazi polietilena .                                                                                                                                                                                   
 Karakteristike:
 - efektivne debljine min.0,2 mm                                                                                                                                                                          
 - mase po jedinici površine min.0,195 kg/m2 
 - vodonepropusna
 - posmične otpornosti spojeva &gt;/= 60 N/50 mm 
 - otporna na prolaz vodene pare
 - vlačne čvrstoće uzdužna/poprečna min 170 N
Membrana se slobodno polaže na podlogu i spaja samoljepljivom trakom na bazi butil-gume i preklopu spoja od 8 cm. Periferno se membrana lijepi specijalnom namjenskom trakom za atiku ili zid. Sloj parne brane potrebno je dići do visine toplinske izolacije
ravnog krova. Ljepljenje uračunato u stavku.U cijeni je sav rad, materijal,strojevi i transport.
 Obračun po m</t>
    </r>
    <r>
      <rPr>
        <vertAlign val="superscript"/>
        <sz val="10"/>
        <rFont val="Arial"/>
        <family val="2"/>
        <charset val="238"/>
      </rPr>
      <t>2</t>
    </r>
    <r>
      <rPr>
        <sz val="10"/>
        <rFont val="Arial"/>
        <family val="2"/>
        <charset val="238"/>
      </rPr>
      <t xml:space="preserve"> pokrivene površine. 
</t>
    </r>
  </si>
  <si>
    <r>
      <t>Karakteristike:
- efektivna debljine min 1,8 mm
- masa po jedinici površine min.1,98 kg/m2 
- vodonepropusna                                                                                                                                                              - posmična otpornost spojeva &gt;/= 500N/50 mm 
- otpornost na prolaz vodene pare min.u=150.000
- izduženje pri slomu &gt;/= 13% 
- otpornost na udarce,tvrda podloga: min.800 mm 
- otpornost na statička opterećenja: min 20 kg 
- pregibljivost pri niskim temperaturama: &gt;/= -300C 
 U cijeni je sav rad,materijal,strojevi i transport.
Obračun po m</t>
    </r>
    <r>
      <rPr>
        <vertAlign val="superscript"/>
        <sz val="10"/>
        <rFont val="Arial"/>
        <family val="2"/>
        <charset val="238"/>
      </rPr>
      <t>2</t>
    </r>
    <r>
      <rPr>
        <sz val="10"/>
        <rFont val="Arial"/>
        <family val="2"/>
        <charset val="238"/>
      </rPr>
      <t xml:space="preserve"> površine.
</t>
    </r>
  </si>
  <si>
    <r>
      <t>Karakteristike proizvoda:
 - klasa min. CM02P (EN 14891 ili jednakovrijedan                                                                                       - specifična gustoća do 1,8 kg/L
 - maksimalno zrno agregata: Dmax 0,5 mm
 - prionljivost nakon uronjenosti u kloriranu vodu približno 0,9 MPa, prionljivost nakon termičke izloženosti približno 1,8 MPa
 - izduženje pri slomu približno 31%
 - paropropusnost približno 1,00 mm
Proizvod se na podlogu nanosi postupkom špricanja/ručno u ukupnoj suhoj debljini min.2 mm.U cijenu je uključena ugradnja rubnih traka i pomoćnog pribora i to samoljepljivih  traka s mogućnošću prihvata polimer-cementne hidroizolacije. Na zidove sanitarnih prostora se nanosi do visine 25 cm od poda. Potreban impregnirajući temeljni premaz je u cijeni. Sve izvoditi prema uputama proizvođača materijala.
U cijeni je sav rad,materijal,strojevi i transport.
 Obračun po m</t>
    </r>
    <r>
      <rPr>
        <vertAlign val="superscript"/>
        <sz val="10"/>
        <rFont val="Arial"/>
        <family val="2"/>
        <charset val="238"/>
      </rPr>
      <t>2</t>
    </r>
    <r>
      <rPr>
        <sz val="10"/>
        <rFont val="Arial"/>
        <family val="2"/>
        <charset val="238"/>
      </rPr>
      <t xml:space="preserve"> obrađenih površina.</t>
    </r>
  </si>
  <si>
    <r>
      <t>Dobava i postavljanje toplinske izolacije na vanjski podgled stropa i ab greda nad kolnim prolazima, pločama od kamene mineralne vune, debljine 20 cm, kaširane crnim tekstil staklenim voalom, za ventilirane fasade,gustoće 50 kg/m</t>
    </r>
    <r>
      <rPr>
        <vertAlign val="superscript"/>
        <sz val="10"/>
        <rFont val="Arial"/>
        <family val="2"/>
        <charset val="238"/>
      </rPr>
      <t>3</t>
    </r>
    <r>
      <rPr>
        <sz val="10"/>
        <rFont val="Arial"/>
        <family val="2"/>
        <charset val="238"/>
      </rPr>
      <t>,klasa zapaljivosti A1, prema EN 13501-1 ili jednakovrijednoj.
Koeficijent lamda min=0,035W/m2K,prema EN 12667 ili jednakovrijednoj .
Ploče su okvirno dimenzija 100x62,5 cm. Obvezno ploče fiksirati rotacijskim bušenjem, pričvrsnice (min 5 kom/na ploču) imaju šeširić promjera min. 90 mm,sve prema tehničkim uputama proizvođača izolacijskih ploča za tu namjenu. U cijeni je sav rad, materijal, fasadna skela, strojevi i transporti.
Obračun po m</t>
    </r>
    <r>
      <rPr>
        <vertAlign val="superscript"/>
        <sz val="10"/>
        <rFont val="Arial"/>
        <family val="2"/>
        <charset val="238"/>
      </rPr>
      <t>2</t>
    </r>
    <r>
      <rPr>
        <sz val="10"/>
        <rFont val="Arial"/>
        <family val="2"/>
        <charset val="238"/>
      </rPr>
      <t xml:space="preserve"> obložene površine.</t>
    </r>
  </si>
  <si>
    <r>
      <t>Dobava i postavljanje toplinske izolacije na podgled stropa i ab greda u lijevom i desnom krilu,pločama od kamene mineralne vune, debljine 20 cm, gustoće &gt;/= 150 kg/m3,klasa 
 zapaljivosti A1, prema EN 13501-1 ili jednakovrijednoj.
Koeficijent lamda min=0,038W/m2K,prema EN 12667 ili jednakovrijednoj.
Ploče su okvirno dimenzija 100x62,5 cm. Obvezno ploče fiksirati rotacijskim bušenjem u podgled ab ploče te oko arm.bet.greda, sve prema tehničkim uputama proizvođača
 izolacijskih ploča za tu namjenu. U cijeni je sav rad,materijal, fasadna skela,strojevi i transporti.
Obračun po m</t>
    </r>
    <r>
      <rPr>
        <vertAlign val="superscript"/>
        <sz val="10"/>
        <rFont val="Arial"/>
        <family val="2"/>
        <charset val="238"/>
      </rPr>
      <t>2</t>
    </r>
    <r>
      <rPr>
        <sz val="10"/>
        <rFont val="Arial"/>
        <family val="2"/>
        <charset val="238"/>
      </rPr>
      <t xml:space="preserve"> obložene površine.</t>
    </r>
  </si>
  <si>
    <r>
      <t>Dobava i oblaganje vanjskih arm.bet. zidova prizemlja,svih katova i atike, pločama od kamene mineralne vune,debljine 20 cm, kaširane crnim tekstil staklenim voalom,za ventilirane fasade, gustoće 50 kg/m</t>
    </r>
    <r>
      <rPr>
        <vertAlign val="superscript"/>
        <sz val="10"/>
        <rFont val="Arial"/>
        <family val="2"/>
        <charset val="238"/>
      </rPr>
      <t>3</t>
    </r>
    <r>
      <rPr>
        <sz val="10"/>
        <rFont val="Arial"/>
        <family val="2"/>
        <charset val="238"/>
      </rPr>
      <t>,klasa zapaljivosti A1,prema EN 13501-1 ili jednakovrijednoj .
Koeficijent lamda min=0,035W/m</t>
    </r>
    <r>
      <rPr>
        <vertAlign val="superscript"/>
        <sz val="10"/>
        <rFont val="Arial"/>
        <family val="2"/>
        <charset val="238"/>
      </rPr>
      <t>2</t>
    </r>
    <r>
      <rPr>
        <sz val="10"/>
        <rFont val="Arial"/>
        <family val="2"/>
        <charset val="238"/>
      </rPr>
      <t>K,prema EN 12667 ili jednakovrijednoj.
Ploče su okvirno dimenzija 1000x625 mm. Ploče ne lijepiti, već fiksirati rotacijskim bušenjem svaku ploču sa min. 5 pričvrsnica sa promjerom min.90 mm, sve prema tehničkim uputama proizvođača izolacijskih ploča  za tu namjenu.  U cijeni je sav rad, materijal, fasadna skela, strojevi i transporti.
Obračun po m</t>
    </r>
    <r>
      <rPr>
        <vertAlign val="superscript"/>
        <sz val="10"/>
        <rFont val="Arial"/>
        <family val="2"/>
        <charset val="238"/>
      </rPr>
      <t>2</t>
    </r>
    <r>
      <rPr>
        <sz val="10"/>
        <rFont val="Arial"/>
        <family val="2"/>
        <charset val="238"/>
      </rPr>
      <t xml:space="preserve"> obloženog zida.</t>
    </r>
  </si>
  <si>
    <r>
      <t>Dobava materijala, izrada i montaža potkonstrukcije od aluminijskih profila za horizontalno postavljanje ploča od sitnovalovitog aluminijskog lima profil/debljine 18/76/1mm. Sistem za reduciranje termo mosta prema DIN 18516 ili jednakovrijednoj,
s pričvršćenjem na aluminijske profile. Postavljanje potkonstrukcije u rasteru, na 250 mm od površine zida koji se oblaže. Pričvrsna tehnika mora biti atestirana. Potkonstrukcija  mora biti odobrena od strane projektanta konstrukcije. Izvoditelj mora pribaviti sve potrebne ateste za materijal i pričvrsnu tehniku. Svi kontakti između zida i  potkonstrukcije moraju biti obrađeni prema DIN 411 ili jednakovrijednoj.
U cijenu uključiti svu potrebnu potkonstrukciju za pokrivanje limom oko otvora (rešetki) ventilacija na zidovima. Sve izvesti prema tipskim detaljima proizvođača lima.                                                                                                                                             
Obračun po m</t>
    </r>
    <r>
      <rPr>
        <vertAlign val="superscript"/>
        <sz val="10"/>
        <rFont val="Arial"/>
        <family val="2"/>
        <charset val="238"/>
      </rPr>
      <t>2</t>
    </r>
    <r>
      <rPr>
        <sz val="10"/>
        <rFont val="Arial"/>
        <family val="2"/>
        <charset val="238"/>
      </rPr>
      <t xml:space="preserve"> postavljene potkonstrukcije na zid.</t>
    </r>
  </si>
  <si>
    <r>
      <t>Dobava materijala, izrada i montaža ventilirajuće fasade sa sitnovalovitim aluminijskim limom 18/76/1 mm,s horizontalnim postavljanjem na izvedenu potkonstrukciju. Oblaganje fasada vrši se industrijskim prefabriciranim elementima. Dužine limova maksimalno 8,0 m. Površinska obrada lima je ravna površina lima+bojanje u sistemu PVDF,u tonu RAL 9007 ili jednakovrijedno.
Pričvrsni materijal su pričvrsni vijci 6x30 mm u boji fasadne obloge. U cijenu je uključena obrada otvora (rešetki) ventilacija na zidovima. Sve izvesti prema tipskim detaljima proizvođača lima. 
Obračun po m</t>
    </r>
    <r>
      <rPr>
        <vertAlign val="superscript"/>
        <sz val="10"/>
        <rFont val="Arial"/>
        <family val="2"/>
        <charset val="238"/>
      </rPr>
      <t>2</t>
    </r>
    <r>
      <rPr>
        <sz val="10"/>
        <rFont val="Arial"/>
        <family val="2"/>
        <charset val="238"/>
      </rPr>
      <t xml:space="preserve"> postavljene obloge na zid. 
</t>
    </r>
  </si>
  <si>
    <r>
      <t>Dobava,izrada i montaža prozorskih klupčica od aluminijskog lima, kvalitete i boje fasadnog lima (bojanje u sistemu PVDF, ton RAL 9007 ili jednakovrijedno), komplet s potrebnom potkonstrukcijom, u svemu prema tipskim detaljima proizvođača lima. Razvijena širina prozorske klupčice je 250+20+20mm (vidi detalj!)
Obračun po m</t>
    </r>
    <r>
      <rPr>
        <vertAlign val="superscript"/>
        <sz val="10"/>
        <rFont val="Arial"/>
        <family val="2"/>
        <charset val="238"/>
      </rPr>
      <t>1</t>
    </r>
    <r>
      <rPr>
        <sz val="10"/>
        <rFont val="Arial"/>
        <family val="2"/>
        <charset val="238"/>
      </rPr>
      <t xml:space="preserve">. 
</t>
    </r>
  </si>
  <si>
    <r>
      <t>Dobava,izrada i montaža opšava prozorskih špaleta i podgleda nadvoja od aluminijskog lima, kvalitete i boje fasadnog lima  (bojanje u sistemu PVDF,ton RAL 9007 ili jednakovrijedno), komplet s potrebnom potkonstrukcijom, u svemu prema detaljima proizvođača lima. Razvijena širina opšava špaleta i podgleda nadvoja je 250+20+20mm.Obračun po m</t>
    </r>
    <r>
      <rPr>
        <vertAlign val="superscript"/>
        <sz val="10"/>
        <rFont val="Arial"/>
        <family val="2"/>
        <charset val="238"/>
      </rPr>
      <t>1</t>
    </r>
    <r>
      <rPr>
        <sz val="10"/>
        <rFont val="Arial"/>
        <family val="2"/>
        <charset val="238"/>
      </rPr>
      <t>.</t>
    </r>
  </si>
  <si>
    <t>Dobava,izrada i montaža opšava atike ravnog krova drugog i trećeg kata od aluminijskog lima,kvalitete i boje fasadnog lima (bojanje u sistemu PVDF, ton RAL 9007 ili jednakovrijedno), komplet s potrebnom potkonstrukcijom+OSB ploča,u svemu prema detaljima proizvođača fasadnog lima.</t>
  </si>
  <si>
    <r>
      <t>Dobava,izrada i montaža vertikalnih opšava na spoju dvije fasade,vanjski pravi kut, kvalitete i boje fasadnog lima (bojanje u sistemu PVDF, ton RAL 9007 ili jednakovrijedno), komplet s potrebnom potkonstrukcijom, u svemu prema detaljima proizvođača lima. Razvijena širina opšava je cca 750 mm. 
Obračun po m</t>
    </r>
    <r>
      <rPr>
        <vertAlign val="superscript"/>
        <sz val="10"/>
        <rFont val="Arial"/>
        <family val="2"/>
        <charset val="238"/>
      </rPr>
      <t>1</t>
    </r>
    <r>
      <rPr>
        <sz val="10"/>
        <rFont val="Arial"/>
        <family val="2"/>
        <charset val="238"/>
      </rPr>
      <t xml:space="preserve">. </t>
    </r>
  </si>
  <si>
    <r>
      <t>Dobava, izrada i montaža horizontalnih završetaka fasadne obloge. Za donji završetak fasadne obloge upotrebljava se U-profil  HOP savijen kao držač toplinske izolacije. Profil se izrađuje od aluminija d=1.00 mm. Razvijena širina profila je 200 mm. Lim je 2 puta tvornički savijen. U cijenu je uračunat i perforirani lim od aluminija debljine 1.00 mm.Perforirani lim se izvodi od aluminijskog lima s površinskom obradom lima  poliester bojom u RAL-u 9007 ili jednakovrijedno, u kvaliteti i boji obloge. Razvijena širina opšava je 300 mm. Sve izvesti prema tipskim detaljima proizvođača fasadnog lima. 
Obračun po m</t>
    </r>
    <r>
      <rPr>
        <vertAlign val="superscript"/>
        <sz val="10"/>
        <rFont val="Arial"/>
        <family val="2"/>
        <charset val="238"/>
      </rPr>
      <t>1</t>
    </r>
    <r>
      <rPr>
        <sz val="10"/>
        <rFont val="Arial"/>
        <family val="2"/>
        <charset val="238"/>
      </rPr>
      <t xml:space="preserve">. </t>
    </r>
  </si>
  <si>
    <r>
      <t>Dobava,izrada i montaža fiksnih vanjskih vertikalnih brisoleja iz aluminijskih profila,plastificiranih u RAL-u 6034 ili jednakovrijedno, koji služe kao zaštita od sunca i izravnog pogleda. Minimalna širina lamela 360 mm, minimalna debljina lamela u sredini 60 mm,  a dužina lamela 4000 mm (+/- 2,5%). Razmak između pojedinih vertikalnih lamela prema kutu brisoleja od 300. Lamele se spajaju na nosivu čeličnu potkonstrukciju vijčanim spojevima.  
Prihvat brisoleja preko nosive čelične konstrukcije, koja se učvršćuje u arm.betonski zid vijcima s kemijskim tiplama. Udaljenost vertikalne središnje osi lamela od ab zida iznosi 750 mm. Dimenzije nosača čelične konstrukcije i potkonstrukcije odrediti prema statičkom proračunu sukladno vanjskom opterećenju. Na svakom od uzdužnih pročelja tri su odvojena reda vertikalnih brisoleja (vidi pročelja!). Čelična konstrukcija i potkonstrukcija je pocinčana i plastificirana u RAL-u 6034 ili jednakovrijedno. Radionički nacrti i statički izračun uključeni u cijenu. Detalji izvedbe moraju dobiti suglasnost projektanta arhitekture i projektanta konstrukcije. U cijeni je sav rad,materijal,skela, strojevi i transport.Nosivu čeličnu potkonstrukciju učvrstiti u arm.betonske vanjske zidove prije postavljanja toplinske izolacije na zidove. Postavljanje vanjskih vertikalnih brisoleja izvesti nakon izvedene obloge fasada aluminijskim sitnovalovitim limom.
Obračun po m</t>
    </r>
    <r>
      <rPr>
        <vertAlign val="superscript"/>
        <sz val="10"/>
        <rFont val="Arial"/>
        <family val="2"/>
        <charset val="238"/>
      </rPr>
      <t>2</t>
    </r>
    <r>
      <rPr>
        <sz val="10"/>
        <rFont val="Arial"/>
        <family val="2"/>
        <charset val="238"/>
      </rPr>
      <t xml:space="preserve"> površine pročelja pokrivene brisolejima, za sve gore navedeno.</t>
    </r>
  </si>
  <si>
    <r>
      <t>Dobava,izrada i postavljanje aluminijskog U-profila,vanjske dimenzije presjeka 100/100 mm,bojanog u RAL-u 6034 ili jednakovrijedno,kao nosača horizontalne linijske svijetleće crte na fasadi. Navedeni profil se postavlja linijski,duž uzdužnih pročelja a između redova aluminijskih vanjskih brisoleja, na nosače-distancere, također u RAL-u 6034 ili jednakovrijedno, koji se fiksiraju u arm.bet.vanjski zid. Distanceri odmiču uzdužnu svijetleću crtu na 750 mm od ab zida.
U navedeni U-profil dobaviti i postaviti specijalni manji aluminijski profil u RAL-u 9010 ili jednakovrijedno za prihvat LED rasvjete, a na prednju, otvorenu stranu U-profila dobaviti i zategnuti optičko  platno panaflex. Prije početka radova izvoditelj će izraditi statički proračun i radioničke detalje te ih dostaviti projektantu konstrukcije i projektantu arhitekture na odobrenje.
Obračun za sve navedeno (osim LED rasvjete) po m</t>
    </r>
    <r>
      <rPr>
        <vertAlign val="superscript"/>
        <sz val="10"/>
        <rFont val="Arial"/>
        <family val="2"/>
        <charset val="238"/>
      </rPr>
      <t>1</t>
    </r>
    <r>
      <rPr>
        <sz val="10"/>
        <rFont val="Arial"/>
        <family val="2"/>
        <charset val="238"/>
      </rPr>
      <t>.</t>
    </r>
  </si>
  <si>
    <t>Kao zaštita od insolacije obuhvaćeno je pokrivanje dijelova fasada zgrade sustavom s perforiranim panelima od aluminijskog
lima 18/76,debljine min.1 mm,perforacija 51%,obostrano plastificiranim u PVDF kvaliteti ,RAL-u 6034 ili jednakovrijedno,s metalnom konzolnom potkonstrukcijom (također plastificiranoj u RAL-u 6034 ili jednakovrijedno) ovješenoj na fasadne arm. betonske zidove,na udaljenosti od cca 750 mm od ab zida. Prije montaže izvoditelj će na gradilištu postaviti svu potrebnu opremu,skelu,alat te provesti sve potrebne mjere osiguranja za sigurnu i kvalitetnu montažu. Prije početka radova izvoditelj će izraditi statički proračun i plan montaže oblaganja fasada.
U stavkama fasaderskih radova uključene su sve stavke vezane uz oblaganje ploha fasada perforiranim panelima od aluminijskog lima i potrebnom potkonstrukcijom.Svi detalji su tipski, po sustavu renomiranog proizvođača,sva savijanja moraju biti tvornički izvedena.
U svakoj stavci predvidjeti sav potreban rad,materijal,svu potrebnu potkonstrukciju i sredstva za ugradnju,sve transporte,strojeve, a sve prema detaljima sustava proizvođača perforiranih alu panela. Izvoditelj je dužan, nakon izvedenih radova oblaganja fasada, 
dati potrebnu garanciju na izvedene radove. Montaža panela izvodi se nakon izvedenog oblaganja fasada sitnovalovitim aluminijskim limom.</t>
  </si>
  <si>
    <r>
      <t>Dobava,izrada i montaža potkonstrukcije od čeličnih HOP pocinčanih profila za horizontalno postavljanje perforiranih panela od aluminijskog lima 18/76 debljine 1,0 mm, s perforacijom od 51%. Izvoditelj je dužan, prije montaže, izraditi plan montaže i statiku te radioničku dokumentaciju potkonstrukcije potrebne za postavljanje perforiranih limova, uzimajući u obzir njihovu manju nosivost i otpornost na udare vjetra.Konzolno ovješena potkonstrukcija je na udaljenosti 750 mm od arm.bet.vanjskih zidova, na koje se sidri. Pričvrsna tehnika mora biti atestirana, a potkonstrukcija odobrena od strane projektanta konstrukcije zgrade. Izvoditelj mora pribaviti sve potrebne ateste za materijal i pričvrsnu tehniku. Svi kontakti između zida i potkonstrukcije moraju  biti obrađeni prema DIN 4113 ili jednakovrijedno.
Sve izvesti prema tipskim detaljima proizvođača panela od perforiranog aluminija.Čelični HOP pocinčani elementi bojani u RAL-u 6034 ili jednakovrijedno.
Obračun po m</t>
    </r>
    <r>
      <rPr>
        <vertAlign val="superscript"/>
        <sz val="10"/>
        <rFont val="Arial"/>
        <family val="2"/>
        <charset val="238"/>
      </rPr>
      <t>2</t>
    </r>
    <r>
      <rPr>
        <sz val="10"/>
        <rFont val="Arial"/>
        <family val="2"/>
        <charset val="238"/>
      </rPr>
      <t xml:space="preserve"> postavljene potkonstrukcije.</t>
    </r>
  </si>
  <si>
    <r>
      <t>Dobava,izrada i montaža horizontalno montirane perforirane fasade od aluminijskih perforiranih panela iz aluminijskog lima 18/76 debljine min.1,0 mm, perforacije 51%, na metalnu potkonstrukciju. Svi limovi su izrađeni u jednom komadu, bez nastavljanja,montažer je dužan prije postavljanja dostaviti plan postavljanja i krojnu listu pojedinih limova, zajedno s detaljima, na ovjeru projektantu arhitekture. Površinska obrada lima je obostrana plastifikacija u PVDF kvaliteti, u RAL-u 6034 ili jednakovrijedno. Pričvrsni materijali su pričvrsni vijci 6x15 mm u boji perforirane fasade. Sve izvesti prema tipskim detaljima proizvođača perforiranih panela.
Obračun po m</t>
    </r>
    <r>
      <rPr>
        <vertAlign val="superscript"/>
        <sz val="10"/>
        <rFont val="Arial"/>
        <family val="2"/>
        <charset val="238"/>
      </rPr>
      <t>2</t>
    </r>
    <r>
      <rPr>
        <sz val="10"/>
        <rFont val="Arial"/>
        <family val="2"/>
        <charset val="238"/>
      </rPr>
      <t xml:space="preserve"> postavljenih perforiranih panela.
</t>
    </r>
  </si>
  <si>
    <t>Čelična konstrukcija trećeg kata,gdje je strojarnica, obodno se zatvara gotovim fasadnim sendvič panelima,s ispunom od kamene mineralne vune,ukupne debljine 20 cm. Postavljanje fasadnih panela vertikalno, spoj između pojedinih panela nevidljiv (invisio), na horizontalnu čeličnu potkonstrukciju (obračunata posebno). Vanjski lim panela u RAL-u 9007 ili jednakovrijedno. Prije montaže izvoditelj će na gradilištu postaviti svu potrebnu opremu (dizalica,strojevi,alat,)te provesti sve potrebne mjere osiguranja za sigurnu i kvalitetnu montažu. Prije početka radova  izvoditelj će dostaviti plan montaže oblaganja fasada. U stavkama fasaderskih radova uključene su sve stavke vezane uz oblaganje čelične konstrukcije trećeg kata fasadnim sendvič panelima i potrebnom potkonstrukcijom za ugradnju rešetkastih prozora i vrata u njima.Svi detalji su tipski, po sustavu renomiranog proizvođača fasadnih sendvič panela,svi elementi  moraju biti tvornički izvedeni. Izvoditelj je dužan, nakon izvedenih radova oblaganja fasada, dati potrebnu garanciju na izvedene radove.</t>
  </si>
  <si>
    <t>Dobava materijala i izvedba panelne fasade iz vertikalno položenih izoliranih panela završno obrađenih u RAL-u 9007 ili jednakovrijedno, rastera 100 cm, debljine 200 mm, međusobni spoj invisio (nevidljiv), izolacija panela kamena mineralna vuna. Paneli se postavljaju na nosivu čeličnu potkonstrukciju,koja nije predmet ove stavke.
Sustav čine:
- vanjski čelični pocinčani mikroprofilirani lim,deblj.0,7 mm (profil M) u RAL-u 9007 ili jednakovrijedno.
- nezapaljiva jezgra - izolacija iz kamene mineralne vune debljine 200 mm
- unutarnji čelični pocinčani mikroprofilirani lim,deblj.0.7 mm (profil S) u RAL-u 9010 ili jednakovrijedno.
- sav potreban spojni i pričvrsni materijal za fiksiranje panela (inox vijci - samobušeći i pločice za fiksiranje panela sa sakrivenim vijčanjem).
U jedinične cijene stavke obvezno uključiti: sva rezanja  panela za ugradnju vrata (2 kom dimenzija 300/220 cm) i rešetkastih prozora (10 kom dužine od 186 do 386 cm, visine 90 cm), sav rad i materijal,strojeve,alat,radne skele, sav horizontalni i vertikalni transport.</t>
  </si>
  <si>
    <t>Dobava materijala i izvedba detalja s limenim opšavima, u boji i materijalu kao limovi fasadnog panela (RAL 9007 ili jednakovrijedno). U obimu detalja potrebno je obuhvatiti sve potrebne čelične krivljene profile za nalijeganje opšava, za vertikalno oslanjanje panela, sve opšave,svu izolaciju,sav pričvrsni i brtveni materijal. U jedinične cijene stavki obvezno uključiti sav pomoćni materijal,rad strojeva i ljudi, radne skele,horizontalne i vertikalne transporte.</t>
  </si>
  <si>
    <r>
      <t xml:space="preserve">PROZORI
</t>
    </r>
    <r>
      <rPr>
        <i/>
        <sz val="10"/>
        <rFont val="Arial"/>
        <family val="2"/>
        <charset val="238"/>
      </rPr>
      <t xml:space="preserve">Izrada, dobava i montaža do potpune gotovosti Al. prozora u sistemu profila dubine min.70 mm s prekinutim toplinskim mostom i poboljšanim toplinskim svojstvima, plastificirani u mat RAL-u  9007 ili jednakovrijedno.Sve prema pripadnoj shemi. Brtvljenje i spajanje Al. prozora izvodi se prema sustavnim rješenjima propisanim od proizvođača sustava. Ugradbena dubina doprozornika min. 70 mm , širine min. 77 mm, krilo dubine min.80 mm, ukupne širine min. 80 mm. Izrada Al. prozora izvodi se tako da su spojevi  izvedeni s kutnim ili ravnim spojnicama koje omogućuju pričvršćenje sa Al. ili inox trnovima, te ljepljene spoja dvokomponentnim ljepilom što omogućuje čvrsti spoj. Vanjska i unutarnja brtva svojim oblikom prilagođena je da preklapa u cijelosti obodno cijelu površinu stakla unutar staklodržača što omogućuje prekid toplinskih tokova uokolo ruba stakla ("brtve sa repićima"). Vanjska brtva debljine min.9 mm, a unutarnja min.8 mm.Odabrani sustav Al. profila treba  konstuktivno, tehnički i kvalitativno zadovoljiti u potpunosti uvjete iz troškovničkog opisa, traženu kvalitetu i oblikovno rješenje potvrđeno od projektanta arhitekture, kao i zadovoljiti uvjet koeficijenta prolaza topline Uf=1.4 W/(m²K), a u kombinaciji s odabranim staklom koji zadovoljava uvjet Ug=0.5 W/(m²K),  ukupni koeficijent prolaza topline za karakteristični jednokrilni prozor dim. 1230X1480 mm  iznosi  Uw≤0,95W/(m²K).Izvoditelj radova u obavezi je računski dokazati i predati na uvid projektantu građevine da je ukupni koeficijent prolaza topline za cijelokupnu površinu svih prozora  Uw≤ 0,95 W/(m²K).Mogućnost ugradnje stakla u fiksni dio Al. stijene od 6-45 mm, a u prozorsko krilo od 10-55 mm. Kod izrade ponude ponuditelj Al. radova u obvezi je projektanta upoznati s tehničkim i kvalitativnim uvjetima odabranog sustava Al. profila, te samo nakon dobivene suglasnosti od projektanta moguće je izraditi ponudu prema kojoj će se izvoditi Al. radovi. Boja okova po odabiru projektanta arhitekture, a sve prema proizvodnom programu proizvođača okova. Odabrani okov prilagoditi težini i geometriji krila, tako da nesmetano zadovoljava funkciju otvaranja. Okov za sustav O/Z otvaranja s aluminijskom poluolivom nosivosti 150 kg, s mogućnošću podešavanja okova u tri smjera.Na O/Z prozore visine H&gt;/= 1250 mm potrebno je ugraditi dodatno zaključavanje po visini.Za sustav otklopnog otvaranja u gornjem dijelu prozora ugrađuje se ventus mehanizam s ugrađena dva ili tri panta, sigurnosnim jednim ili dviju škara, te šipkom ili sajlom. Poluga za otvaranje postavlja se na 150 cm od gotovog poda. U cijeni stavke uključiti komplet sav potreban rad i materijal prema opisu u troškovniku, kao i sve dodatne radove i materijale potrebne da se izradi kompletna stavka kao oblikovna i funkcionalna cjelina. Svi spojni limovi, opšavi, tolinske izolacije, hidroizolacije i parne brane koje se prema pravilima struke ugrađuju sastavni su dio ove stavke. </t>
    </r>
  </si>
  <si>
    <t>Ugrađeni Al. prozor mora zadovoljavati uvjete: 
ZRAKOPROPUSNOSTI
VODONEPROPUSNOSTI
OTPORNOST NA OPTEREĆENJE VJETROM
Postava Al. prozora unutar AB zida pomoću samoreznih,  galvaniziranih ili pocinčanih vijaka s upuštenom glavom primjerenih za takvu vrstu montaže. Sastavni dio stavke je samoljepljiva RAL ili jednakovrijedna traka koja zadovoljava uvjete vodonepropusnosti-paropropusnosti sa vanjske strane, te zrakonepropusnosti-paronepropusnosti s unutarnje strane, a sve prema RAL ili jednakovrijedniim smjernicama postavljeno po cijelom obodu doprozornika. Obostrano ljepljiva folija mora udovoljavati traženim tehničkim karakteristikama.Kao i svi potrebni rubni, vanjski i unutarnji opšavi. Sve izrađeno iz Al. lima d=1,5 mm, te vanjska ekstrudirana klupčica d= 2 mm, cca r.š.= 280 mm s okapom 40 mm, koja se montira na pripremljeni PVC "podštok" učvršćen u donjoj zoni al. prozora. Al. klupčica i opšav  plastificirani,  u mat RAL-u 9007 ili jednakovrijedno. Unutarnja klupčica nije predmet ove stavke.Izvođač Al. radova dužan je izraditi projektnu dokumentaciju sa izvedbenim shemama i svim detaljima ugradbe, te ju predati na pregled i ovjeru projektantu arhitekture. Samo po usuglašenim shemama i detaljima izvođač može pristupiti izradi radioničke dokumentacije na osnovu koje se predmetne Al. stavke izrađuju i montiraju.Obračun po komadu.</t>
  </si>
  <si>
    <r>
      <t xml:space="preserve">VRATA
</t>
    </r>
    <r>
      <rPr>
        <i/>
        <sz val="10"/>
        <rFont val="Arial"/>
        <family val="2"/>
        <charset val="238"/>
      </rPr>
      <t>Izrada dostava i montaža Al. zaokretnih vrata,  izvedena u sustavu profila s prekinutim toplinskim mostom i poboljšanim toplinskim svojstvima, plastificirani u mat RAL-u 9007 ili jednakovrijedno.Sve prema pripadnoj shemi.   Profil dovratnika i krila obostrano u istoj ravnini. Brtvljenje i spajanje Al. vrata izvodi se prema sustavnim rješenjima propisanom od proizvođača sustava. Ugradbena dubina doprozornika min.70 mm, širine min.75 mm, krilo dubine min. 70 mm, ukupne širine min. 100 mm. Izrada Al. vrata izvodi se tako da su spojevi  izvedeni s kutnim  spojnicama koje omogućuju pričvršćenje sa Al. ili inox trnovima, te ljepljene spoja dvokomponentnim ljepilom što omogućuje čvrsti spoj. Vanjska i unutarnja brtva svojim oblikom prilagođena je da preklapa u cijelosti obodno cijelu površinu stakla unutar staklodržaća što omogućuje prekid toplinskih tokove uokolo ruba stakla ("brtve sa repićima"). Vanjska brtva debljine 4 mm, a unutarnja 8 mm.Vrata se izvode sa pragom visine 20 mm.  Al. vrata su opremljena s tri para okruglih panta po krilu, s unutarnje strane mat inox kvakom I klase,po izboru projektanta, s vanjske strane mat inox roukohvatom visine 1800 / 1600 m, zakošen 45°, mat inox bravom zatvaranja u tri točke s rolicom i cilindrom, mat inox prihvatnom lajsnom, hidrauličkim samozatvaračem vratnog krila s kliznom letvom i kočnicom adekvatnim za veličinu i težinu vrata.Odabrani sustav Al. profila treba konstuktivno, tehnički i kvalitativno zadovoljavati,u potpunosti, uvjete iz troškovničkog opisa, kvalitetu i oblikovno rješenje odobreno po projektantu arhitekture, kao i zadovoljiti uvjet koeficijenta prolaza topline Uf=2.7 W/(m²K), a u kombinaciji s odabranim staklom, koje zadovoljava uvjet Ug=0,5 W/(m²K),  ukupni koeficijent prolaza topline za karakteristična jednokrilna vrata dim. 1230X2180 mm iznosi  Uw≤ 1.5 W/(m²K).Mogućnost ugradnje stakla u vratna krila od 6-45 mm. Kod izrade ponude ponuditelj Al. radova u obvezi je projektanta upoznati s tehničkim i kvalitativnim uvjetima odabranog sustava Al. profila, te samo nakon dobivene suglasnosti od projektanta arhitekture na sustav Al. profila moguće je izraditi ponudu prema kojoj će se izvoditi Al. radovi.</t>
    </r>
  </si>
  <si>
    <t>Ugrađena Al. vrata moraju zadovoljiti slijedeće uvjete: 
ZRAKOPROPUSNOSTI
VODONEPROPUSNOSTI
OTPORNOST NA OPTEREĆENJE VJETROM
Postava Al. vrata unutar AB zida pomoću samoreznih,  galvaniziranih ili pocinčanih vijaka sa upuštenom glavom primjerenih za takvu vrstu montaže. Sastavni dio stavke je samoljepljiva RAL traka ili jednakovrijedna koja zadovoljava uvjete vodonepropusnosti-paropropusnosti s vanjske strane, te zrakonepropusnosti-paronepropusnosti s unutarnje strane, a sve prema RAL ili jednakovrijednim smjernicama postavljeno po cijelom obodu doprozornika. Obostrano ljepljiva folija treba odgovarati traženim tehničkim karakteristikama,kao i svi potrebni rubni, vanjski i unutarnji opšavi . Sve izrađeno iz Al. lima d=1,5 mm i plastificirani  u mat RAL-u 9007 ili jednakovrijedno. Izvođač Al. radova dužan je izraditi projektnu dokumentaciju s izvedbenim shemama i svim detaljima ugradbe, te ju predati na pregled i ovjeru projektantu arhitekture. Samo po usuglašenim shemama i detaljima izvođač može pristupiti izradi radioničke dokumentacije na osnovu koje se izrađuju Al. stavke i montiraju.Obračun po komadu.</t>
  </si>
  <si>
    <r>
      <t xml:space="preserve">KONTINUIRANA FASADA
</t>
    </r>
    <r>
      <rPr>
        <i/>
        <sz val="10"/>
        <rFont val="Arial"/>
        <family val="2"/>
        <charset val="238"/>
      </rPr>
      <t>Izrada, dobava i montaža višedjelne kontinuirane fasade do pune gotovosti u sustavu profila širine min. 50 mm,s prekinutim termičkim mostom i poboljšanim tehničkim svojstvima,plastificirane u mat RAL-u 9007 ili jednakovrijedno. Raster kontinuirane fasade vidljiv u pripadnoj shemi.Al. vertikalni i horizontalni profili nazivne širine min.50 mm. Odabrani vertikalni Al. profili prema konstuktivnim zahtjevima ovisno o visini i širini rastera al. kontinuirane/strukturalne fasade. Horizontalni Al. profil po dubini je u ravnini s vertikalnim profilom.Al. kontinuirana fasada izvodi se tako da su stakla u vertikalnom i horizontalnom smjeru pridržana Al. "podkapom" s odgovarajućim brtvama, te "kapama" vertikalnim dubine min. 16 mm, a horizontalne dubine min. 12 mm. Al. kontinuirana fasada sa strukturalnim staklom izvodi se tako da su stakla u horizontalnom i vertikalnom smjeru stukturalno ljepljena, u širini 20 mm, ljepilom koje zadržava svoju geometriju 48 sati.
Odabrani sustav Al. profila treba  konstruktivno, tehnički i kvalitativno zadovoljavati u potpunosti uvjete iz troškovničkog opisa, traženu kvalitetu i oblikovno rješenje odobreno po projektantu arhitekture, kao i zadovoljiti uvjet koeficijenta prolaza topline Uf=1.5 W/(m²K), a u kombinaciji s odabranim staklom, koje zadovoljava uvjet Ug=0.5 W/(m²K),  ukupni koeficijent prolaza topline za karakteristični jednokrilni prozor dim. 1230X1480 mm  iznosi  Uw≤0,85W/(m²K). Izvoditelj radova u obavezi je računski dokazati i predati na uvid projektantu arhitekture, prije izvođenja, da je ukupni koeficijent prolaza topline za cjelokupnu površinu kontinuirane fasade  Uw≤ 0,85 W/(m²K).Kod izrade ponude ponuditelj Al. radova je u obvezi upoznati projektanta arhitekture s tehničkim i kvalitativnim uvjetima odabranog sustava Al. profila, te samo nakon dobivene suglasnosti projektanta arhitekture na sustav Al. profila moguće je izraditi ponudu prema kojoj se mogu izvoditi Al. radovi.</t>
    </r>
  </si>
  <si>
    <t>Ustakljenje IZO staklom 6+16+4+16+6= 48 mm;
- Ug=0.5 W/(m²K)
- solar faktor - g= min 36 % 
- Energy Reflection - ρe min 48 %
vanjsko staklo s poboljšanim termičkim svojstvima koja umanjuju g faktor 
- d= 6 mm
međuprostor:
- ARGON 90% d= 16 mm (letvica s poboljšanim termičkim svojstvima)
srednje staklo; 
- d= 4 mm
međuprostor:
- ARGON 90% d= 16 mm (letvica s poboljšanim termičkim svojstvima )
unutarnje staklo s poboljšanim termičkim svojstvima koja umanjuju g faktor
- d= 6 mm
Ukupni koeficijent prolaza topline za karakteristično fiksno polje 1230X1480 mm Uw≤0,85 W/(m²K).Svi Al. profili fasade plastificirani su u mat RAL-u 9007 ili jednakovrijedno. Brtvljenje, spajanje te postava Al. fasade izvodi se prema sustavnim rješenjima propisanim od strane proizvođača odabranog sustava. U cijenu uključena, po cijelom obodu Al. fasade, vanjska vodonepropusna-paropropusna folija, unutarnja zrakonepropusna-paronepropusna folija sve prema RAL ili jednakovrijednim smjernicama. Folija treba zadovoljiti tehničke karakteristike za navedenu fasadu,kao i svi potrebni rubni, vanjski i unutarnji opšavi . Sve izrađeno iz Al. lima i plastificirano u mat RAL-u 9007 ili jednakovrijedno, te čelični pocinčani ležajevi za postavu Al. fasade na AB konstukciju.Cinčanje ležajeva izvodi se kao vruće cinčanje, u debljini nanosa cinka od 120 mikrona. Sidrenje ležajeva je na AB konstrukciju pomoću odgovarajućih sidrenih vijaka.Izvođač Al. radova je dužan izraditi projektnu dokumentaciju sa izvedbenim shemama i svim detaljima ugradbe, te ju predati na pregled i ovjeru projektantu arhitekture.Samo po usuglašenim shemama i detaljima moguće je pristupiti izradi radioničke dokumentacije na osnovu koje se izrađuje i montira Al. strukturalna ustakljena fasada.Projektantu konstrukcije zgrade izvođač daje na ovjeru statički izračun odabranog vertikalnog profila, koji mora zadovoljiti uvjet progiba l/200.Obračun radova vrši se po m² izvedene Al. kontinuirane ustakljene fasade. U obračun ulaze svi vidljivi djelovi Al. fasade s  pripadajućim završnim opšavima po obodu fasade.</t>
  </si>
  <si>
    <t>Ustakljenje IZO staklom 6+16+4+16+6= 48 mm;
- Ug=0.5 W/(m²K)
- solar faktor - g= min 35 % 
- Energy Reflection - ρe min 38 %
vanjsko staklo s poboljšanim termičkim svojstvima koja umanjuju g faktor:
- d= 6 mm
međuprostor:
- ARGON 90% d= 16 mm (letvica s poboljšanim termičkim svojstvima)
srednje staklo; 
- d= 4 mm
međuprostor:
- ARGON 90% d= 16 mm (letvica s poboljšanim termičkim svojstvima)
unutarnje staklo s poboljšanim termičkim svojstvima koja umanjuju g faktor
- d= 6 mm</t>
  </si>
  <si>
    <t xml:space="preserve">Ustakljenje Al vrata; 
Ustakljenje IZO staklom 6+16+4+16+6= 48 mm;
- Ug=0.5 W/(m²K)
- solar faktor - g= min 35 % 
- Energy Reflection - ρe min 38 %
vanjsko staklo s poboljšanim termičkim svojstvima koja umanjuju g faktor
- d= 6 mm
međuprostor:
- ARGON 90% d= 16 mm (letvica s poboljšanim termičkim svojstvima)
srednje staklo; 
- d= 4 mm
međuprostor:
- ARGON 90% d= 16 mm (letvica s poboljšanim termičkim svojstvima)
unutarnje staklo s poboljšanim termičkim svojstvima koja umanjuju g faktor
- d= 6 
</t>
  </si>
  <si>
    <r>
      <t xml:space="preserve">ST. 1
</t>
    </r>
    <r>
      <rPr>
        <sz val="10"/>
        <rFont val="Arial"/>
        <family val="2"/>
        <charset val="238"/>
      </rPr>
      <t xml:space="preserve">Izrada, dobava i montaža višedjelne strukturalne fasade, na dijelu prizemlja zapadnog pročelja,do pune gotovosti, u sustavu profila min.širine 50,s prekinutim termičkim mostom i poboljšanim termičkim svojstvima,dim. 2250 X 427,5 cm, koja se sastoji od šest O/Z prozorskih krila, jednih dvokrilnih automatskih vrata svijetlog otvora 160/280 cm te 54 fiksna parapetna polja. 
Raster strukturalne fasade vidljiv u pripadnoj shemi.
Al. vertikalni i horizontalni profili nazivne širine min.50 mm. Odabrani nosivi vertikalni Al. profili dubine prema konstuktivnim zahtjevima. Horizontalni Al. profil po dubini je u ravnini sa vertikalnim profilom.Al. kontinuirana fasada sa strukturalnim ustakljenjem izvodi se tako da su stakla u horizontalnom i vertikalnom smjeru stukturalno ljepljena po sljubnicama,u širini 20 mm,ljepilom koje zadržava svoju geometriju 48 sati, a na mjestu rastera, gdje se ugrađuju dvokrilna automatska vrata u horizontalnom i vertikalnom smjeru providna stakla pridržana Al. "podkapom" s odgovarajućim brtvama, te "kapama" dubine 12 mm. </t>
    </r>
  </si>
  <si>
    <t>Ustakljenje fiksnih providnih polja trostrukim IZO staklom; 
- 6+16+4+16+6= 48 mm;
Vanjsko staklo s poboljšanim termičkim svojstvima koja umanjuju g faktor
- d= 6 mm
Međuprostor:
- ARGON 90% d= 16 mm (letvica s poboljšanim termičkim svojstvima )
srednje staklo; 
- d= 4 mm
međuprostor:
- ARGON 90% d= 16 mm (letvica s poboljšanim termičkim svojstvima )
Unutarnje staklo s poboljšanim termičkim svojstvima koja umanjuju g faktor
- d= 6 mm
Ustakljenje parapetnih polja; 
- 8+16+2= 26 mm;
- d= 8 mm; kaljeno
na poz. 2 emajl, ton emaila RAL- 9004 ili jednakovrijedno 
- XPS; d=16 mm
- oblikovan Al. lim d=2 mm, sirovi</t>
  </si>
  <si>
    <t>Ustakljenje providnih O/Z polja; 
 - 6+16+4+16+6= 48 mm;
Vanjsko staklo sa pomakom i poboljšanim termičkim svojstvima koja umanjuju g faktor
- d= 6 mm - kaljeno
- rub stakla širine 35 - 40 mm emajlirano na poz.2, ton emaila RAL 9004 ili jednakovrijedno 
Pomak stakla se lijepi na vanjski vidljivi dio krila.
Međuprostor:
- ARGON 90% d= 16 mm (letvica s poboljšanim termičkim svojstvima )
Srednje staklo; 
- d= 4 mm
Međuprostor:
-ARGON 90% d= 16 mm (letvica s poboljšanim termičkim svojstvima )
Unutarnje staklo s poboljšanim termičkim svojstvima koja umanjuju g faktor
- d= 6 mm
- dodatno staklo lijepi se po punoj širini vanjskog vidljivog dijela doprozornika, u širini 85 mm, a ima poboljšana termička svojstva koja umanjuju g faktor
- d= 6 mm - kaljeno
- emajlirano na poz. 2, ton emaila RAL 9004 ili jednakovrijedno</t>
  </si>
  <si>
    <t>Ustakljenje providnih O/Z polja; 
 - 6+16+4+16+6= 48 mm;
Vanjsko staklo sa pomakom i poboljšanim termičkim svojstvima koja umanjuju g faktor
- d= 6 mm - kaljeno
- rub stakla širine 35 - 40 mm emajlirano na poz.2, ton emaila RAL 9004 ili jednakovrijedno
Pomak stakla se lijepi na vanjski vidljivi dio krila.
Međuprostor:
- ARGON 90% d= 16 mm (letvica s poboljšanim termičkim svojstvima)
Srednje staklo; 
- d= 4 mm
Međuprostor:
-ARGON 90% d= 16 mm (letvica s poboljšanim termičkim svojstvima)
Unutarnje staklo s poboljšanim termičkim svojstvima koja umanjuju g faktor
- d= 6 mm
- dodatno staklo lijepi se po punoj širini vanjskog vidljivog dijela doprozornika, a ima poboljšana termička svojstva koja umanjuju g faktor
- d= 6 mm - kaljeno
- emajlirano na poz. 2, ton emaila RAL 9004 ili jednakovrijedno</t>
  </si>
  <si>
    <t>Al. ustakljeni jednodjelni O/Z prozor, dimenzija 1100x1800 mm,ugrađuje se u pripremljeni raster fasade.Al. prozor  izveden u sustavu profila min.dubine 70 mm, s prekinutima termičkim mostom i poboljšanim termičkim svojstvima.
Okov za sustav O/Z otvaranja nosivosti 150 kg s mogućnošću podešavanja okova u tri smjera,poluoliva kvadratnog presjeka,po izboru projektanta arhitekture. Mjesto postave, dim. rastera  O/Z prozora vidljivo u pripadnoj shemi.
Donji skriveni dio fasade ispod kote ±0.00 m koji je spušten do kote -0.10 m (spoj sa AB konstukcijom prizemlja ) s unutarnje strane ispunjen je toplinskim panelom d= 150 mm, a s vanjske strane XPS d=90 mm.
Sastav panela;
- obostrano Al. limom; d=1,5 mm, plastificirani mat RAL 9007 ili jednakovrijedno
- kamena vuna; d= 150 mm, tvrdoća kamene vune 90 kg/m³
- XPS; d= 90 mm
- završni vanjski Al. lim; d= 2 mm, plastificiran mat RAL 9007 ili jednakovrijedno</t>
  </si>
  <si>
    <t xml:space="preserve">Ustakljenje kliznih krila automatskih vrata; 
- 5+12+5= 22 mm;
Vanjsko staklo s poboljšanim termičkim svojstvima koja umanjuju g faktor
- d= 5 mm - kaljeno
međuprostor:
- ARGON 90% d= 12 mm (letvica s poboljšanim termičkim svojstvima )
unutarnje staklo; 
- d= 5 mm- kaljeno
Mjesto ugradnje, dim. rastera vidljivo u pripadnoj shemi i tlocrtu prizemlja. 
Sve prema shemi alum.bravarije ST. 1
dim. fasade 22,50 X 4,275 m 
</t>
  </si>
  <si>
    <r>
      <rPr>
        <b/>
        <sz val="10"/>
        <rFont val="Arial"/>
        <family val="2"/>
        <charset val="238"/>
      </rPr>
      <t>ST.2</t>
    </r>
    <r>
      <rPr>
        <sz val="10"/>
        <rFont val="Arial"/>
        <family val="2"/>
        <charset val="238"/>
      </rPr>
      <t xml:space="preserve">
Izrada, dobava i montaža četverodjelne vjetrobrane stijene do pune gotovosti u sustavu profila min.širine 50 mm,s prekinutim termičkim mostom i poboljšanim termičkim svojstvima,dim. 330 X 250,5 cm, koja se sastoji od jednih dvokrilnih automatskih vrata svijetlog otvora 160/240 cm i dva fiksna ustakljena polja.Raspored polja vidljivo u pripadnoj shemi.Al. vertikalni i horizontalni profili nazivne širine min.50 mm. Odabrani nosivi vertikalni Al. profili dubine prema konstruktivnim zahtjevima. Horizontalni Al. profil po dubini je u ravnini s vertikalnim profilom.Al. ustakljena stijena fasada izvodi se tako da su stakla u vertikalnom i horizontalnom smjeru pridržana Al. "podkapom" s odgovarajućim brtvama, te "kapama" dubine min.12 mm. 
Ukupna dubina vertikalnog profila sa staklom, brtvama i potkapom usklađena sa širinom zida uz koji se montira.
Ustakljenje fiksnih providnih polja jednostrukim staklom d=55.2= 10,76 mm; 
      - d= 55.2 mm - laminirano
Donji skriveni dio fasade, ispod kote ±0.00 m koji je spušten do kote -0.10 m (spoj sa AB konstrukcijom prizemlja ) ispunjen je termopanelom.
Sastav panela;
         - obostrano Al. limom; d=1,5 mm, plastificiran u mat RAL-u 9007 ili jednakovrijedno 
         - ispuna kamenom vunom, tvrdoća kamene vune 90 kg/m³ </t>
    </r>
  </si>
  <si>
    <t xml:space="preserve">
Sastavni dio vjetrobrane stijene su dvokrilna automatska vrata, dim. svijetlog otvora 1600 X 2800 mm.
Automatska vrata opremljena su:
pogonskim mehanizmom smještenim u kučišću visine 70 mm, dubine 200 mm s obostranom aktivacijom pomoću detektora pokreta.
Tehničke karakteristike:
- mikroprocesorski upravljan sustav
- mogućnost spajanja evakuacijskog tipkala (''gljive'') i spajanja na vatrodojavu
- programski prilagodljive funkcije :
- brzina otvaranja do 0,8 m/s i zatvaranja do 0,8 m/s, 
- vrijeme zadrške u otvorenom položaju 0-60 sec,
- funkcija inverznog rada prilikom nailaska na otpor do 150 N,
- jednokratna baterijska podrška prilikom nestanka energije
- programski upravljač tip TPS sa membranskom tipkovnicom i odabirom funkcija rada:
«isključeno», «automatski rad»,»otvoreni položaj»,»zaključano»,»jednosmjerna detekcija»,
»reducirani otvor= zimski/ljetni režim rada».
- obostrano detektori pokreta sa svjetlosnom zavjesom (obostrani nadzor/sigurnost prolaza) crni
- elektro-magnetska brava u kućištu pogona,mogućnost manualnog otključavanja/zaključavanja u nuždi</t>
  </si>
  <si>
    <t xml:space="preserve">Ustakljenje kliznih krila automatskih vrata:
 jednostruko staklo d=55.2= 10,76 mm; laminirano .  
Mjesto ugradnje, dim. stijene vidljivo u pripadnoj shemi. 
Sve prema shemi aluminijske bravarije ST. 2
dim. stijene 3,30 X 2,505 m, kom 2.
</t>
  </si>
  <si>
    <t>ST.6
Izrada, dobava i montaža četverodjelne ustakljene ulazne stijene, u prizemlju, do pune gotovosti u sustavu profila širine min.50 mm, s prekinutim toplinskim mostom i poboljšanim toplinskim svojstvima, dim. 317 X 290 cm koja se sastoji od jednih dvokrilnih automatskih vrata svijetlog otvora 151/280 cm te dva fiksna bočna ustakljena polja.Raspored polja stijene vidljiv u pripadnoj shemi.Al. vertikalni i horizontalni profili nazivne min.širine 50 mm. Odabrani nosivi vertikalni Al. profili dubine prema konstruktivnim zahtjevima. Horizontalni Al. profil po dubini je u ravnini sa vertikalnim profilom.Al. ustakljena stijena izvodi se tako da su stakla u vertikalnom i horizontalnom smjeru pridržana Al. "podkapom" s odgovarajućim brtvama, te "kapama" dubine min.12 mm. 
Ukupna dubina vertikalnog profila sa staklom, brtvama i potkapom cca 200 mm.</t>
  </si>
  <si>
    <t>Ustakljenje fiksnih providnih polja trostukim IZO staklom:
- 6+16+4+16+6= 48 mm;
Vanjsko staklo s poboljšanim termičkim svojstvima koja umanjuju g faktor
- d= 6 mm
međuprostor:
- ARGON 90% d= 16 mm (letvica s poboljšanim termičkim svojstvima)
srednje staklo; 
- d= 4 mm
međuprostor:
-ARGON 90% d= 16 mm (letvica s poboljšanim termičkim svojstvima )
unutarnje staklo s poboljšanim termičkim svojstvima koja umanjuju g faktor
- d= 6 mm</t>
  </si>
  <si>
    <t>Donji skriveni dio stijene ispod kote ±0.00 m koji je spušten do kote -0.10 m (spoj sa AB konstukcijom prizemlja ) s unutarnje strane ispunjen je toplinskim panelom d= 150 mm, a sa vanjske strane XPS d=90 mm.
Sastav panela;
         - obostrano Al. limom; d=1,5 mm, plastificirani u mat RAL-u 9007 ili jednakovrijedno
         - kamena vuna; d= 150 mm, tvrdoća kamene vune 90 kg/m³ 
         - XPS; d= 90 mm
         - završni vanjski Al. lim; d= 2 mm, plastificiran u mat RAL-u 9007 ili jednakovrijedno
Sastavni dio ustakljene stijene su dvokrilna automatska vrata dim. svjetlog otvora 1500 X 2800 mm.
Automatska vrata opremljena su:
pogonskim mehanizmom smještenim u kučišću visine 70 mm, dubine 200 mm s obostranom aktivacijom pomoću detektora pokreta.
Tehničke karakteristike:
 -mikroprocesorski upravljan sustav
- mogućnost spajanja evakuacijskog tipkala (''gljive'') i spajanja na vatrodojavu
- programski prilagodljive funkcije :
- brzina otvaranja do 0,8 m/s i zatvaranja do 0,8 m/s, 
- vrijeme zadrške u otvorenom položaju 0-60 sec,
- funkcija inverznog rada prilikom nailaska na otpor do 150 N,
- jednokratna baterijska podrška prilikom nestanka energije
- programski upravljač tip TPS sa membranskom tipkovnicom i odabirom funkcija rada:
«isključeno», «automatski rad»,»otvoreni položaj»,»zaključano»,»jednosmjerna detekcija»
»reducirani otvor= zimski/ljetni režim rada».
- obostrano detektori pokreta sa svjetlosnom zavjesom (obostrani nadzor/sigurnost prolaza) crni
- elektro-magnetska brava u kućištu pogona,mogućnost manualnog otključavanja/zaključavanja u nuždi</t>
  </si>
  <si>
    <t>Ustakljenje kliznih krila automatskih vrata:
- 5+12+5= 22 mm;
Vanjsko staklo s poboljšanim termičkim svojstvima koja smanjuju g faktor  
- d= 5 mm - kaljeno
međuprostor:
- ARGON 90% d= 12 mm (letvica s poboljšanim termičkim svojstvima )
unutarnje staklo; 
- d= 5 mm- kaljeno
Mjesto ugradnje, dimenzije stijene vidljivo u pripadnoj shemi i tlocrtu prizemlja.
Sve prema shemi aluminijske bravarije ST. 6
  dim. fasade 3,17 X 2,90 m, kom 4</t>
  </si>
  <si>
    <r>
      <rPr>
        <b/>
        <sz val="10"/>
        <rFont val="Arial"/>
        <family val="2"/>
        <charset val="238"/>
      </rPr>
      <t>ST.7</t>
    </r>
    <r>
      <rPr>
        <sz val="10"/>
        <rFont val="Arial"/>
        <family val="2"/>
        <charset val="238"/>
      </rPr>
      <t xml:space="preserve">
Izrada, dobava i montaža četverodjelne ustakljene vjetrobrame stijene,u prizemlju, do pune gotovosti u sustavu profila min.širine 50 mm,s prekinutim termičkim mostom i poboljšanim termičkim svojstvima, dim. 317 X 290+130 cm koja se sastoji od jednih dvokrilnih automatskih vrata,dim.svijetlog otvora 150/280 cm te dva  dva bočna fiksna ustakljena polja. Stijena se fiksira u ab pod i u ab stropnu ploču nad prizemljem, te stoga ima produžene vertikalne profile do ukupnevisine od 420 cm odnosno 130 cm od visljive visine stijene.
Al. vertikalni i horizontalni profili nazivne širine min. 50 mm. Odabrani nosivi vertikalni Al. profili dubine prema konstuktivnim zahtevima. Horizontalni Al. profil po dubini je u ravnini sa verikalnim profilom.Al. Ustakljena stijena izvodi se tako da su stakla u vertikalnom i horizontalnom smjeru pridržana Al. "podkapom" sa odgovarajućim brtvama, te "kapama" dubine min.12 mm. 
Ukupna dubina vertikalnog profila sa staklom, brtvama i potkapom cca 170 mm.
Ustakljenje fiksnih providnih polja jednostukim staklom d=55.2= 10,76 mm; 
      - d= 55.2 mm - laminirano
Iznad visine +2.80 m vertikalni profili "ulaze u pregradni zid od gipskartonskih ploča.
Donji skriveni dio fasade ispod kote ±0.00 m koji je spušten do kote -0.10 m (spoj sa AB konstukcijom prizemlja ) ispunjen je toplinskim panelom.
Sastav panela;
         - obostrano Al. limom; d=1,5 mm, plastificirani mat RAL 9007 ili jednakovrijedno
         - ispuna kamenom vunom; tvrdoća kamene vune 90 kg/m³ </t>
    </r>
  </si>
  <si>
    <t xml:space="preserve">Sastavni dio kontinuirane fasade su dvokrilna automatskih vrata dim. svjetlog otvora 1500 X 2800 mm.
Automatska vrata opremljena su:
pogonskim mehanizmom smještenim u kučišću visine 70 mm, dubine 200 mm sa obostranom aktivacijom pomoću detektora pokreta.
Tehničke karakteristike:
- mikroprocesorski upravljan sustav
- mogućnost spajanja evakuacijskog tipkala (''gljive'') i spajanja na vatrodojavu
- programski prilagodljive funkcije :
- brzina otvaranja do 0,8 m/s i zatvaranja do 0,8 m/s, 
- vrijeme zadrške u otvorenom položaju 0-60 sec,
- funkcija inverznog rada prilikom nailaska na otpor do 150 N,
- jednokratna baterijska podrška prilikom nestanka energije
- programski upravljač tip TPS sa membranskom tipkovnicom i odabirom funkcija rada:
«isključeno», «automatski rad»,»otvoreni položaj»,»zaključano»,»jednosmjerna detekcija»,
»reducirani otvor= zimski/ljetni režim rada».
- obostrano detektori pokreta sa svjetlosnom zavjesom (obostrani nadzor/sigurnost prolaza) crni
- elektro-magnetska brava u kućištu pogona,mogućnost manualnog otključavanja/zaključavanja u nuždi
Ustakljenje kliznih krila automatskih vrata:
 jednostruko staklo d=55.2= 10,76 mm; 
      - d= 55.2 mm - laminirano
Mjesto ugradnje, dim. rastera vidljivo u pripadnoj shemi i tlocrtu prizemlja.
Sve prema shemi aluminijske bravarije ST. 7
dim. stijene 3,17 X 2,90 m ,  kom 4
</t>
  </si>
  <si>
    <r>
      <rPr>
        <b/>
        <sz val="10"/>
        <rFont val="Arial"/>
        <family val="2"/>
        <charset val="238"/>
      </rPr>
      <t>ST.8</t>
    </r>
    <r>
      <rPr>
        <sz val="10"/>
        <rFont val="Arial"/>
        <family val="2"/>
        <charset val="238"/>
      </rPr>
      <t xml:space="preserve">
Izrada, dobava i ugradnja Al. ustakljenog jednodjelnog prozora ukupne  dimenzije 110 X 140 cm. Al. prozor  izveden u sustavu profila dubine min.70 mm, s prekinutim toplinskim mostom i poboljšanim termičkim svojstvima, s jednim O/Z krilom.
Okov za sustav O/Z otvaranja nosivosti 150 kg sa mogućnošću podešavanja okova u tri smjera.  Poluoliva kvadratnog presjeka,dostaviti na odobrenje projektantu arhitekture.  Mjesto ugradnje, raspored O/Z  krila, te dimenzija prozora vidljivo u pripadnoj shemi, te tlocrtu prizemlja (lijevo krilo). Ustakljenje, način ugradnje, sve opisano u općim uvjetima.
Sve prema shemi aluminijske bravarije ST. 8</t>
    </r>
  </si>
  <si>
    <r>
      <rPr>
        <b/>
        <sz val="10"/>
        <rFont val="Arial"/>
        <family val="2"/>
        <charset val="238"/>
      </rPr>
      <t>ST.9</t>
    </r>
    <r>
      <rPr>
        <sz val="10"/>
        <rFont val="Arial"/>
        <family val="2"/>
        <charset val="238"/>
      </rPr>
      <t xml:space="preserve">
Izrada, dobava i ugradnja Al. jednokrilnih punih ulaznih vrata, otvaranje na van, dimenzija 100 X 240 cm. Al. vrata  izvedena u sustavu profila min.dubine 70 mm, s prekinutim termičkim mostom i poboljšanim termičkim svojstvima. Vratno krilo puno, iz alum.termopanela debljine 6 cm. Alum lim obostrano u RAL-u 9007 ili jednakovrijedno, ispuna kamena nineralna vuna.
Okov za opremu Al. ulaznih vrata prema općim uvjetima          
Mjesto ugradnje, smjer otvaranja, te dimenzija vrata vidljivo u pripadnoj shemi, te tlocrtu prizemlja (lijevo krilo). 
Sve prema shemi aluminijske bravarije ST. 9</t>
    </r>
  </si>
  <si>
    <r>
      <rPr>
        <b/>
        <sz val="10"/>
        <rFont val="Arial"/>
        <family val="2"/>
        <charset val="238"/>
      </rPr>
      <t xml:space="preserve">ST.12 i 12 a </t>
    </r>
    <r>
      <rPr>
        <sz val="10"/>
        <rFont val="Arial"/>
        <family val="2"/>
        <charset val="238"/>
      </rPr>
      <t xml:space="preserve">
Izrada, dobava i ugradnja jednodjelne Al. žaluzine  ukupne  dimenzije 160 X 240 cm (st.12) i dvokrilne aluminijske žaluzine ukupne dimenzije 200/240 cm (st.12a). Al. žaluzine  izvedene u sustavu profila dubine 50 mm. 
Ispuna Al. žaluzina su oblikovane Al. lamele širine 24 mm izrađene od Al. lima d= 2 mm. Sve plastificirano u mat RAL-u 9007 ili jednakovrijedno.S unutarnje strane postavlja se INOX mrežica oka 1X1 mm
Mjesto ugradnje, dimenzija žaluzine vidljivo u pripadnoj shemi, te tlocrtu prizemlja (lijevo krilo). 
Sve prema shemi aluminijske bravarije ST. 12 i 12a</t>
    </r>
  </si>
  <si>
    <r>
      <rPr>
        <b/>
        <sz val="10"/>
        <rFont val="Arial"/>
        <family val="2"/>
        <charset val="238"/>
      </rPr>
      <t>ST.13</t>
    </r>
    <r>
      <rPr>
        <sz val="10"/>
        <rFont val="Arial"/>
        <family val="2"/>
        <charset val="238"/>
      </rPr>
      <t xml:space="preserve">
Izrada, dobava i ugradnja Al. ustakljenog jednodjelnog prozora ukupne  dimenzije 90 X 60 cm. Al. prozor  izveden u sustavu profila dubine min.70 mm, s prekinutim termičkim mostom i poboljšanim termičkim svojstvima, s jednim O/Z krilom. Otvaranje ventus mehanizmom.Okov za otklopno otvaranje ugrađuje se sa sajlom i dvije spojnice .Ručku za otvaranje otklopnog krila postaviti na kotu +1,20 m od gotovog poda.   
Mjesto ugradnje, te dimenzija prozora vidljivo u pripadnoj shemi, te tlocrt prizemlja (lijevo krilo). Ustakljenje, način ugradnje, sve opisano u općim uvjetima.
Sve prema shemi aluminijske bravarije ST. 13</t>
    </r>
  </si>
  <si>
    <r>
      <rPr>
        <b/>
        <sz val="10"/>
        <rFont val="Arial"/>
        <family val="2"/>
        <charset val="238"/>
      </rPr>
      <t>ST.15</t>
    </r>
    <r>
      <rPr>
        <sz val="10"/>
        <rFont val="Arial"/>
        <family val="2"/>
        <charset val="238"/>
      </rPr>
      <t xml:space="preserve">
Izrada, dobava i ugradnja Al. ustakljenog petodjelnog prozora ukupne  dimenzije 550 X 90 cm. Al. prozor  izveden u sustavu profila min.dubine 70 mm, s prekinutim termičkim mostom i poboljšanim termičkim svojstvima,s pet otklopnih krila. Otvaranje ventus mehanizmom.Okov za otklopno otvaranje ugrađuje se sa sajlom i dvije spojnice po krilu. Ručku za otvaranje otklopnog krila postaviti na kotu +1,20 m od gotovog poda.     
Mjesto ugradnje, te dimenzija prozora vidljivo u pripadnoj shemi, te tlocrtu prizemlja.Ustakljenje, način ugradnje, sve opisano u općim uvjetima.
Sve prema shemi aluminijske bravarije ST. 15</t>
    </r>
  </si>
  <si>
    <r>
      <rPr>
        <b/>
        <sz val="10"/>
        <rFont val="Arial"/>
        <family val="2"/>
        <charset val="238"/>
      </rPr>
      <t>ST.16</t>
    </r>
    <r>
      <rPr>
        <sz val="10"/>
        <rFont val="Arial"/>
        <family val="2"/>
        <charset val="238"/>
      </rPr>
      <t xml:space="preserve">
Izrada, dobava i ugradnja Al. ustakljenog četverodjelnog prozora ukupne dimenzije 440 X 90 cm. Al. prozor  izveden u sustavu profila min. Dubine 70 mm,s prekinutim toplinskim mostom i poboljšanim termičkim svojstvima, sa četri otklopna krila. Otvaranje ventus mehanizmom.Okov za otklopno otvaranje ugrađuje se sa sajlom i dvije spojnice po krilu. Ručku za otvaranje otklopnog krila postaviti na kotu +1,20 m od gotovog poda.     
Mjesto ugradnje, te dimenzija prozora vidljivo u pripadnoj shemi, te tlocrtu prizemlja. Ustakljenje, način ugradnje, sve opisano u općim uvjetima.
Sve prema shemi aluminijske bravarije ST. 16</t>
    </r>
  </si>
  <si>
    <r>
      <rPr>
        <b/>
        <sz val="10"/>
        <rFont val="Arial"/>
        <family val="2"/>
        <charset val="238"/>
      </rPr>
      <t>ST.23</t>
    </r>
    <r>
      <rPr>
        <sz val="10"/>
        <rFont val="Arial"/>
        <family val="2"/>
        <charset val="238"/>
      </rPr>
      <t xml:space="preserve">
Izrada, dobava i ugradnja Al. dvokrilnih punih ulaznih vrata, otvaranje na van,dimenzija 300 X 220 cm. Al. vrata  izvedena u sustavu profila min.dubine 70 mm, s prekinutim termičkim mostom i poboljšanim termičkim svojstvima. Vratno krilo puno, iz alum.termopanela ,obostrano obloženih limom u mat RAL-u 9007 ili jednakovrijedno, ispuna kamena mineralna vuna.Okov za opremu Al. ulaznih vrata odgovarajući za te dimenzije vratnog krila (150/220 cm).      
Mjesto ugradnje, smjer otvaranja, te dimenzija vrata vidljivo u pripadnoj shemi, te tlocrt III kata (strojarnica). Način ugradnje sve opisano u općim uvjetima.
Sve prema shemi aluminijske bravarije ST. 23</t>
    </r>
  </si>
  <si>
    <r>
      <rPr>
        <b/>
        <sz val="10"/>
        <rFont val="Arial"/>
        <family val="2"/>
        <charset val="238"/>
      </rPr>
      <t>ST.24</t>
    </r>
    <r>
      <rPr>
        <sz val="10"/>
        <rFont val="Arial"/>
        <family val="2"/>
        <charset val="238"/>
      </rPr>
      <t xml:space="preserve">
Izrada, dobava i ugradnja dvodjelne Al. žaluzine  ukupne  dimenzije 246 X 105 cm. Al. žaluzina  izveden u sustavu profila min.dubine 50 mm.
Ispuna Al. žaluzina su oblikovane Al. lamele širine 24 mm izrađene od Al. lima d= 2 mm. Sve plastificirano u mat RAL-u 9007 ili jednakovrijedno.S unutarnje strane postavlja se INOX mrežica oka 1X1 mm.
Mjesto ugradnje, dimenzija žaluzine vidljivo u pripadnoj shemi, te tlocrt trećeg kata (strojarnica). 
Sve prema shemi aluminijske bravarije ST. 24</t>
    </r>
  </si>
  <si>
    <r>
      <rPr>
        <b/>
        <sz val="10"/>
        <rFont val="Arial"/>
        <family val="2"/>
        <charset val="238"/>
      </rPr>
      <t>ST.25</t>
    </r>
    <r>
      <rPr>
        <sz val="10"/>
        <rFont val="Arial"/>
        <family val="2"/>
        <charset val="238"/>
      </rPr>
      <t xml:space="preserve">
Izrada, dobava i ugradnja trodjelne Al. žaluzine  ukupne  dimenzije 386 X 105 cm. Al. žaluzina  izveden u sustavu profila min.dubine 50 mm. 
Ispuna Al. žaluzina su oblikovane Al. lamele širine 24 mm izrađene od Al. lima d= 2 mm. Sve plastificirano u mat RAL-u 9007 ili jednakovrijedno. 
S unutarnje strane postavlja se INOX mrežica oka 1X1 mm.Mjesto ugradnje, dimenzija žaluzine vidljivo u pripadnoj shemi, te tlocrtu trećeg kata (strojarnica). 
Sve prema shemi aluminijske bravarije ST. 25</t>
    </r>
  </si>
  <si>
    <r>
      <rPr>
        <b/>
        <sz val="10"/>
        <rFont val="Arial"/>
        <family val="2"/>
        <charset val="238"/>
      </rPr>
      <t>ST.26</t>
    </r>
    <r>
      <rPr>
        <sz val="10"/>
        <rFont val="Arial"/>
        <family val="2"/>
        <charset val="238"/>
      </rPr>
      <t xml:space="preserve">
Izrada, dobava i ugradnja trodjelne Al. žaluzine  ukupne  dimenzije 326 X 105 cm. Al. žaluzina  izveden u sustavu profila min.dubine 50 mm. 
Ispuna Al. žaluzina su oblikovane Al. lamele širine 24 mm izrađene od Al. lima d= 2 mm. Sve plastificirano u mat RAL-u 9007 ili jednakovrijedno.S unutarnje strane postavlja se INOX mrežica oka 1X1 mm.
Mjesto ugradnje, dimenzija žaluzine vidljivo u pripadnoj shemi, te tlocrtu trećeg kata (strojarnica). 
Sve prema shemi aluminijske bravarije ST. 26</t>
    </r>
  </si>
  <si>
    <r>
      <rPr>
        <b/>
        <sz val="10"/>
        <rFont val="Arial"/>
        <family val="2"/>
        <charset val="238"/>
      </rPr>
      <t>ST.27</t>
    </r>
    <r>
      <rPr>
        <sz val="10"/>
        <rFont val="Arial"/>
        <family val="2"/>
        <charset val="238"/>
      </rPr>
      <t xml:space="preserve">
Izrada, dobava i ugradnja trodjelne Al. žaluzine  ukupne  dimenzije 286 X 105 cm. Al. žaluzina  izveden u sustavu profila min.dubine 50 mm.
Ispuna Al. žaluzina su oblikovane Al. lamele širine 24 mm izrađene od Al. lima d= 2 mm. Sve plastificirano u mat RAL-u 9007 ili jednakovrijedno.S unutarnje strane postavlja se INOX mrežica oka 1X1 mm.
Mjesto ugradnje, dimenzija žaluzine vidljivo u pripadnoj shemi, te tlocrtu trećeg kata (strojarnica).
Sve prema shemi aluminijske bravarije ST. 26</t>
    </r>
  </si>
  <si>
    <r>
      <rPr>
        <b/>
        <sz val="10"/>
        <rFont val="Arial"/>
        <family val="2"/>
        <charset val="238"/>
      </rPr>
      <t>ST.28</t>
    </r>
    <r>
      <rPr>
        <sz val="10"/>
        <rFont val="Arial"/>
        <family val="2"/>
        <charset val="238"/>
      </rPr>
      <t xml:space="preserve">
Izrada, dobava i ugradnja dvodjelne Al. žaluzine  ukupne  dimenzije 186 X 105 cm. Al. žaluzina  izveden u sustavu profila min.dubine 50 mm. 
Ispuna Al. žaluzina su oblikovane Al. lamele širine 24 mm izrađene od Al. lima d= 2 mm. Sve plastificirano u mat RAL-u 9007 ili jednakovrijedno.S unutarnje strane postavlja se INOX mrežica oka 1X1 mm.
Mjesto ugradnje, dimenzija žaluzine vidljivo u pripadnoj shemi, te tlocrtu trećeg kata (strojarnica). 
Sve prema shemi aluminijske bravarije ST. 28</t>
    </r>
  </si>
  <si>
    <t xml:space="preserve"> 9.</t>
  </si>
  <si>
    <t>Izrada,dobava i ugradnja fiksne ustakljene stijene L oblika. Sve iz alu profila min.dubine 50 mm, bez prekinutog termičkog mosta, plastifikacija u mat RAL-u 9007 ili jednakovrijedno. Ustakljenje dvostrukim izo staklom 33.2+12+33.2= 24 mm. I vanjsko i unutarnje staklo je laminirano.Parapet stijene je 80 cm od gotovog poda. U cijenu uključeni svi potrebni opšavi,sav rad,materijal,strojevi i transport, sve do potpune gotovosti i funkcionalnosti. Mjesto ugradnje i izgled vidljivo u pripadnoj shemi i tlocrtu drugog kata. Radioničke detalje dostaviti na odobrenje projektantu arhitekture.U cijenu uključeni svi potrebni opšavi,sav rad, materijal,strojevi i transport, sve do potpune gotovosti i funkcionalnosti.</t>
  </si>
  <si>
    <t>Izrada,dobava  i ugradnja ustakljene stijene s dvokrilnim i jednokrilnim vratima automatskim vratima. Vrata su opremljena pogonskim mehanizmom u kućišću,okvirne visine 70 mm, a okvirne dubine  200 mm, s obostranom aktivacijom pomoću detektora pokreta ili na strujni prekidač.
Vrata imaju slijedeće tehničke karakteristike:
 - mikroprocesorski upravljan sustav
 - mogućnost spajanja evakuacijskog tipkala ("gljive")
 i spajanja na vatrodojavu
 - programski prilagodljive funkcije kao što su:
 - brzina otvaranja do 0,8m/sek i zatvaranja do 0,8 m/sek
 - vrijeme zadrške u otvorenom položaju 0-60 sek
 - funkcija inverznog rada prilikom nailaska na otpor do 150 N
 - jednokratna baterijska podrška ako nestane struje
 - programski upravljač s membranskom tipkovnicom
 i odabranom funkcijom rada:isključeno,automatski rad,
 otvoreni položaj,zaključano,jednosmjerna detekcija,
 reducirani otvor, zimski/ljetni režim rada
 - obostrano detektori pokreta sa svjetlosnom zavjesom
 (obostrani nadzor/sigurnost prolaza)
 - elektromagnetska brava u kućištu pogona, mogućnost
 manualnog otključavanja/zaključavanja u nuždi
 Ustakljenje kliznih automatskih vrata i stijene:
 5.5.2 laminirano staklo 
 Mjesto ugradnje i izgled vidljivo u pripadnoj shemi i tlocrtima.U cijeni je sav rad, materijal, strojevi, transport, sve do potpune gotovosti.</t>
  </si>
  <si>
    <t>Izrada,dobava  i ugradnja ustakljenih dvokrilnih i jednokrilnih automatskih vrata. Vrata su opremljena pogonskim mehanizmom u kućišću,okvirne visine 70 mm, a okvirne dubine 200 mm, s obostranom aktivacijom pomoću detektora pokreta ili na strujni prekidač.
 Vrata imaju slijedeće tehničke karakteristike:
 - mikroprocesorski upravljan sustav
 - mogućnost spajanja evakuacijskog tipkala ("gljive")
 i spajanja na vatrodojavu
 - programski prilagodljive funkcije kao što su:
 - brzina otvaranja do 0,8m/sek i zatvaranja do 0,8 m/sek
 - vrijeme zadrške u otvorenom položaju 0-60 sek
 - funkcija inverznog rada prilikom nailaska na otpor do 150 N
 - jednokratna baterijska podrška ako nestane struje
 - programski upravljač s membranskom tipkovnicom
 i odabranom funkcijom rada:isključeno,automatski rad,
 otvoreni položaj,zaključano,jednosmjerna detekcija,
 reducirani otvor, zimski/ljetni režim rada
 - obostrano detektori pokreta sa svjetlosnom zavjesom
 (obostrani nadzor/sigurnost prolaza)
 - elektromagnetska brava u kućištu pogona, mogućnost
 manualnog otključavanja/zaključavanja u nuždi
 Ustakljenje kliznih automatskih vrata:
 5.5.2 laminirano staklo .
 Mjesto ugradnje i izgled vidljivo u pripadnoj shemi i tlocrtima.U cijeni je sav rad, materijal, strojevi, transport, sve do potpune gotovosti.</t>
  </si>
  <si>
    <t>Izrada, dobava i ugradnja ustakljenih dvodjelnih posmičnih,teleskopskih, automatskih vrata. Vrata su opremljena pogonskim mehanizmom u kućišću,okvirne visine 70 mm, a okvirne dubine 200 mm, s obostranom aktivacijom pomoću detektora pokreta ili na strujni prekidač.
Vrata imaju slijedeće tehničke karakteristike:
 - mikroprocesorski upravljan sustav
 - mogućnost spajanja evakuacijskog tipkala ("gljive")
 i spajanja na vatrodojavu
 - programski prilagodljive funkcije kao što su:
 - brzina otvaranja do 0,8m/sek i zatvaranja do 0,8 m/sek
 - vrijeme zadrške u otvorenom položaju 0-60 sek
 - funkcija inverznog rada prilikom nailaska na otpor do 150 N
 - jednokratna baterijska podrška ako nestane struje
 - programski upravljač s membranskom tipkovnicom
 i odabranom funkcijom rada:isključeno,automatski rad,
 otvoreni položaj,zaključano,jednosmjerna detekcija,
 reducirani otvor, zimski/ljetni režim rada
 - obostrano detektori pokreta sa svjetlosnom zavjesom
 (obostrani nadzor/sigurnost prolaza)
 - elektromagnetska brava u kućištu pogona, mogućnost
 manualnog otključavanja/zaključavanja u nuždi
 Ustakljenje kliznih automatskih vrata:
 5.5.2 laminirano staklo .
 Mjesto ugradnje i izgled vidljivo u pripadnoj shemi i tlocrtima. U cijeni je sav rad, materijal, transport,sve do potpune gotovosti.</t>
  </si>
  <si>
    <t>Izrada, dobava i ugradnja ustakljene stijene s jednokrilnim zaokretnim ustakljenim vratima, sve iz alu profila min.dubine 50 mm,bez prekinutog toplinskog mosta,plastifikacija u mat RAL-u 9007 ili jednakovrijedno.Ustakljenje dvostrukim izo staklom 33.2+12+33.2=24 mm.Vanjsko i unutarnje staklo laminirano.Vrata snabdjevena mat inox kvakom i mat inox kuglom s vanjske strane (prema hodniku).U visini kugle se ugrađuje horizontalni profil visine 200 mm.Vrata imaju tri usadne pante (šarke) po visini. Parapet fiksne stijene je 100 cm od  gotovog poda. Radioničke detalje dostaviti na odobrenje projektantu arhitekture.U cijenu uključeni svi potrebni opšavi, sav rad,materijal,strojevi i transport, sve do potpune gotovosti i funkcionalnosti. Mjesto ugradnje i izgled vidljivo u pripadnoj shemi i tlocrtima.</t>
  </si>
  <si>
    <t>Izrada, dobava i ugradnja šalter ustakljene stijene, u svemu prema shemi. Sve izvesti iz alu profila dubine min.50 mm,bez prekinutog termičkog mosta.Plastifikacija u mat RAL-u 9007 ili jednakovrijedno. Ustakljenje fiksnih polja dvostrukim izo staklom 33.2+12+33.2=24 mm,vanjsko i unutarnje staklo laminirano. Šalter prozorčić kliže na jednu stranu,ustakljene kliznih polja kaljenim jednostrukim staklom.Kompletan okov. Radioničke detalje dostaviti na odobrenje projektantu arhitekture.Parapet stijene je 100 cm od gotovog poda.Mjesto ugradnje i izgled vidljivo u pripadnoj shemi i tlocrtima. U cijenu uključeni svi potrebni opšavi,sav rad, materijal,strojevi i transport, sve do potpune gotovosti i funkcionalnosti.</t>
  </si>
  <si>
    <t>Protupožarnu bravariju izvesti u razredu vatrootpornosti EI 90. Dovratnik i krilo čelične konstrukcije, obložene izolacijskom oblogom i završnom oblogom od tipskih aluminijskih profila.Završna plastifikacija mat RAL 9007 ili jednakovrijedno. Spojnica (pant) s ležajem niklovan, brava centralna protupožarne izvedbe (EN12209 ili jednakovrijedno,
hidraulički zatvarač protupožarne izvedbe (EN 1154 ili jednakovrijedno),
inox kvaka obostrano, protupožarne izvedbe (EN 1906 ili jednakovrijedno),
a kod nekih i dodatno panik poluga (letva). Ustakljenje protupožarnim staklom požarne otpornosti EI 90. Vrata imaju brtve u dovratniku,trostrano (gumena i ekspandirajuća, u podu bez praga, ali sa spuštajućom brtvom.Izvođač je dužan napraviti radioničke nacrte i detalje te ih usuglasiti s projektantom arhitekture. Kontrola mjera i količina na licu mjesta.</t>
  </si>
  <si>
    <t>Bravarske elemente ograda stubišta i podesta izvesti od čeličnih profila prema priloženim shemama.Sva zavarivanja
potrebno je fino obraditi.Svi upotrebljeni materijali moraju odgovarati tehničkim propisima i standardima za bravarske
radove.Sve čelične profile antikorozivno zaštititi i ličiti tamno sivom kvalitetnom bojom (slično RAL-u 9007 ili jednakovrijedno) za metal.
Vanjska ograda je tipska i izvodi se prema tehničkim uputama proizvođača ograde.Kontrola mjera i količina na licu mjesta.
U cijeni je sav rad,materijal,strojevi,potrebne skele i svi transporti. Izvođač je dužan usuglasiti radioničke detalje s
projektantom arhitekture.</t>
  </si>
  <si>
    <t>Izrada,dobava i ugradnja unutarnje ograde stubišta svih stubišta, visina ograde 105-108 cm od gotovog poda. Ogradu izvesti iz plosnog željeza presjeka 40/10 mm(gornja horizontala, vertikale ispune na svakih 12 cm razmaka i donja horizontala), varena izvedba, a preko distancera iz plosnog željeza učvršćuje se bočno u arm.bet.ploče podesta,međupodesta i stubišnih krakova. Ograda je cca 3 cm odmaknuta od završno obrađene (ožbukane) bočne plohe ab podesta,međupodesta i stubišnih krakova. Sva varena mjesta fino obraditi prije bojanja.Završna obrada svih metalnih dijelova je sivom kvalitetnom bojom za metal u RAL-u 9007 ili jednakovrijedno. Na gornju horizontalu se preko čeličnih distancera visine 5 cm, od punog željeza promjera 12 mm, fiksira drveni rukohvat promjera 45 mm, glatke izvedbe i lakiran bezbojnim lakom (vidi shemu). Obvezna izrada izvedbenih detalja koji moraju dobiti suglasnost projektanta arhitekture.Obračun po m1 za sav materijal,rad, transport,strojeve i skelu, sve do potpune gotovosti stavke.</t>
  </si>
  <si>
    <t>Izrada,dobava i ugradnja metalnog rama iz čeličnih L-profila, presjeka 50/50/4 mm, u otvor u arm.betonskom zidu okna dizala. Metalni ram je vanjskih dimenzija 70/50 cm i ima učvršćenu sitnu metalnu mrežicu za sprečavanje ulaska ptica. Otvor u vanjskom ab zidu okna dizala je pri vrhu okna i služi za odimljavanje u slučaju požara dizala. Metalni ram je antikorozivno premazan i bojan bojom za metal u tonu sličnom RAL-u 9007 ili jednakovrijedno. Obračun po komadu.</t>
  </si>
  <si>
    <r>
      <t>Izrada,dobava i postavljanje rukohvata u stubištu koje vodi u strojarnicu (s drugog na treći kat) iz okrugle čelične cijevi promjera 48 mm.Visina rukohvata na 105 cm. Rukohvat je fiksiran na čeličnim distancerima iz punog okruglog željeza promjera 12 mm, koji se učvršćuju u pregradni zid od duplih tvrdih gipskartonskih ploča.Rukohvat se postavlja samo s jedne strane stubišta. Bojanje kvalitetnom sivom bojom za metal (slično RAL-u 9007 ili jednakovrijedno) uz prethodnu antikorozivnu zaštitu. U cijenu uključen sav rad, materijal,strojevi i transport. Obračun po m</t>
    </r>
    <r>
      <rPr>
        <vertAlign val="superscript"/>
        <sz val="10"/>
        <rFont val="Arial"/>
        <family val="2"/>
        <charset val="238"/>
      </rPr>
      <t>1</t>
    </r>
    <r>
      <rPr>
        <sz val="10"/>
        <rFont val="Arial"/>
        <family val="2"/>
        <charset val="238"/>
      </rPr>
      <t xml:space="preserve"> rukohvata.</t>
    </r>
  </si>
  <si>
    <t>Nabava,dobava i ugradba panelne ograde visine 2,3 m. Dimenzije panela 2500x2030 mm, otvor oka 50/200 mm te 50x100 mm na ojačanom dijelu. Žica je pocinčana i plastificirana sa slojem PVC-a od min.200 mikrona i promjera 5 mm.Paneli se postavljaju bočno na stupove pomoću metalnih spojnica od kojih dvije po stupu učvršćuju sigurnosnim inox vijkom M6x50 mm sa samopucajućom glavom. Boja panela i stupova zelena RAL 6005 ili jednakovrijedno.
 U cijeni panela je sav rad, materijal i transport.Obračun po komadu panela.</t>
  </si>
  <si>
    <t>Fiksni aluminijski prozor ustakljen olovnim staklom.
Dolazi u pregradnu stijenu debljine 15 cm, od gipskartonskih ploča u tehničkoj prostoriji između CT i RTG snimaonice (prizemlje) te kod laboratorija za hitnu kateterizaciju srca (drugi kat).
- doprozornik iz tipskog aluminijskog profila
- ustakljenje olovnim staklom oznake S.O. (debljina stakla ekvivalentna zaštiti koju pruža olovni lim debljine 2,0 mm).
Uključivo:
- dobava,izrada i ugradnja bravarije i olovnog stakla
- sav osnovni,pomoćni i brtveni materijal, sav rad u dobrom zanatu
- sve opšavne letvice
- završna obrada al.profila plastifikacijom u mat RAL-u 9007 ili jednakovrijedno.
- uloške od olovnog lima na spojevima doprozornika i okolne obloge zida i sl. izvesti s propisanim preklopima  kako bi se postigao kontinuitet zaštite od ionizirajućeg zračenja na svakom mjestu
- prije izrade za sve detalje je potrebno dobiti suglasnost projektanta arhitekture
 Prije izrade i ugradnje debljinu stakla (razinu zaštite) uskladiti sa zahtjevima isporučitelja RTG uređaja za svaku dijagnostiku posebno.
Obračun po komadu komplet ugrađene stavke.</t>
  </si>
  <si>
    <r>
      <t>Nabava i montaža metalnog spuštenog stropa od ploča dim. 600/600/0,6mm,rub clip in,sa zakošenim rubovima do 3 mm, u potpuno skrivenoj potkonstrukciji. Ploče su glatke površine s antibakterijskim higijenskim premazom na površini,bijele su boje (RAL 9010 ili jednakovrijedno). Potkonstrukciju čine čelični pocinčani profili u dvije razine i ona je skrivena. Sustav je montažno/demontažan. Visina spuštanja 163 cm. Klasa zapaljivosti A2-s1,d0 prema  EN 13501-1 ili jednakovrijedno.  Sva strana tijela koja se ugrađuju u spušteni strop treba posebno vješati u arm.bet.strop. Rubni profil na spoju sa zidom te prodore stranih tijela kroz spušteni strop brtviti akrilom. U jediničnu cijenu je uključen rubni bijeli kutni U-profil 20x40x20 mm (0,9 m1/m2) za oslanjanje rubnih ploča.Montažu spuštenog stropa vršiti prema tehničkim uputama proizvođača stropa. Shema polaganja mora  dobiti suglasnost projektanta arhitekture.
Obračun po m</t>
    </r>
    <r>
      <rPr>
        <vertAlign val="superscript"/>
        <sz val="10"/>
        <rFont val="Arial"/>
        <family val="2"/>
        <charset val="238"/>
      </rPr>
      <t>2</t>
    </r>
    <r>
      <rPr>
        <sz val="10"/>
        <rFont val="Arial"/>
        <family val="2"/>
        <charset val="238"/>
      </rPr>
      <t xml:space="preserve">. 
</t>
    </r>
  </si>
  <si>
    <r>
      <t>Nabava i montaža akustičnog spuštenog stropa od akustične mineralne ploče presvučene apsorcijskim voalom i nanešenog antibakterijskog higijenskog premaza po površini ploče.
Dimenzije ploča su 600/600(1200) mm, debljine 19 mm. Glatke ploče u bijeloj boji (RAL 9010 ili jednakovrijedno) s upuštenim rubom se polažu u bijelu čeličnu konstrukciju širine min 15/38 mm. Rubni profil je kaskadni,u bijeloj boji RAL 9010 ili jednakovrijedno, uključen u jediničnu cijenu po m2. Za nalijeganje konstrukcije na rubni profil koristiti originalne PVC podmetače š=15 mm.Visina spuštanja iznosi od 125 do 163 cm. Ploče spadaju u klasu apsorbera A,jer moraju imati apsorpciju od min.aw=0,95 H prema EN ISO 11654 ili jednakovrijedno i  NRC =1 prema ASTM C 423 ili jednakovrijedno.
Zvučna izolacija stropa Rw=min.14 dB prema EN 20140-9 ili jednakovrijedno.
Ploče moraju biti otporne na relativnu zračnu vlagu do 95% i pripadati u klasu zapaljivosti A2-s1,d0 prema EN 13501-1 ili jednakovrijedno.
Strop mora biti klasificiran za čiste prostore u 4.razred, prema ISO 14644-1,bakteriološka klasa čistoće M1, zona rizika 4, klase dekontaminacije CP(0,5)10 ili
jednakovrijedno.
Refleksija svijetlosti bijelih ploča oko 88%. Na pozicijama gdje su rubne ploče širine manje od 30 cm,koristiti ploče 600/1200 mm i rezati na potrebnu dimenziju. Sva strana
tijela koja se ugrađuju u spušteni strop treba posebno vješati u arm.bet.strop.Montažu spuštenog stropa vršiti prema uputama proizvođača ploča,a shema polaganja mora dobiti suglasnost projektanta arhitekture. 
Prostor: ordinacije, bolesničke sobe,liječničke sobe.
Obračun po m</t>
    </r>
    <r>
      <rPr>
        <vertAlign val="superscript"/>
        <sz val="10"/>
        <rFont val="Arial"/>
        <family val="2"/>
        <charset val="238"/>
      </rPr>
      <t>2</t>
    </r>
    <r>
      <rPr>
        <sz val="10"/>
        <rFont val="Arial"/>
        <family val="2"/>
        <charset val="238"/>
      </rPr>
      <t xml:space="preserve">. </t>
    </r>
  </si>
  <si>
    <r>
      <t>Nabava i montaža akustičnog spuštenog stropa od mineralne ploče, presvučene apsorpcijskom tkaninom u bijeloj boji, sustav vidljive fuge (Schattenfuge) d= 7 mm, poluskrivene konstrukcije u RAL-u 9010 ili jednakovrijedno.Ploče su dimenzija 600/600 (kombinacija 1200/600) mm,debljina ploča 24 mm.Ploče su glatke, s uvučenim rubom. Rubne ploče se oslanjaju na kaskadni rubni profil u bijeloj boji,koji je uključen u jediničnu cijenu po m</t>
    </r>
    <r>
      <rPr>
        <vertAlign val="superscript"/>
        <sz val="10"/>
        <rFont val="Arial"/>
        <family val="2"/>
        <charset val="238"/>
      </rPr>
      <t>2</t>
    </r>
    <r>
      <rPr>
        <sz val="10"/>
        <rFont val="Arial"/>
        <family val="2"/>
        <charset val="238"/>
      </rPr>
      <t>. Visina spuštanja od 125 do 163 cm. Ploče imaju prosječnu apsorpciju zvuka aw= 0,65 H prema EN ISO 11654 ili jednakovrijedno i NRC=0,70 prema ASTM C 423, klasa apsorbera C ili jednakovrijedno.
Uzdužna zvučna izolacija stropa iznosi Dn,f,w= 38 dB prema EN 20140-9 ili jednakovrijedno.
Ploče su otporne na relativnu zračnu vlagu do 95%, svrstane su u klasu nezapaljivih građ.materijala A2-s1,dO prema DIN EN 13501-1 ili jednakovrijedno.
Na pozicijama gdje su rubne ploče širine manje od 30 cm,koristiti ploče 600/1200 mm i rezati na potrebnu dimenziju. Sva strana tijela koja se ugrađuju u spušteni strop treba posebno vješati u arm.bet.strop.Montažu spuštenog stropa vršiti prema uputama proizvođača ploča,a shema polaganja mora dobiti suglasnost projektanta arhitekture. Prostor: čekaonice, komunikacije.
Obračun po m</t>
    </r>
    <r>
      <rPr>
        <vertAlign val="superscript"/>
        <sz val="10"/>
        <rFont val="Arial"/>
        <family val="2"/>
        <charset val="238"/>
      </rPr>
      <t>2</t>
    </r>
    <r>
      <rPr>
        <sz val="10"/>
        <rFont val="Arial"/>
        <family val="2"/>
        <charset val="238"/>
      </rPr>
      <t xml:space="preserve">. </t>
    </r>
  </si>
  <si>
    <t>Nabava i montaža akustičnog higijenskog spuštenog stropa od akustičnih mineralnih ploča presvučenih apsorcijskom tkaninom i antibakterijskim premazom.Dimenzije ploča su 600/600 (1200) mm, debljine 15 mm. Glatke ploče u bijeloj boji,s ravnim rubom, polažu se u bijelu čeličnu konstrukciju širine 15/38 mm. Zidni rubni profil je L-19/24 mm u bijeloj boji,koji je uključen u jediničnu cijenu po m2.Visina spuštanja je 125 cm. Ploče imaju prosječnu apsorpciju zvuka aw= 0,80 H  prema EN ISO 11654 ili
jednakovrijedno i NRC=0,85 prema ASTM C 423-01, klasa apsorbera B ili jednakovrijedno.
 Ploče su otporne na relativnu zračnu vlagu do 95%, svrstane su u klasu nezapaljivih građ.materijala A2-s1,dO prema DIN EN 13501-1 ili jednakovrijedno.
Strop mora biti klasificiran za čiste prostore u 4.razred, prema ISO 14644-1,bakteriološke klase B1', te klase dekontaminacije CP(0,5)10 ili jednakovrijedno.
Refleksija svijetlosti bijelih ploča (sličnih RAL-u 9010 ili jednakovrijedno) oko 88%. Na pozicijama gdje su rubne ploče širine manje od 30 cm,koristiti ploče 600/1200 mm i rezati na potrebnu dimenziju. Sva strana tijela koja se ugrađuju u spušteni strop treba posebno vješati u arm.bet.strop.Montažu spuštenog stropa vršiti prema uputama proizvođača ploča,a shema polaganja mora dobiti suglasnost projektanta arhitekture.
Obračun po m2.
– podrum: prostori oznake:
-1*11.1, -1*11.2, -1*12, -1*17.1, -1*17.2  i  -1*17.3</t>
  </si>
  <si>
    <r>
      <t>Nabava i montaža akustičnog higijenskog spuštenog stropa od akustičnih mineralnih ploča presvučenih apsorcijskom tkaninom i antibakterijskim premazom .Dimenzije ploča su 600/600 (1200) mm, debljine 19 mm.Glatke ploče u bijeloj boji,s ravnim rubom, polažu se u bijelu pvc konstrukciju širine 15/38 mm. Zidni rubni profil je L-19/24 mm u bijeloj boji i uključen je u jediničnu cijenu po m</t>
    </r>
    <r>
      <rPr>
        <vertAlign val="superscript"/>
        <sz val="10"/>
        <rFont val="Arial"/>
        <family val="2"/>
        <charset val="238"/>
      </rPr>
      <t>2</t>
    </r>
    <r>
      <rPr>
        <sz val="10"/>
        <rFont val="Arial"/>
        <family val="2"/>
        <charset val="238"/>
      </rPr>
      <t>. Visina spuštanja je 163 cm. Ploče imaju prosječnu apsorpciju zvuka aw= 0,80 H prema EN ISO 11654 ili
jednakovrijedno  i NRC=0,85 prema ASTM C 423-01, klasa apsorbera B ili jednakovrijedno.
Ploče su otporne na relativnu zračnu vlagu do 95%, svrstane su u klasu nezapaljivih građ.materijala A2-s1,dO prema DIN EN 13501-1 ili jednakovrijedno.
Strop mora biti klasificiran za čiste prostore u 4.razred, prema ISO 14644-1,bakteriološke klase B1', te klase dekontaminacije CP(0,5)10 ili jednakovrijedno.
 Refleksija svijetlosti bijelih ploča (sličnih RAL-u 9010 ili jednakovrijedno) oko 88%. Na pozicijama gdje su rubne ploče širine manje od 30 cm,koristiti  ploče 600/1200 mm i rezati na potrebnu dimenziju. Sva strana tijela koja se ugrađuju u spušteni strop treba posebno vješati u arm.bet.strop. Montažu spuštenog stropa vršiti prema uputama proizvođača ploča,a shema polaganja mora dobiti suglasnost projektanta arhitekture. Prostori s ionizirajućim zračenjem (ct,rtg,lab.katet.srca).
Obračun po m</t>
    </r>
    <r>
      <rPr>
        <vertAlign val="superscript"/>
        <sz val="10"/>
        <rFont val="Arial"/>
        <family val="2"/>
        <charset val="238"/>
      </rPr>
      <t>2</t>
    </r>
    <r>
      <rPr>
        <sz val="10"/>
        <rFont val="Arial"/>
        <family val="2"/>
        <charset val="238"/>
      </rPr>
      <t xml:space="preserve">. </t>
    </r>
  </si>
  <si>
    <r>
      <t>Soboslikanje betonskih površina (arm.bet.stupova,arm.bet. zidova, podgleda arm.bet. ploča, stubišnih krakova, podesta i međupodesta te bočnih stranica) disperzivnom latex polumat bojom,kvaliteta boje prema EN 13300 ili
jednakovrijedno. Intenzitet boje 2-3 (pastelni tonovi).Stupanj pokrivenosti površine min.7,otpornost na mokro brisanje min.2. U stavci je brušenje površina betona, čišćenje od oplatnih ulja, grundiranje betona,gletanje spojeva. Kvaliteta pripreme podloge za bojanje je Q4. Visina bojanja od 3,5m do 4,25m. U cijeni je sav rad, materijal,skela,strojevi i transport.
Obračun po m</t>
    </r>
    <r>
      <rPr>
        <vertAlign val="superscript"/>
        <sz val="10"/>
        <rFont val="Arial"/>
        <family val="2"/>
        <charset val="238"/>
      </rPr>
      <t>2</t>
    </r>
    <r>
      <rPr>
        <sz val="10"/>
        <rFont val="Arial"/>
        <family val="2"/>
        <charset val="238"/>
      </rPr>
      <t>.</t>
    </r>
  </si>
  <si>
    <r>
      <t>Soboslikanje zidova od gipskartonskih ploča disperzivnom polumat latex bojom,kvaliteta boje prema EN 13300 ili jednakovrijedno. Intenzitet boje 2-3 (pastelni tonovi). Stupanj pokrivenosti površine min.7, otpornost na mokro brisanje min.2.Visina bojanja do 3,5 m. Gipskartonske površine moraju biti Q4 kvalitete pripreme za bojanje (obrađeno u gipserskim radovima). U cijeni je sav rad, materijal,skela,strojevi i transport.Obračun po m</t>
    </r>
    <r>
      <rPr>
        <vertAlign val="superscript"/>
        <sz val="10"/>
        <rFont val="Arial"/>
        <family val="2"/>
        <charset val="238"/>
      </rPr>
      <t>2</t>
    </r>
    <r>
      <rPr>
        <sz val="10"/>
        <rFont val="Arial"/>
        <family val="2"/>
        <charset val="238"/>
      </rPr>
      <t>.</t>
    </r>
  </si>
  <si>
    <r>
      <t>Soboslikanje zidova od gipskartonskih ploča disperzivnom polumat bojom,kvaliteta boje prema EN 13300 ili jednakovrijedno. Intenzitet boje 2-3 (pastelni tonovi).Stupanj pokrivenosti površine min.7, otpornost na mokro brisanje min.3.Visina bojanja do 4,73 m. Gipskartonske površine moraju biti Q4 kvalitete pripreme za bojanje (obrađeno u gipserskim radovima).U cijeni je sav rad, materijal,skela,strojevi i transport.Obračun po m</t>
    </r>
    <r>
      <rPr>
        <vertAlign val="superscript"/>
        <sz val="10"/>
        <rFont val="Arial"/>
        <family val="2"/>
        <charset val="238"/>
      </rPr>
      <t>2</t>
    </r>
    <r>
      <rPr>
        <sz val="10"/>
        <rFont val="Arial"/>
        <family val="2"/>
        <charset val="238"/>
      </rPr>
      <t>.</t>
    </r>
  </si>
  <si>
    <t>Dobava i postavljanje ljepljenjem elektroprovodljive homogene podne obloge od PVC-a. Prije postavljanja podne obloge potrebno je izvesti izravnavajući sloj masom za izravnavanje, na suhu,čvrstu i ravnu podlogu. Dozvoljene granične vrijednosti neravnina pripremljene podloge prema DIN 18202 ili jednakovrijedno. Predviđena visina izravnavanja cca 2 mm. Dozvoljena vlažnost estriha je 2%CM. Na tako pripremljenu podlogu polaže se homogena fleksibilna PVC podna obloga antibakterijskih i fungicidalnih karakteristika, s trajnim zaštitnim tretmanom,bez potrebe za poliranjem,otporna na kiseline i lužine,lako se održava,u bojama i teksturama po izboru projektanta arhitekture.Homogena elektroprovodljiva fleksibilna PVC podna obloga treba zadovoljavati u slijedećem:</t>
  </si>
  <si>
    <t xml:space="preserve"> - ukupna debljina 2 mm 
 - ukupna težina min 3060 g/m2 
 - role duljine min 20 m 
 - širina role min.200 cm 
 - vatrootpornost min Bfl-s1 prema HRN EN 13501-1:2019 ili jednakovrijedno
 - električna otpornost  104 &lt;/= Rt &lt;/= 106 Ohm     
 - sklonost prema statičkom elektricitetu &lt; 2kV 
 - protukliznost klasa R9 
 - otpornost na abraziju &lt;/= 4,0 mm3 
 - dimenzijska stabilnost &lt;/= 0,40% 
 - zaostalo udubljenje približno 0,02 mm 
 - otpornost na kotačiće namještaja 
 - toplinska provodljivost min.0,25W/mK 
 - otpornost na kemijske proizvode 
</t>
  </si>
  <si>
    <t>Dobava i postavljanje ljepljenjem višeslojne PVC podne obloge. Prije postavljanja podne obloge potrebno je izvesti izravnavajući sloj masom za izravnavanje, na suhu,čvrstu i ravnu podlogu.Predviđena visina izravnavanja cca 2 mm. Dozvoljena vlažnost estriha je 2%CM. Na tako pripremljenu podlogu polaže se višeslojna fleksibilna PVC podna obloga najviše grupe habanja s antibakterijskim i fungicidalnim tretmanom,s trajnim zaštitnim tretmanom,bez 
potrebe za poliranjem,otporna na kiseline i lužine,lako se održava, u bojama i teksturama po izboru projektanta arhitekture. Višeslojna fleksibilna PVC podna obloga treba zadovoljavati u slijedećem:</t>
  </si>
  <si>
    <t xml:space="preserve"> - ukupna debljina 2 mm  
 - debljina homogenog nosivog sloja od čistog PVC-a &gt; 1 mm,
 - ukupna težina od 2580-2680 g/m2 
 - duljina role min 20 m 
 - širina role min.200 cm 
 - vatrootpornost min Bfl-s1 
 - sklonost prema statičkom elektricitetu &lt; 2kV
 - protukliznost klasa R10 
 - otpornost na abraziju &lt;/= 2,0 mm3 
 - dimenzijska stabilnost &lt;/= 0,40% 
 - zaostalo udubljenje &lt;/= 0,10 mm 
 - otpornost na kotačiće namještaja 
 - zvučna izolacija min 8 dB 
 - toplinska provodljivost min.0,25W/mK 
 - postojanost boje &gt;/= 6 stupnjeva 
 - otpornost na kemijske proizvode 
 - antibakterijsko djelovanje</t>
  </si>
  <si>
    <r>
      <t>Dobava,dostava i montaža modulacijskog podnog sustava tip sukladno EN 12825 ili jednakovrijednoj .................................................................................................,
Pod se sastoji iz nosive konstrukcije i sitnog montažnog materijala. Bruto visina poda je na 45 cm od gotovog poda podruma. Dimenzije rastera modulacijskog poda je 60/60 cm.
 Karakteristike:
- ploče su kalcij-sulfatne,s konusnim rubom i provodljivom trakom, postavljaju se na novu potkonstrukciju na čeličnim regulacionim distancerima učvršćenim u pod,ljepljenjem,
 sidrenjem inox sidrima i montažnim veznim profilima.Ploče su dimenzija 60/60 cm,debljine 3,85cm,donja strana ploče ojačana pocinčanim limom debljine 0,5 mm,vatrootpornost ploča je F30,a završna obrada ploče je PVC s elektroprovodljivim i 
 protupožarnim karakteristikama i s antistatičkim svojstvima u skladu s normom IEC 61000-4-2 ili jednakovrijedno.
- distributivno opterećenje klasa 6/A/3/2 u skladu s EN 12825-18 kN ili jednakovrijedno.
- koncentrirano opterećenje klasa 6/A/3/2 u skladu s EN 12825-6 kN ili jednakovrijedno
- minimalna težina sustava 62 kg/m</t>
    </r>
    <r>
      <rPr>
        <vertAlign val="superscript"/>
        <sz val="10"/>
        <rFont val="Arial"/>
        <family val="2"/>
        <charset val="238"/>
      </rPr>
      <t>2</t>
    </r>
    <r>
      <rPr>
        <sz val="10"/>
        <rFont val="Arial"/>
        <family val="2"/>
        <charset val="238"/>
      </rPr>
      <t>, maksimalna težina sustava 65 kg/m</t>
    </r>
    <r>
      <rPr>
        <vertAlign val="superscript"/>
        <sz val="10"/>
        <rFont val="Arial"/>
        <family val="2"/>
        <charset val="238"/>
      </rPr>
      <t>2</t>
    </r>
    <r>
      <rPr>
        <sz val="10"/>
        <rFont val="Arial"/>
        <family val="2"/>
        <charset val="238"/>
      </rPr>
      <t>.
- nogice poda  čelične izvedbe s mogućnošću regulacije visine regulacionim vijkom i maticom,vruće pocinčane u debljini od 40 mikrona, visina 370 mm,s uključenim
 montažnim priborom.
 - nogice se postavljaju na podložne zvučno-izolirajuće elastične podloške koje su provodljive za izjednačenje potencijala. Podložne pločice ispod ploča su od vodljive
 plastike.Pričvršćenje i fiksiranje nogica na pod izvodi se ljepljenjem poliuretanskim jednokomponentnim ljepilom bez otapala i dodatno se fiksira inox sidrima.
Izvoditelj radova mora osigurati da je podloga pripremljena tako da je kompatibilna s PU ljepilom. Spoj sa zidom izvesti trajno napet,s plastičnom brtvom,zbog preuzimanja
pomaka.Svi metalni dijelovi vruće cinčani.</t>
    </r>
  </si>
  <si>
    <t xml:space="preserve"> U stavku ulazi kompletna montaža sa svim krojenjima i pripasivanjima ploča, učvršćenjima, čišćenjem,prilagodbom podlozi,zidovima te prateća čišćenja ispod gotovog poda. U stavci su uključivo svi elementi,materijali i radovi za međusobno povezivanje i spajanje na nosivu konstrukciju, svi elementi za brtvljenje spojeva ugrađenim na svim  plohama koje se međusobno spajaju i prema zidovima, te izrada otvora i potrebne prilagodbe za ugradnju elemenata za uvod kabela.Kutni profili od nehrđajućeg čelika.
 Odabir poda mora dobiti suglasnost projektanta strojarskih instalacija.U cijeni je sav rad,materijal,transport i strojevi.</t>
  </si>
  <si>
    <r>
      <t>Dobava i ugradnja dvokomponentnog epoksidnog protuprašnog premaza na vodenoj bazi. Premaz se nanosi na cementni estrih u dva sloja valjkom/četkom,slijedećih karakteristika:
 - udio suhe tvari: min.55% /težinski)
 - otpornost na abraziju min.63 mg (DIN 53 1092 ili  jednakovrijedno)
 - otpornost na temerature (maks.12 sati): maks.100 0C
 - razredba čistoće zraka min.klasa 4 (ISO 14644-1 ili jednakovrijedno)
 - otpornost na gljivice min.klasa 0 (ISO 846 ili  jednakovrijedno )
 - otpornost na bakterije min. klasa 2 (ISO 846 ili jednakovrijedno )
Boja po izboru projektanta. Uključena izrada radnih reški  i zapunjavanje sa sustavom trajnoelastičnog poliuretanskog brtvila bez otapala i bez mirisa.Svi proizvodi moraju biti u sustavu jednog proizvođača materijala.Radove izvesti
prema tehničkim uputama proizvođača materijala.Izrada holkera na spoju horizontale i vertikale koristeći gotove profile ili mješavinu epoksidne smole,kvarcnog pijeska i
uguščivaća. Odabrani izvođač je dužan napraviti 2-3 probna polja,u dogovoru s projektantom,a u svrhu konačnog odabira boje,teksture i protukliznosti. Izvedba: u podrumu prostori oznake -1.14, -1.14.1, -1.15.1, -1.15, -1.20, -1.21 -1.22, -1.23 te u prizemlju prostori oznake L0.2, L0.3, L05 i L0.6 .
Obračun po m</t>
    </r>
    <r>
      <rPr>
        <vertAlign val="superscript"/>
        <sz val="10"/>
        <rFont val="Arial"/>
        <family val="2"/>
        <charset val="238"/>
      </rPr>
      <t>2</t>
    </r>
    <r>
      <rPr>
        <sz val="10"/>
        <rFont val="Arial"/>
        <family val="2"/>
        <charset val="238"/>
      </rPr>
      <t xml:space="preserve">. </t>
    </r>
  </si>
  <si>
    <r>
      <t>Dobava i postava zidnih zaštitnih panela-ploča od 100%  PVC-a.Ploče na površini imaju laganu teksturu,standardnih su dimenzija 130/300 cm,debljine 2 mm, potpuno su antibakterijske,proizvedene bez teških metala, otporne na udarce,ogrebotine,habanje i razne kemikalije. Klasa vatrootpornosti Bs2d0 prema HRN EN 134501-1:2019 ili jednakovrijedno.
Ploče postaviti na suhu,čvrstu,ravnu i neoštećenu zidnu podlogu, očišćenu od svih masnih mrlja i prašine, pri temperaturi većoj od +100C. Ploče lijepiti akrilnim ljepilom. Spojeve između ploča zatvoriti silikonom ili variti elektrodom u boji ploče.Panel ploče u više boja po izboru projektanta arhitekture.U cijenu su uključena potrebna rezanja ili krojenja ploča,sav rad,sav materijal,svi strojevi,potrebna radna skela i transporti. Obračun po m</t>
    </r>
    <r>
      <rPr>
        <vertAlign val="superscript"/>
        <sz val="10"/>
        <rFont val="Arial"/>
        <family val="2"/>
        <charset val="238"/>
      </rPr>
      <t>2</t>
    </r>
    <r>
      <rPr>
        <sz val="10"/>
        <rFont val="Arial"/>
        <family val="2"/>
        <charset val="238"/>
      </rPr>
      <t xml:space="preserve"> ugrađene površine ploča.</t>
    </r>
  </si>
  <si>
    <r>
      <t>Dobava i postava zaštite zidova dekorativnim PVC trakama, dimenzija 400x20 cm,debljine 2,5 mm. Površina traka je od finog, glatkog PVC-a s ukrasnim uželjebljenjima.Trake su
 izrazito otporne na udarce,ogrebotine,habanje,100% su antibakterijski proizvod,100% proizvedene bez uporabe teških metala. Vatrootpornost Bs2d= prema HRN EN 13501-1:2019ili jednakovrijedno.
Trake se isporučuju s ugrađenom samoljepljivom trakom. Zaštitne trake postaviti pomoću samoljepljivih traka i višenamjenskog,univerzalnog ljepila,prema uputi proizvođača. Trake postaviti na suhu,čvrstu,ravnu i neoštećenu zidnu podlogu, očišćenu od svih masnih mrlja i prašine, pri temp. od +10</t>
    </r>
    <r>
      <rPr>
        <vertAlign val="superscript"/>
        <sz val="10"/>
        <rFont val="Arial"/>
        <family val="2"/>
        <charset val="238"/>
      </rPr>
      <t>0</t>
    </r>
    <r>
      <rPr>
        <sz val="10"/>
        <rFont val="Arial"/>
        <family val="2"/>
        <charset val="238"/>
      </rPr>
      <t xml:space="preserve">C. U cijenu su uključena potrebna rezanja ili krojenja traka,sav rad,sav materijal,svi strojevi,potrebna radna skela i transporti.Obračun po m1 ugrađene dužine zaštitnih zidnih traka. </t>
    </r>
  </si>
  <si>
    <r>
      <t>Dobava i postavljanje kutne tvrde PVC zaštite dekorativnim kutnicima s kutom od 900C.Duljina kutnika 130 cm, širina krila s unutarnje strane cca 60 mm, debljina 2 mm.
Površina je od glatkog PVC-a sa zaobljenim središnjim dijelom iste boje. Razred vatrootpornosti Bs2d0 prema HRN ISO 16000-6:2019 ili jednakovrijedno.
Ne sadrži teške metale, jednostavno održavanje, otporna na udarce,ogrebotine, habanje. Isporučuje se s ugrađenom samoljepljivom trakom. Postavljanje kutne zaštite pomoću
 samoljepljivih traka i višenamjenskog,univerzalnog ljepila prema uputi proizvođača, na suhu,čvrstu,ravnu i čistu zidnu oblogu,pri temperaturi većoj od +10</t>
    </r>
    <r>
      <rPr>
        <vertAlign val="superscript"/>
        <sz val="10"/>
        <rFont val="Arial"/>
        <family val="2"/>
        <charset val="238"/>
      </rPr>
      <t>0</t>
    </r>
    <r>
      <rPr>
        <sz val="10"/>
        <rFont val="Arial"/>
        <family val="2"/>
        <charset val="238"/>
      </rPr>
      <t xml:space="preserve">C.
Obračun po m1 ugrađene kutne zaštite.
</t>
    </r>
  </si>
  <si>
    <r>
      <t>Dobava i postava zidnih zaštitnih glatkih ploča u kojima postoji rizik od infekcija i širenja bakterija,preporučljive su za operacijske sale i prostore za intenzivnu njegu. Glatke ploče su od 100% PVC-a,standardnih dimenzija 130/300 cm,debljine 2 mm,100% su antibakterijske, 100% proizvedene bez teških metala,100% u sukladnosti sa svim zdravstvenim zahtjevima. Klasa vatrootpornosti Bs2d0 prema HRN EN 134501-1:2010 ili jednakovrijedno.
Ploče postaviti ljepljenjem na suhu,čvrstu,ravnu i neoštećenu zidnu podlogu, očišćenu od svih masnih mrlja i prašine, pri temperaturi većoj od +100C.Spojeve između ploča zatvoriti 
 silikonom ili variti elektrodom u boji ploče.Spojevi s PVC podnom oblogom se vare elektrodama. Odabir panel ploča u bojama po izboru projektanta arhitekture.U cijenu su uključena potrebna rezanja ili krojenja ploča,sav rad,sav materijal,svi strojevi,potrebna radna skela i transporti.
Obračun po m</t>
    </r>
    <r>
      <rPr>
        <vertAlign val="superscript"/>
        <sz val="10"/>
        <rFont val="Arial"/>
        <family val="2"/>
        <charset val="238"/>
      </rPr>
      <t>2</t>
    </r>
    <r>
      <rPr>
        <sz val="10"/>
        <rFont val="Arial"/>
        <family val="2"/>
        <charset val="238"/>
      </rPr>
      <t xml:space="preserve"> ugrađene površine ploča.</t>
    </r>
  </si>
  <si>
    <t>20.18</t>
  </si>
  <si>
    <r>
      <t>Unutarnja zaštita od sunca ili zasjenjivanje vanjskih,fasadnih, prozora  izvesti screenovima od spuštenog stropa do prozorske klupčice, cca 200 cm.Po horizontali širina screenova se prilagođava otvorima npr. za prozor širine 110 cm,screen je širine 130 cm, za prozor 220 cm, screen je 240 cm. Kod širih prozorskih otvora potrebno je kombinirati. Svaki screen je snabdjeven elektromotorom, jer je pokretanje predviđeno na daljinski odnosno strujni prekidač.Ožićenje je obrađeno u elektro projektu.Boja screena i gustoća platna prema izboru projektanta (nije blackout), a sve prema standardnoj paleti boja i platna proizvođača. Obračun za sav potreban radni i pričvrsni materijal,za sav rad dobrog zanata, radnu skelu, sve transporte, sve do potpune gotovosti i funkcionalnosti. Najveća predviđena površina jednog screena je 240/200 cm.
Obračun po m</t>
    </r>
    <r>
      <rPr>
        <vertAlign val="superscript"/>
        <sz val="10"/>
        <rFont val="Arial"/>
        <family val="2"/>
        <charset val="238"/>
      </rPr>
      <t>2</t>
    </r>
    <r>
      <rPr>
        <sz val="10"/>
        <rFont val="Arial"/>
        <family val="2"/>
        <charset val="238"/>
      </rPr>
      <t xml:space="preserve"> platna (screena) i komadu elektromotora.</t>
    </r>
  </si>
  <si>
    <t>20.16</t>
  </si>
  <si>
    <r>
      <t xml:space="preserve"> Prije početka radova, Izvođač je dužan osigurati prostor prikladnog standarda, od cca. 20-30 m</t>
    </r>
    <r>
      <rPr>
        <vertAlign val="superscript"/>
        <sz val="10"/>
        <rFont val="Arial"/>
        <family val="2"/>
        <charset val="238"/>
      </rPr>
      <t>2</t>
    </r>
    <r>
      <rPr>
        <sz val="10"/>
        <rFont val="Arial"/>
        <family val="2"/>
        <charset val="238"/>
      </rPr>
      <t xml:space="preserve"> (2 kontejnera ili sobe) sa svim potrebnim priključcima za rad nadzornog inženjera i sastanke na gradilištu. Potrebno je osigurati struju, vodu, grijanje i sanitarije. Prostor je potrebno opremiti namještajem: 4 stola dim.140x70 cm, 4 radne stolice, 4 stolice za goste, 1 stol za pregled nacrta dim. 180x70x75 cm, 2 ormara za spise dim. 180x80x40 cm i jedan garderobni ormar dim. 180x80x40 cm. Izvođač snosi odgovornost  za sigurnost opreme u slučaju požara, krađe ili drugih vrsta rizika.</t>
    </r>
  </si>
  <si>
    <t>20.17</t>
  </si>
  <si>
    <t>Dobava i  montaža  vodootporne metalne ploče na bravarskoj konstrukciji minimalnih dimenzija 2,0 x 3,0m sa svim potrebnim informacijama sukladno Uputama za korisnike sredstava: Informiranje, komunikacija i vidljivost projekata financiranih u okviru Europskog fonda za regionalni razvoj (EFRR), Europskog socijalnog fonda (ESF) i Kohezijskog fonda (KF) za razdoblje 2014.-2020. dostupnih na sljedećoj poveznici http://strukturnifondovi.hr/vazni-dokumenti, odnosno inačicu smjernica koje će biti važeće u trenutku provođenja ugovora Postavlja se na  mjesto koje odredi nadzorni inženjer. Ploča se postavlja prije početka radova, a ostaje do postavljanja trajne ploče nakon preuzimanja radova.</t>
  </si>
  <si>
    <t>OPĆENITO</t>
  </si>
  <si>
    <t xml:space="preserve">* NAPOMENA - vrijedi za sve stavke troškovnika svih radova: 
</t>
  </si>
  <si>
    <t xml:space="preserve">* Općenito 
Jedinična i ukupna cijena svake stavke Troškovnika moraju biti zaokružene na dvije decimale. Ponuditeljima nije dopušteno mijenjati tekst Troškovnika. Sve stavke Troškovnika trebaju biti ispunjene. Cijena stavke izračunava se kao umnožak količine i jedinične cijene stavke. U Troškovniku se ne smiju mijenjati količine u pojedinim stavkama Troškovnika.
Cijena Ponude izražava se u kunama i piše brojkama za cjelokupni predmet nabave bez PDV-a.
Više o načinu određivanja cijene Ponude nalazi se u poglavlju DON-a.
U pojedinim stavkama Troškovnika, navedene su tražene tehničke karakteristike materijala, proizvoda i opreme koji sačinjavaju cjelokupni predmet nabave, kao i pripadni kriteriji jednakovrijednosti za materijale, proizvode i opremu čije se karakteristike ne mogu dovoljno precizno i razumljivo opisati sukladno članku 209. ZJN 2016.
Također sukladno članku 209. ZJN 2016. za sve navedene nacionalne norme kojima su prihvaćene europske norme,  europska tehnička odobrenja,  zajedničke tehničke specifikacije,  međunarodne norme,  drugi tehnički referentni sustavi koje su utvrdila europska normizacijska tijela  vrijede i jednakovrijedne norme, tehnička odobrenja, tehničke specifikacije i tehnički referetni sustavi.
U cijenu Ponude moraju biti uračunati svi troškovi i popusti, te ih nije dopušteno zasebno iskazivati.
Ponuditelji će s odgovarajućom pažnjom uvažiti sve informacije koje bi mogle imati utjecaja prilikom formiranja cijene Ponude, ili koje bi mogle imati utjecaja na rok i izvršavanje radova. 
Ako Ponuditelj ne postupi u skladu sa zahtjevima iz poglavlja DON-a ili promijeni tekst ili količine navedene u Troškovniku, smatrat će se da je takav Troškovnik nepotpun i nevažeći te će Ponuda biti odbijena.
</t>
  </si>
  <si>
    <t xml:space="preserve">* Jednakovrijednost proizvoda 
Svi proizvodi koji su u Troškovniku navedeni s imenom proizvođača ili kataloškim brojem ili tržišnim nazivom ili na bilo koji način indiciraju o kojem se proizvođaču radi, ne favoriziraju tog proizvođača ili taj proizvod nego su ti proizvodni nazivi poslužili samo i isključivo da bi se predmetni proizvod mogao bolje opisati. Ponuditelji imaju pravo ponuditi proizvode bilo kojeg proizvođača koji imaju jednakovrijedne karakteristike kao proizvodi koji su naznačeni Troškovnikom. 
Jednakovrijednost proizvoda dokazuje se prema u stavkama propisanim kriterijima za ocjenu jednakovrijednosti proizvoda. U stavkama u kojima nisu dodatno propisani kriteriji za ocjenu jednakovrijednosti proizvoda, brojčane vrijednosti kriterija jednakovrijednosti bit će određeni vrijednostima navedenog proizvoda.
</t>
  </si>
  <si>
    <t xml:space="preserve">* RADIONIČKA DOKUMENTACIJA I DOKUMENTACIJA IZVEDENOG STANJA
Ugovorna obveza Izvođača je izrada i isporuka radioničke dokumentacije i dokumentacije izvedenog stanja, te ti radovi trebaju biti uključeni u ponudbene cijene, bez obzira da li je isto definirano troškovničkim stavkama ili ne.
* radionička dokumentacija dostavlja se Naručitelju u tri (3) tiskana primjerka te u digitalnom (pdf/dwg) formatu 
* projekti izvedenog stanja dostavljaju se Naručitelju, nakon što su prethodno odobreni od strane Inženjera, u tri (3) tiskana primjerka, i jednom (1) digitalnomformatu (editabilnom i needitabilnom – xls., doc., dwg. i pdf ili slično).
</t>
  </si>
  <si>
    <t xml:space="preserve">VODOVOD I KANALIZACIJA </t>
  </si>
  <si>
    <t xml:space="preserve">Napomena za izvođača:
Ponudbena cijena svake stavke ovog troškovnika sadrži materijal,opremu i radnu snagu potrebnu za ugradnju, navedenog materijala i opreme do pune pogonske sposobnosti.
Ponudbena cijena svake stavke ovog troškovnika sadrži sitni potrošni materijal neophodan za montažu specificirane opreme, kao što su: sitni ovjesi, obuhvatnice, tipli, profilno željezo i sav ostali materijal koji nije posebno specificiran, a za potpunu funkciju sistema.
Ponuditelj je obvezan prije dostavljanja ponude proučiti kompletnu dokumentaciju za nadmetanje temeljem koje će ponuditi izvođenje radova koje su predmet nabave. Ponuditelj se treba upoznati s lokacijama kao i s uvjetima za izvođenje radova, jer iz razloga nepoznavanja istih neće imati pravo na kasniju izmjenu svoje ponude.
Ponudbena cijena svake stavke obvezno uključuje sve mjere osiguranja prolaznika, radnika i okolnih građevina za vrijeme trajanja radova, svu potrebnu skelu, sva potrebna premještanja postojećih instalacija i dovođenje istih u prvobitno stanje po završetku radova, sve transporte materijala preostalog od rušenja, deponiranje na gradilišnoj deponiji, utovar i odvoz na deponiju koju odredi Naručitelj.
Svi građevinski prodori u zidovima za prolaze cjevovoda, kao i ugradnja proturnih cijevi u istim, obuhvaćeni su ovom specifikacijom.
Sve građevinske prodore u stropovima i zidovima za prolaze kanala, kao i prodore za prolaze cjevovoda kroz armirano-betonske konstrukcije, treba obuhvatiti specifikacijom građevinskih radova u arhitektonsko-građevinskom projektu.
Ovom specifikacijom nisu obuhvaćeni elektrotehnički ni radovi odvodnje vezani uz funkcionalnost postrojenja specificiranog ovim projektom.
Svi vidljivi elementi postrojenja isporučuju se u RAL boji prema izboru arhitekta.
Izradu radioničke dokumentacije, sva ispitivanja i nabavu atestne dokumentacije na hrvatskom jeziku, izradu dokumentacije izvedenog stanja; sva čišćenja u tijeku i nakon završetka radova, a sve do potpune funkcionalne gotovosti svake pojedine stavke i troškovnika u cjelini - ako opisom stavke nije drugačije određeno.
Uračunati sve potrebne zaštite na kontaktnim zonama s gradilištem.
Smatra se da je izvođač prije davanja ponude obišao i detaljno pregledao gradilište i okolicu i da se upoznao s postojećim cestama i ostalim prometnicama, da je upoznao sve bitne elemente koji imaju utjecaj na organizaciju gradilišta. 
Kao i to da je ispitao i provjerio postojeće izvore za snadbijevanje materijalom, kao i sve ostale okolnosti koje utječu na izvođenje radova, da se upoznao s plaćanjem taksa, poreza i ostalih izdataka koji su propisani, da je u svemu proučio dokumentaciju za ustupanje radova, da je došao do svih potrebnih podataka koji utječu na izvođenje radova te da je na osnovi svega toga podnio svoju ponudu. 
Prema tome, izvođač nema pravo zahtijevati povećanje cijene ili drugu naknadu, pozivajući se da u vrijeme davanja nije bio upoznat s prilikama na gradilištu.
Količine radova, koje se nakon dovršenja građevine ne mogu provjeriti izmjerom, upisuju se u građevinsku knjigu, odnosno u građevinski dnevnik. Nadzorni inženjer i Izvođač potvrđuju svojim potpisom točnost upisanih podataka.
</t>
  </si>
  <si>
    <t xml:space="preserve">Prije izvedbe takovih radova Izvođač je dužan izvijestiti nadzornog inženjera da pristupa tim radovima, kako bi se na vrijeme utvrdile eventualno moguće sporne količine i potvrdila točnost podataka. 
Samo na taj način utvrđeni radovi mogu se uzeti u obzir kod izrade privremenog ili konačnog obračuna. Eventualne potrebne izmjene i dopune projekta donositi će sporazumno projektant s nadzornim inženjerom i Izvođačem.
Sve eventualne nejasnoće otkloniti u dogovoru s projektantom.
O svim eventualnim odstupanjima od projekta, utvrđenim na licu mjesta obavezno konzultirati odgovornog projektanta.
Obveza izvođača je proučiti sve projekte instalacija  i opreme, iste uskladiti i usvojiti prilikom izvođenja otvora za prolaz tih instalacija te ugradnje fazonskih komada i opreme.
Sve mjere vezane na građevinu obavezno provjeriti  u naravi.
Prije naruđbe opreme provjeriti mogućnost ugradnje u naravi.
</t>
  </si>
  <si>
    <t xml:space="preserve">DEMINERALIZIRANA VODA  </t>
  </si>
  <si>
    <t xml:space="preserve">Proizvođači postrojenja za pripravu Čiste vode,  kao i nuditelji trebaju biti u posjedu:
-  Rješenja HALMED-a, o ispunjavanju uvjeta za stavljanje u promet medicinskih proizvoda
- Ostale dokumentacije potrebne za primopredaju postrojenja prama cGMP, cGAMP
Dokumentacija : Obavezno priložiti :  IQ , OQ , FAT , SAT, MP 
Svi ugrađeni dijelovi moraju imati sljedivost i certifikat, kalibracijske protokole
</t>
  </si>
  <si>
    <t xml:space="preserve">SANITARNI UREĐAJI I ARMATURA   </t>
  </si>
  <si>
    <t xml:space="preserve">Sanitarni uređaji i armatura moraju biti prvoklasne kvalitete i od renomiranog svjetskog proizvođača. Odabir i točan tip sanitarnih uređaja,armature  i sanitarne galanterije zapisnički utvrditi s predstavnikom investitora,nadzornog inženjera i glavnog projektanta.
</t>
  </si>
  <si>
    <t>STROJARSKE INSTALACIJE</t>
  </si>
  <si>
    <t xml:space="preserve">Napomena za izvođača:
Ponudbena cijena svake stavke ovog troškovnika sadrži materijal,opremu i radnu snagu potrebnu za ugradnju, navedenog materijala i opreme do pune pogonske sposobnosti.
Ponudbena cijena svake stavke obvezno uključuje sve sitne potrošne materijale neophodan za montažu specificirane opreme, kao što su: kisik, disu plin, elektrode, sitni ovjesi, obuhvatnice, tipli, profilno željezo i sav ostali materijal koji nije posebno specificiran, a za potpunu funkciju sistema.
Ponuditelj je obvezan prije dostavljanja ponude proučiti kompletnu dokumentaciju za nadmetanje temeljem koje će ponuditi izvođenje radova koje su predmet nabave. Ponuditelj se treba upoznati s lokacijama kao i s uvjetima za izvođenje radova, jer iz razloga nepoznavanja istih neće imati pravo na kasniju izmjenu svoje ponude.
Ponudbena cijena svake stavke obvezno uključuje sve mjere osiguranja prolaznika, radnika i okolnih građevina za vrijeme trajanja radova, svu potrebnu skelu, sva potrebna premještanja postojećih instalacija i dovođenje istih u prvobitno stanje po završetku radova, sve transporte materijala preostalog od rušenja, deponiranje na gradilišnoj deponiji, utovar i odvoz na deponiju koju odredi Naručitelj.
Svi građevinski prodori u zidovima za prolaze cjevovoda, kao i ugradnja proturnih cijevi u istim, obuhvaćeni su ovom specifikacijom.
Sve građevinske prodore u stropovima i zidovima za prolaze kanala, kao i prodore za prolaze cjevovoda kroz armirano-betonske konstrukcije, treba obuhvatiti specifikacijom građevinskih radova u arhitektonsko-građevinskom projektu.
Ovom specifikacijom nisu obuhvaćeni elektrotehnički ni radovi odvodnje vezani uz funkcionalnost postrojenja specificiranog ovim projektom.
Svi vidljivi elementi postrojenja isporučuju se u RAL boji prema izboru arhitekta.
Izradu radioničke dokumentacije, sva ispitivanja i nabavu atestne dokumentacije na hrvatskom jeziku, izradu dokumentacije izvedenog stanja u dva primjerka; sva čišćenja u tijeku i nakon završetka radova, a sve do potpune funkcionalne gotovosti svake pojedine stavke i troškovnika u cjelini - ako opisom stavke nije drugačije određeno.
Uračunati sve potrebne zaštite na kontaktnim zonama s gradilištem.
Smatra se da je izvođač prije davanja ponude obišao i detaljno pregledao gradilište i okolicu i da se upoznao s postojećim cestama i ostalim prometnicama, da je upoznao sve bitne elemente koji imaju utjecaj na organizaciju gradilišta. 
Kao i to da je ispitao i provjerio postojeće izvore za snadbijevanje materijalom, kao i sve ostale okolnosti koje utječu na izvođenje radova, da se upoznao s plaćanjem taksa, poreza i ostalih izdataka koji su propisani, da je u svemu proučio dokumentaciju za ustupanje radova, da je došao do svih potrebnih podataka koji utječu na izvođenje radova te da je na osnovi svega toga podnio svoju ponudu. 
Prema tome, izvođač nema pravo zahtijevati povećanje cijene ili drugu naknadu, pozivajući se da u vrijeme davanja nije bio upoznat s prilikama na gradilištu.
Količine radova, koje se nakon dovršenja građevine ne mogu provjeriti izmjerom, upisuju se u građevinsku knjigu, odnosno u građevinski dnevnik. Nadzorni inženjer i Izvođač potvrđuju svojim potpisom točnost upisanih podataka. 
Prije izvedbe takovih radova Izvođač je dužan izvijestiti nadzornog inženjera da pristupa tim radovima, kako bi se na vrijeme utvrdile eventualno moguće sporne količine i potvrdila točnost podataka. </t>
  </si>
  <si>
    <t xml:space="preserve">
Samo na taj način utvrđeni radovi mogu se uzeti u obzir kod izrade privremenog ili konačnog obračuna. Eventualne potrebne izmjene i dopune projekta donositi će sporazumno projektant s nadzornim inženjerom i Izvođačem.
Sve eventualne nejasnoće otkloniti u dogovoru s projektantom.
O svim eventualnim odstupanjima od projekta, utvrđenim na licu mjesta obavezno konzultirati odgovornog projektanta.
Obveza izvođača je proučiti sve projekte instalacija  i opreme, iste uskladiti i usvojiti prilikom izvođenja otvora za prolaz tih instalacija te ugradnje fazonskih komada i opreme.
Odabir,točan tip i boju završnih terminalnih i medicinskih elemenata zapisnički utvrditi s predstavnikom investitora,nadzornog inženjera i glavnog projektanta.
Sve mjere vezane na građevinu obavezno provjeriti  u naravi.
Prije naruđbe opreme provjeriti mogućnost ugradnje u naravi.
</t>
  </si>
  <si>
    <t>ELEKTROTEHNIČKE INSTALACIJE</t>
  </si>
  <si>
    <t xml:space="preserve">JAKA STRUJA </t>
  </si>
  <si>
    <t>UVODNE NAPOMENE</t>
  </si>
  <si>
    <t>Sve radove potrebno je izvesti prema opisima iz troškovnika i u svemu prema projektima, tehničkom opisu, proračunima, shemama, detaljima i svim važećim tehničkim propisima, hrvatskim normama, odredbama Zakona o gradnji kao i uputama proizvođača materijala i opreme te pravilima elektro struke.</t>
  </si>
  <si>
    <t>Kod pripreme ponude, ponuditelju se uvjetuje provjeriti rokove dobave materijala i opreme, rokove i način plaćanja da bi izvršio ugovoreni rok bez kašnjenja i bez prava na alternative, a uzrokovano rokovima isporuke ili nestašicom materijala. Izvođač radova dužan je po završetku radova dostaviti Naručitelju upute za rukovanje instalacijama i uređajima na hrvatskom jeziku.</t>
  </si>
  <si>
    <t>Prije početka izvođenja radova, izvođač je dužan izvršiti pregled objekta i o eventualnim odstupanjima projekta od stvarnog stanja pismeno upozoriti Naručitelja.</t>
  </si>
  <si>
    <t>Izvođač radova se mora upoznati s projektnom dokumentacijom prije početka izvođenja radova. Ako uoči nedostatke, treba odmah s uočenim nedostacima upoznati Naručitelja (nadzornog inženjera) i projektanta.</t>
  </si>
  <si>
    <t>Prije početka radova treba odrediti točnu trasu kabela, a tek onda početi s polaganjem vodova i izvođenjem instalacija. Kod toga treba paziti na propisani razmak u odnosu na druge instalacije.</t>
  </si>
  <si>
    <t xml:space="preserve">Mijenjanje projekta od strane izvođača bez pismenih odobrenja Naručitelja (nadzornog inženjera) i projektanta nije dozvoljeno.  </t>
  </si>
  <si>
    <t>Izvođač treba tijekom izvođenja radova na objektu voditi građevinski dnevnik u koji upisuje početak izvođenja radova na objektu, svakodnevno upisuje broj ljudi na radu i poslove koje su obavili, a po potrebi i ostale stavke (vremenski uvjeti, temperatura). U knjigu nadzorni inženjer i Naručitelj upisuju primjedbe na izvedene radove i eventualne promjene prema projektu.</t>
  </si>
  <si>
    <t>Radi normalnog odvijanja radova Izvođač je dužan izvesti sve građevinske predradnje, osigurati prostoriju za smještaj materijala i alata.</t>
  </si>
  <si>
    <t>Prije stavljanja instalacije u pogon i tehničkog pregleda izvođač je dužan izvršiti mjerenja i ispitivanja u svemu prema zahtijevima iz projekta. Za sva mjerenja i ispitivanja koja su izvršena sastaviti odgovarajuće izvještaje, a sva potrebna mjerenja moraju biti uračunati u jedinične cijene i neće se posebno plaćati izuzev ako je to izričito stavkom troškovnika traženo i nuđeno.</t>
  </si>
  <si>
    <t>Izvođač za svoje radove daje garanciju. Garantni rok počinje teći od dana tehničkog prijema instalacije, odnosno od dana predaje instalacije na upotrebu Naručitelju. Izvođač je dužan otkloniti sve nedostatke u garantnom roku. Ako se izvođač ne odazove na poziv Naručitelja da otkloni nedostatke, Naručitelj će iste otkloniti po trećem licu na teret izvođača.</t>
  </si>
  <si>
    <t>Sav korišteni materijal kod izvođenja instalacija mora odgovarati postojećim propisima i normama, kao i popisu u troškovniku. Radove treba izvesti točno po nacrtu i opisu, a po uputama projektanta i nadzornog inženjera. Radove izvesti stručno i solidno.</t>
  </si>
  <si>
    <t>Naručitelj je dužan da tijekom čitave izgradnje objekta osigura stručni nadzor nad izvođenjem radova.</t>
  </si>
  <si>
    <t>Tijekom izvođenja radova izvođač je dužan da sva nastala odstupanja trasa od onih predviđenih projektom unese u projekt, a po završetku radova treba predati Naručitelju projekt stvarno izvedenog stanja.</t>
  </si>
  <si>
    <t>Puštanje instalacije u eksploataciju dozvoljeno je tek nakon obavljenog tehničkog pregleda i dobivanja uporabne dozvole ako se obavlja tehnički pregled. Ako se tehnički pregled ne obavlja puštanje instalacije u pogon je dozvoljeno nakon obavljenog internog tehničkog pregleda ovlaštenih osoba Naručitelja.</t>
  </si>
  <si>
    <t>Ako troškovnikom i tehničkim opisom nije drugačije navedeno, narudžba materijala obuhvaća isporuku pripadajućeg materijala i proizvoda uključujući istovar, skladištenje i otpremu do mjesta ugradnje.</t>
  </si>
  <si>
    <t>Za sav ugrađeni materijal i proizvode treba osigurati i priložiti izjave o svojstvima ( izjave o sukladnosti do donošenja pravilnika ), dokaze o ispravnosti i kvaliteti, od ovlaštene organizacije. Ako nije u tekstu od strane Naručitelja drugačije napisano, ponuđač se obvezuje za ponuđene proizvode, kod predaje ponude, dokazati kvalitet proizvoda i priložiti izjave o svojstvima. To naročito važi za proizvode kojima se kvaliteta (vrijednost) ne vidi na temelju tehničkih podataka.</t>
  </si>
  <si>
    <t>Naročitu pažnju, kod pakiranja, transporta i skladištenja na gradilištu, treba posvetiti kod:
- razdjelnika
- uključnih uređaja 
- rasvjetnih tijela ili drugih osjetljivih dijelova uređaja.
Zagađeni ili oštećeni dijelovi uređaja neće se preuzeti.</t>
  </si>
  <si>
    <t>Ponuđač treba, prije davanja ponude, pogledati gradilište, pogledati sve mogućnosti prilaza i mogućnosti dostave.</t>
  </si>
  <si>
    <t>Nadzorni inženjer mora imati uvid u terminski plan te se mora odazvati na svaki poziv. Za svako neopravdano produženje termina koje utvrdi nadzorni inženjer bit će u ugovoru određena kazna.</t>
  </si>
  <si>
    <t>Ako drugačije nije dogovoreno, izvođač treba, bez posebnih zahtjeva, čistiti redovno svoje radno mjesto. Izvođač mora u toku gradnje iz gradilišta odvesti svu građevinsku šutu, sav otpadni materijal i nepotrebne uređaje.</t>
  </si>
  <si>
    <t>Pri izvođenju radova izvođač je dužan voditi računa o već izvedenim radovima na objektu. Ako bi se izvedeni radovi pri montaži električnih instalacija nepotrebno i uslijed nemarnosti i nestručnosti oštetili, troškove štete snosit će izvođač instalacija.</t>
  </si>
  <si>
    <t>Rušenje i siječenje čeličnih armirano betonskih greda i stupova ne smije se vršiti bez znanja i odobrenja nadzornog inženjera za ove radove.</t>
  </si>
  <si>
    <t>Svaki izvođač ima pravo izbora kome će dati ispitati kvalitetu i funkcionalnost, no to svakako mora biti ovlaštena organizacija. Troškove ispitivanja snosi izvođač elektroradova.</t>
  </si>
  <si>
    <t>Bez obzira na eventualnu nepotpunost ili tiskarsku grešku u opisu troškovnika, projekta, za Izvođača je uvjet završiti posao do potpune gotovosti (uporabe) bez dodatne naknade.</t>
  </si>
  <si>
    <t>Ugovorene cijene su prodajne cijene Izvođača i one obuhvaćaju sav potrebiti rad i materijal za izradu kompletne pozicije troškovnika, sve potrebite prijevoze i prenose, uskladištenja, skele i unutarnje komunikacije na gradilištu te faktore radne snage i poslovanja tvrtke Izvođača. Gotovost svake stavke je do njezine pune funkcije primljene od Naručitelja.</t>
  </si>
  <si>
    <t>Za sve stavke ponudbenog troškovnika, ukoliko ima nejasnoća, Izvođač će iste pojasniti s Projektantom prije ulaska u posao, jer se nakon početka radova neće tolerirati nikakve primjedbe na nepotpunost opisa stavaka ili tehničkog opisa.</t>
  </si>
  <si>
    <t>Projektant garantira za ispravan rad instalacija samo uz uvjet da su izvedene točno prema projektu bez ikakvog odstupanja od istoga, kao i uz uvjet da su pri izradi instalacija upotrebljeni samo prvorazredni materijali predviđeni ovim projektom. Ukoliko bi bilo koji element bio zamijenjen nekim drugim tipom bez prethodne suglasnosti Projektanta, Projektant ne snosi nikakvu odgovornost za neispravan rad instalacija, već ista automatski prelazi na Izvođača.</t>
  </si>
  <si>
    <t>Nabava, razvrstavanje, sortiranje te predaja Naručitelju na uporabu IZJAVA O SVOJSTVIMA, CERTIFIKATA, ATESTA I GARANCIJA sveukupnog UGRAĐENOG MATERIJALA i OPREME na građevini, ispitivanja funkcije moraju odgovarati odredbama: Zakona o prostornom uređenju i gradnji, Zakona o zaštiti na radu, Zakona od požara, a ti troškovi su sadržani u pojedinim stavkama troškovnika (treba ih uračunati).</t>
  </si>
  <si>
    <t>U slučaju da Izvođač radova izvede neke radove čiji bi kvalitet bio u suprotnosti s predviđenom kvalitetom i opisom, dužan je o svom trošku iste srušiti i ukloniti te ponovo izvesti onako kako je to postavljeno projektom.</t>
  </si>
  <si>
    <t>Ako se ukaže potreba izvedbe radova koji nisu predviđeni troškovnikom, Izvođač radova mora prethodno za izvedbu istih dobiti odobrenje od nadzornog inženjera i projektanta te sa istim utvrditi cijenu izvedbe, sastaviti ponudu i radove ugovoriti s Naručiteljom.</t>
  </si>
  <si>
    <t>Sve stavke moraju se količinski kontrolirati prije narudžbe.</t>
  </si>
  <si>
    <t xml:space="preserve">Prije narudžbe elektrotehničke opreme  (sklopke, priključnice, svjetiljke) obvezno uzorak predočiti projektantu i Naručitelju na ovjeru. </t>
  </si>
  <si>
    <t>Kod izvođenja elektrotehničkih radova obvezna je kontinuirana koordinacija s izvođenjem svih ostalih radova na građevini, a naročito s izvođenjem strojarskih instalacija i instalacija vode i kanalizacije, a sve glede određivanja stvarne pozicije priključaka i njihove stvarne električne snage i vrste električnog priključka</t>
  </si>
  <si>
    <t xml:space="preserve">U radove za izradu predmetnih električnih instalacija, dakle za montažu razvodnih ormara, polaganje vodova i pripadajućeg instalacionog materijala, rasvjetnih tijela, opreme i uređaja moraju biti uračunati svi potrebni radovi. Troškovima obuhvatiti sve potrebne pripremno završne radove ( izrada skela, obilježavanje trasa, dubljenje zidova za polaganje kabela i plastičnih cijevi, zatvaranje otvora u zidu žbukom i gletanjem, bušenje prodora kroz zidove, čiščenje otpada nakon završenih radova, potrebne kontrole ispitivanja i drugo). U izradi razvodnih ormara uračunati su sitni i spojni materijal bravice, zaštitne maske i izolacijske ploče, natpisi strujnih krugova, oznake karakterističnih vrijednosti pojedinih elemenata, postavljanje oznaka na kućišta (opasnost od električnog udara zaštitne mjere, obilježavanje ) te postavljanje tropolne sheme izvedenog stanja. Svaki kabel koji ulazi u razvodni ormar i izlazi iz ormara potrebno je označiti plastificiranom natpisnom pločicom sa oznakom ulaza ili izlaza, tipa kabela i nazivom strujnog kruga na koji se spaja kabel. Naročitu pažnju potrebno je posvetiti povezivanju metalnih masa u jednu galvansku i uzemljenu cjelinu.
</t>
  </si>
  <si>
    <t xml:space="preserve">Ako se u specifikaciji u troškovnicima, tlocrtima ili jednopolnim shemama kod opisa ugrađenog materijala ili opreme traže ili navode određeni zaštitni znak, ime, patent, oblik i izgled, veličina, tip određena podrijetla ili proizvođač, ponuditelji moraju ponuditi sukladno traženom ili jednakovrijednom. Za sve tipove/modele ponuđenih uređaja i opreme koji su drugog proizvođača od onog navedenog u troškovnicima, ponuditelj je u ponudi dužan priložiti izvod iz kataloga sa tehničkim podacima na hrvatskom jeziku, web link na internetu i pripadajuće izjave o sukladnosti. </t>
  </si>
  <si>
    <t>Kod popunjavanja troškovnika potrebno je popuniti sve elemente troškovnika koji imaju jediničnu količinu.</t>
  </si>
  <si>
    <t xml:space="preserve">U cijenu proizvoda i radova potrebno je uračunati trošak građevinskog priključka električne energije za potrebe gradilišta izvedenog podzemnim kabelima i odgovarajućim priključno mjernim ormarom. Sva elektrotehnička instalacija na gradlištu i sva oprema uključivo razvodne ormare mora zadovoljavati minimalno zahtjeve Pravilnika o zaštiti na radu na privremenim ili pokretnim gradilištima i pripadajućih normi I ODGOVORNOST JE IZVOĐAČA. </t>
  </si>
  <si>
    <t>Budući da gradnja predmetne građevine ne smije uzrokovati prekid rada ostalih zgrada KBC-a, a od kojih neke imaju električne priključke koji prolaze zonom gradnje, potrebno je izvesti određene aktivnosti na izmještanju i zaštiti istih. Sve radove izvesti u dogovoru sa stručnim službama Naručitelja i Nadzornim inženjerom.</t>
  </si>
  <si>
    <t xml:space="preserve">Niskonaponski priključak obuhvaća radove i materijal potrebne za spoj na oba predviđena izvora električne energije: javnu elektroenergetsku mrežu i sustav agregata. </t>
  </si>
  <si>
    <t>Diesel-električni agregati se postavljaju u građevinu u za to predviđenu prostoriju. Ormar agregata KOA se sa niskonaponskim razvodom i glavnim ormarom GRO-KBC povezuje strujnim šinama 3200A.</t>
  </si>
  <si>
    <t>INSTALACIJA RASVJETE</t>
  </si>
  <si>
    <t>U svaku stavku opreme potrebno je predvidjeti dobavu, montažu,  spajanje i funkcionalno ispitivanje. U cijenu uračunati sitni montažni materijal, te ostali potrebni pribor i odgovarajuće ateste. Na svu opremu ponuđač mora dati jamstvo u roku od najmanje 2 godine. U slučaju dobave opreme drugih proizvođača, ona mora zadovoljavati tehničke karakteristike predložene opreme. Kriterij za jednakovrijednost: tehničke karakteristike ponuđene svjetiljke moraju biti jednake ili bolje od onih predviđenih proizvodom. Estetske karakteristike  moraju odgovarati predviđenom proizvodu uz odstupanja po dimenzijama do +/- 2 %. Prije narudžbe obavezno usuglasiti točan tip, boju i konačnu dispoziciju rasvjetnih tijela sa nadzornim inženjerom, koji je dužan konzultirati glavnog projektanta (provjera tipa spuštenog stropa i dispozicije svjetiljki) i projektanta el. instalacija.</t>
  </si>
  <si>
    <t>ELEKTOINSTALACIJE SLABE STRUJE</t>
  </si>
  <si>
    <t>Izvođač mora tijekom izvođenja radova na objektu voditi građevinski dnevnik u koji upisuje početak izvođenja radova na objektu, svakodnevno upisuje broj ljudi na radu i poslove koje su obavili, a po potrebi i ostale stavke (vremenski uvjeti, temperatura). U knjigu nadzorni inženjer i Naručitelj upisuju primjedbe na izvedene radove i eventualne promjene prema projektu.</t>
  </si>
  <si>
    <t>Prije stavljanja instalacije u pogon ipregleda od strane Naručitelja,  izvođač je dužan izvršiti mjerenja i ispitivanja u svemu prema zahtijevima iz projekta. Za sva mjerenja i ispitivanja koja su izvršena sastaviti odgovarajuće izvještaje, a sva potrebna mjerenja moraju biti uračunati u jedinične cijene i neće se posebno plaćati izuzev ako je to izričito stavkom troškovnika traženo i nuđeno.</t>
  </si>
  <si>
    <t>Puštanje instalacije u eksploataciju dozvoljeno je tek nakon obavljenog tehničkog pregleda i dobivanja uporabne dozvole.</t>
  </si>
  <si>
    <t>Za sav ugrađeni materijal i proizvode treba osigurati i priložiti atest o ispravnosti i kvaliteti, od ovlaštene organizacije. Ako nije u tekstu od strane Naručitelja drugačije napisano, ponuđač se obvezuje za ponuđene proizvode, kod predaje ponude, dokazati kvalitet proizvoda i priložiti atest ovlaštene organizacije. To naročito važi za proizvode kojima se kvaliteta (vrijednost) ne vidi na temelju tehničkih podataka.</t>
  </si>
  <si>
    <t>Naročitu pažnju, kod pakiranja, transporta i skladištenja na gradilištu, treba posvetiti svom instalacijskom materijalu. Zaprljani ili oštećeni dijelovi uređaja i opreme nesmiju se preuzeti.
Zagađeni ili oštećeni dijelovi uređaja neće se preuzeti.</t>
  </si>
  <si>
    <t>Ugovorene cijene su prodajne cijene Izvođača i one obuhvaćaju:</t>
  </si>
  <si>
    <t>Sav potrebiti rad i materijal za izradu kompletne pozicije troškovnika, sve potrebite prijevoze i prenose, uskladištenja, skele i unutarnje komunikacije na gradilištu te faktore radne snage i poslovanja tvrtke Izvođača. Gotovost svake stavke je do njezine pune funkcije primljene od Naručitelja.</t>
  </si>
  <si>
    <t>Za sve stavke ponudbenog troškovnika, ukoliko ima nejasnoća, Izvođač će iste pojasniti s Projektantom prije ulaska u posao, jer se nakon početka radova neće tolerirati nikakve primjedbe na nepotpunost opisa stavaka ili tehničkog opisa. Za sve nejasnoće i sve neopisane pozicije na nacrtima kao što su visina montaže ili točna pozicija montaže potrebno je isto provjeriti u arhitektonsko građevinskom projektu i za isto tražiti točne pozicije od projektanta. Prije polaganja kabela i prodora potrebno je usaglasiti pozicije sa strojarskom i vodovodnom instalacijom te instalacijom jake struje. U komunikacijskim ormarima i na kebelskim metalnim policama potrebno je izvesti sve potrebne radnje za izjednačenje potencijala umetanjem nazubljenih podložaka i vidljivom obilježavanju spojeva bojom. Naročitu pažnju potrebno je povezivanju metalnih masa u jednu galvansku i uzemljenu cjelinu.</t>
  </si>
  <si>
    <t>Nabava, razvrstavanje, sortiranje te predaja Naručitelju na uporabu CERTIFIKATA, ATESTA I GARANCIJA sveukupnog UGRAĐENOG MATERIJALA i OPREME na građevini, ispitivanja funkcije moraju odgovarati odredbama: Zakona o prostornom uređenju i gradnji, Zakona o zaštiti na radu, Zakona od požara, a ti troškovi su sadržani u pojedinim stavkama troškovnika (treba ih uračunati)</t>
  </si>
  <si>
    <t>Ako se ukaže potreba izvedbe radova koji nisu predviđeni troškovnikom, Izvođač radova mora prethodno za izvedbu istih dobiti odobrenje od nadzornog inženjera te sa istim utvrditi cijenu izvedbe, sastaviti ponudu i radove ugovoriti s Naručiteljom.</t>
  </si>
  <si>
    <t xml:space="preserve">Prije narudžbe elektrotehničke opreme obvezno konzultirati projektanta i Naručitelja glede konačnog odabira boje istih. Uzorak predočiti projektantu i Naručitelju na ovjeru. </t>
  </si>
  <si>
    <t>Kod izvođenja elektrotehničkih radova obvezna je kontinuirana koordinacija s izvođenjem svih ostalih radova na građevini, a naročito s izvođenjem strojarskih instalacija i instalacija vode i kanalizacije.</t>
  </si>
  <si>
    <t>U radove za izradu predmetnih električnih instalacija, dakle za montažu KOMUNIKACIJSKIH ormara, polaganje vodova i pripadajućeg instalacionog materijala i opreme i uređaja uračunati su svi potrebni radovi. Troškovima obuhvatiti sve potrebne pripremno završne radove ( izrada skela, obilježavanje trasa, dubljenje zidova za polaganje kabela i plastičnih cijevi, zatvaranje otvora u zidu žbukom i gletanjem,bušenje prodora kroz zidove, čiščenje otpada nakon završenih radova, potrebne kontrole ispitivanja i drugo). U izradi komunikacijskih ormara uračunati su sitni i spojni materijal bravice, zaštitne maske i izolacijske ploče, natpisi strujnih krugova, oznake karakterističnih vrijednosti pojedinih elemenata, postavljanje oznaka na kućišta (opasnost od električnog udara zaštitne mjere, obilježavanje ) te postavljanje sheme izvedenog stanja. Svaki kabel koji ulazi u komunikacijski ormar i izlazi iz ormara potrebno je označiti plastificiranom natpisnom pločicom sa oznakom ulaza ili izlaza, tipa kabela i nazivom prostora na koji se spaja kabel.</t>
  </si>
  <si>
    <t xml:space="preserve">Ako se u specifikaciji u troškovnicima, tlocrtima ili jednopolnim shemama kod opisa ugrađenog materijala ili opreme traže ili navode određeni zaštitni znak, ime, patent, oblik i izgled, veličina, tip određena podrijetla ili proizvođač, ponuditelji moraju ponuditi sukladno traženom ili jednakovrijednom. Za sve tipove/modele ponuđenih uređaja i opreme koji su drugog proizvođača od onog navedenog u troškovnicima, ponuditelj je u ponudi dužan priložiti izvod iz kataloga sa tehničkim podacima na hrvatskom jeziku i pripadajuće izjave o sukladnosti. </t>
  </si>
  <si>
    <t xml:space="preserve">SUSTAV DOJAVE POŽARA </t>
  </si>
  <si>
    <t xml:space="preserve">Puštanje instalacije u eksploataciju dozvoljeno je tek nakon obavljenog tehničkog pregleda i dobivanja uporabne dozvole ako se obavlja tehnički pregled. </t>
  </si>
  <si>
    <t>Za sav ugrađeni materijal i proizvode treba osigurati i priložiti izjave o svojstvima, dokaze o ispravnosti i kvaliteti, od ovlaštene organizacije. Ako nije u tekstu od strane Naručitelja drugačije napisano, ponuđač se obvezuje za ponuđene proizvode, kod predaje ponude, dokazati kvalitet proizvoda i priložiti izjave o svojstvima. To naročito važi za proizvode kojima se kvaliteta (vrijednost) ne vidi na temelju tehničkih podataka.</t>
  </si>
  <si>
    <t>Naročitu pažnju, kod pakiranja, transporta i skladištenja na gradilištu, treba posvetiti kod:
- centrala
- uključnih uređaja 
- ručnih i automatskih javljača ili drugih osjetljivih dijelova uređaja.
Zagađeni ili oštećeni dijelovi uređaja neće se preuzeti.</t>
  </si>
  <si>
    <t>Svaki izvođač ima pravo izbora kome će dati ispitati kvalitetu i funkcionalnost, no to svakako mora biti ovlaštena organizacija. Troškove ispitivanja snosi izvođač.</t>
  </si>
  <si>
    <t xml:space="preserve">Prije isporuke elektrotehničke opreme obvezno uzorak predočiti projektantu i Naručitelju na ovjeru. </t>
  </si>
  <si>
    <t>U radove za izradu predmetnih električnih instalacija, dakle za montažu centrala, polaganje vodova i pripadajućeg instalacionog materijala, javljača, opreme i uređaja moraju biti uračunati svi potrebni radovi. Troškovima obuhvatiti sve potrebne pripremno završne radove ( izrada skela, obilježavanje trasa, dubljenje zidova za polaganje kabela i plastičnih cijevi, zatvaranje otvora u zidu žbukom i gletanjem, bušenje prodora kroz zidove, čiščenje otpada nakon završenih radova, potrebne kontrole ispitivanja i drugo). Svaki kabel koji ulazi u ormar centrale i izlazi iz ormara centrale potrebno je označiti plastificiranom natpisnom pločicom sa oznakom ulaza ili izlaza, tipa kabela i brojem petlje na koji se spaja kabel. Naročitu pažnju potrebno je posvetiti povezivanju metalnih masa u jednu galvansku i uzemljenu cjelinu.</t>
  </si>
  <si>
    <t xml:space="preserve">Ako se u specifikaciji u troškovnicima, tlocrtima ili jednopolnim shemama kod opisa ugrađenog materijala ili opreme traže ili navode određeni zaštitni znak, ime, patent, oblik i izgled, veličina, tip određena podrijetla ili proizvođač, ponuditelji moraju ponuditi sukladno traženom ili jednakovrijednom. Za sve tipove/modele ponuđenih uređaja i opreme koji su drugog proizvođača od onog navedenog u troškovnicima, ponuditelj je u ponudi dužan priložiti izvod iz kataloga sa tehničkim podacima na hrvatskom jeziku, web link na internetu i pripadajuće izjave o svojstvima. Ukoliko se nudi jednakovrijedan proizvod na liniju je potrebno upisati ime proizvođača i tip proizvoda te serijski broj istog.
</t>
  </si>
  <si>
    <t>PROTUPOŽARNA INSTALACIJA SUSTAVA SA SREDSTVOM FK-5-1-12</t>
  </si>
  <si>
    <t>OPĆI UVJETI IZVEDBE SUSTAVA SA SREDSTVOM FK-5-1-12</t>
  </si>
  <si>
    <t>Instalaciju treba izvesti prema nacrtima, hidrauličkim proračunima i tehničkom opisu u projektu, važećim hrvatskim propisima, tehničkim propisima prema kojima je instalacija projektirana i pravilima struke.</t>
  </si>
  <si>
    <t>Za promjene i odstupanja od projekta mora se pribaviti pismena suglasnost projektanta i nadzornog inženjera.</t>
  </si>
  <si>
    <t>Izvođač je dužan prije početka radova projekt provjeriti na licu mjesta i za eventualna odstupanja konzultirati projektanta. Promjena lokacije opreme uvjetuje ponovni proračun.</t>
  </si>
  <si>
    <t>Izvođač je obvezan imenovati svog ovlaštenog predstavnika – voditelja radova, prije početka radova i o tome pismeno izvjestiti Naručitelja.</t>
  </si>
  <si>
    <t>Izvođač se obvezuje da će redovito upisivati u građevinski dnevnik sve potrebne podatke, koje je obvezan upisivati i da će osobi ovlaštenoj za vršenja nadzora omogućiti svakodnevno uvid u građevinski dnevnik.</t>
  </si>
  <si>
    <t>Po završetku ugovorenih radova a prije početka korištenja odnosno stavljanja instalacije u pogonsko stanje instalaciju treba zapisnički pustiti u rad.</t>
  </si>
  <si>
    <t>Prije stavljanja instalacije u rad treba napraviti obuku krajnjeg korisinika ili ugovoriti održavanje instalacije sa ovlaštenim servisom.</t>
  </si>
  <si>
    <t>Preglede instalacije treba vršiti sukladno zidnim uputama i knjizi rukovanja i održavanja sustava sa FK-5-1-12. Jednom godišnje treba ishoditi uvjerenje o funkcionalnosti sustava od ovlaštene pravne osobe.</t>
  </si>
  <si>
    <t>CERTIFIKATI I KVALITETA UGRAĐENE OPREME I RADOVA - SUSTAV S SREDSTVOM FK-5-1-12</t>
  </si>
  <si>
    <t>Sav materijal za izvedbu  sustava s sredstvom FK-5-1-12, izvođač je obvezan dobaviti  prema specifikaciji materijala u projektnoj dokumentaciji a u skladu sa važećim zakonskim propisima.</t>
  </si>
  <si>
    <t>Sav materijal koji se upotrijebljava tijekom gradnje treba odgovarati hrvatskim standardima, a sva oprema za koju je propisom VdS reguliran VdS certifikat treba posjedovati isti. Odstupanje od navedenog treba odobriti projektant i nadzorni inženjer.</t>
  </si>
  <si>
    <t>Sva ugrađena oprema treba svojom kvalitetom i tehničkim karakteristikama odgovarati referentnoj opremi navedenoj u troškovniku pod stavkom "kvaliteta proizvoda kao:". Odstupanje od projektirane opreme u kvaliteti treba procijeniti i odobriti nadzorni inženjer i projektant. Za navedeni postupak potrebno je projektantu i nadzornom inženjeru dostaviti tehničke karakteristike zamjenske opreme i certifikate .</t>
  </si>
  <si>
    <t>Sva protupožarna oprema treba posjedovati uvjerenja o ispravnosti i podobnosti izdana od ovlaštene pravne osobe.</t>
  </si>
  <si>
    <t>Pored materijala i sam rad mora biti kvalitetno izveden, a sve što bi se u toku rada i poslije pokazalo nekvalitetno izvođač je dužan u svom trošku ispraviti.</t>
  </si>
  <si>
    <t>Cijela instalacija mora biti izvedena potpuno nepropusno o čemu Izvođač jamči s odgovarajućim zapisnicima o izvršenoj tlačnoj probi.</t>
  </si>
  <si>
    <t>TEHNOLOŠKI UVJETI IZRADE INSTALACIJE - SUSTAV S SREDSTVOM FK-5-1-12</t>
  </si>
  <si>
    <t>Prije ugradnje, cijevi je potrebno očistiti iznutra. Također nakon ugradnje cjevovoda, a prije montaže mlaznica cjevovod treba temeljito propuhati.</t>
  </si>
  <si>
    <t>Prije nego se priđe polaganju cijevi mora se izvršiti točno razmjeravanje i obilježavanje na zidu i stropovima.</t>
  </si>
  <si>
    <t>DEFINICIJA JEDNAKOVRIJEDNOG SUSTAVA - SUSTAV S SREDSTVOM FK-5-1-12</t>
  </si>
  <si>
    <t xml:space="preserve">Ovim troškovnikom projektiran je i predviđen sustav za gašenje požara plinskim sredstvom FK-5-1-12. 
Jednakovrijedan sustav za gašenje požara je svaki sustav sa čistim plinom "Clean agent" koji je reguliran normom HRN EN 15004 i minimalno zadovoljava niže navedene uvjete sukladno normi HRN EN 15004:
     1. KRITERIJ SIGURNOSTI ZAPOSLENIKA (Koncentracija NOAEL i LOAEL) - SIGURNOSNI KRITERIJ
                     Projekna koncentracija za klasu A   &lt;  LOAEL koncentracije (minimalna vrijednost)     
     2. KRITERIJ RAZGRADNJE OZONA (ODP koeficijent) - EKOLOŠKI KRITERIJ
                     ODP = 0  (minimalna vrijednost)
     3. KRITERIJ ZAGRIJAVANJA ATMOSFERE (GWP koeficijent) - EKOLOŠKI KRITERIJ
                     GWP = 1 (minimalna vrijednost)
     4. KRITERIJ VREMENA RAZGRADNJE (Lifetime) -  EKOLOŠKI KRITERIJ
                     Vrijeme razgradnje sredstva u atmosferi &lt; 6 dana
     5. KRITERIJ POTLAKA / PRETLAKA -  TEHNIČKI KRITERIJ
                     Adekvatno rješenje za ponuđeni sustav   
 </t>
  </si>
  <si>
    <t xml:space="preserve"> KRITERIJ SIGURNOSTI ZAPOSLENIKA (Koncentracija NOAEL i LOAEL) - SIGURNOSNI KRITERIJ
Pojam NOAEL predstavlja najvišu koncentraciju sredstva za gašenje požara kod koje nije uočen štetan toksikološki ili fiziološki učinak na ljude.
Pojam LOAEL predstavlja najnižu koncentraciju sredstva za gašenje požara kod koje su uočeni štetni toksikološki ili fiziološki učinci.
Sva zamjenska plinska sredstva za gašenje požara trebaju imati projektnu koncentraciju manju od  
LOAEL koncentracije za klasu požarne opasnosti "klasa A" sukladno HRN EN 15004 normi.
 A)       Sredstvo za gašenje požara sa projektnom koncentracijom za ""Klasu A"" manjom od NOAEL 
           koncentracije nije potrebno udovoljavati posebnim dodatnim uvjetima.
           (Sukladno HRN EN 15004 sredstva za gašenje požara koja imaju projektnu koncentraciju nižu od         
           NOAEL koncentracije ne ugrožavaju niti na koji način zdravlje i život ljudi u štićenom prostoru).  
B)       Ukoliko se nudi sredstvo za gašenje požara koje ima projektnu koncentraciju za ""Klasu A"" između 
           NOAEL i LOAEL koncentracije potrebno je predvidjeti sklopku za prebacivanje ručni režim rada -             
           automatski režim rada.
C)       Sredstvo  za gašenje požara koje ima projektnu koncentraciju za ""Klasu A""  sukladno ISO 14520 
           veću od LOAEL ne udovoljava sigurnosnom kriteriju (ne dozvoljava se zamjena)."  
  </t>
  </si>
  <si>
    <t xml:space="preserve">KRITERIJ RAZGRADNJE OZONA (ODP) - EKOLOŠKI KRITERIJ
Koeficijent ODP  (Ozone Deplation Potential) je koeficijent razgradnje ozona.  Sukladno Montrealskom sporazumu uvedena su ograničenja i zabrane na sredstva za gašenje požara koja imaju koeficijent ODP veći od 0 (sredstva koja oštećuju ozonski omotač).   
KRITERIJ ZAGRIJAVANJA ATMOSFERE (GWP) - EKOLOŠKI KRITERIJ
Koeficijent GWP  (Global Warming Potential) je koeficijent zagrijavanja atmosfere. Sukladno Kyoto protokolu u EU uvedena su ograničenja i pojačani nadzori na sredstva za gašenje požara koja imaju koeficijent GWP veći od 1 (sredstva koja imaju svojstvo zagrijavanja atmosfere).    
KRITERIJ POTLAKA / PRETLAKA  - TEHNIČKI KRITERIJ
Za zamjenski sustav potrebno je kvalitetno riještiti problem potlaka / predtlaka u štićenom prostoru tijekom gašenja.
Za FK-5-1-12 i za HFC plinska sredstva odgovarajuće tehničko rješenje pretlaka/potlaka je rješenje preko ventilo kanala uz odgovarajuće terminiranje aktiviranja protupožarnih zaklopka.
Za inertne plinove odgovarajuće tehničko rješenje pretlaka/potlaka je rješenje preko posebnih odzračnih rešetki i kanala. 
       </t>
  </si>
  <si>
    <t>DIZALA</t>
  </si>
  <si>
    <t xml:space="preserve">OPĆI UVJETI ZA IZVOĐENJE GRAĐEVINSKO-OBRTNIČKIH RADOVA I STROJARSKIH INSTALACIJA 
UGRADNJA DIZALA 
Ovi opći uvjeti su sastavni dio svih dijelova Troškovnik radova – isporuka i ugradnja dizala koji se odnose na isporuku dizala, te građevinske i obrtničke radove vezane za dizala.
Prilikom izvođenja građevine i ugradnje dizala posebnu pažnju posvetiti kontroli i osiguranju kvalitete izvedenih radova. 
Ovim programom zadani su kriteriji kvalitete kako za radove tako i za ugrađene materijale.
Ukoliko se radovi nude po sistemu ključ u ruke izvođač je dužan proučiti dokumentaciju i u troškovnik uračunati sve potrebne radove kao i količine.
Pomoćni radovi vezani za ugradnju dizala ne nude se ključ u ruke.
Na građevini moraju se obvezno ugrađivati materijali koji odgovaraju važećim standardima s obvezatnom primjenom. 
Svi materijali za ugradbu i postavu na građevini smiju biti dopremljeni na gradilište samo uz važeća uvjerenja ovlaštene institucije za ispitivanje kvalitete materijala izdane u skladu s važećim propisima, standardima i zahtjevima iz ovog projekta, te da odgovaraju propisanim osobinama.
Izvođač radova mora se gornjih navoda strogo pridržavati  kako bi se postigla zahtijevana kvaliteta izvođenja radova. 
Ukoliko Izvođač radova ipak dopremi na građevinu materijal bez odgovarajućeg certifikata o kvaliteti materijala, dužan je da u roku prije ugradbe dopremljenog materijala o svom trošku dobavi propisana uvjerenja o kvaliteti. 
Ukoliko spomenutim standardima ili tehničkim propisima nisu utvrđeni boja, veličina, sastav, zrnatost, čvrstoća, posebna obujamska težina, toplinska, zvučna i difuzna vidljivost ili druge fizikalne ili kemijske karakteristike materijala, Izvođač radova je obvezan po nalogu projektanta ili nadzornog inženjera, kao i po nalogu Naručitelja ugraditi materijal odgovarajućih osobina uobičajenih za odnosni materijal. 
Ukoliko su u troškovniku propisani sistemi materijala za izvođenje pojedinih radova ( npr. ugradnja vrata dizala otpornih na požar) treba ih izvesti prema uputama proizvođača, i to osposobljeni izvođači za pojedine vrste radova i specifične materijale.
Građevinu treba izvoditi u skladu s važećim tehničkim propisima, pravilnicima i standardima s obvezatnom i posebno propisanom primjenom, a prema opisu iz projekta i troškovnika, primjenjujući pri tom sve uobičajene i unapređene radne postupke u slučaju gdje isti nisu posebno propisani.
Gradilište mora biti uređeno tako da je omogućeno nesmetano i sigurno izvođenje svih radova, kao i pojedinih faza radova.
Gradilište mora biti  osigurano  od pristupa osoba koje nisu zaposlene na izvođenju građevine.
O uređenju gradilišta i radu na gradilištu Izvođač radova sastavlja zaseban elaborat koji obuhvaća slijedeće mjere u pogledu mjera zaštite na radu, protupožarne zaštite na gradilištu i drugo. 
Izvođenje radova na gradilištu smije se započeti tek kad je gradilište uređeno prema elaboratu uređenja gradilišta i zaštite okoline.
</t>
  </si>
  <si>
    <r>
      <rPr>
        <u/>
        <sz val="10"/>
        <rFont val="Arial Narrow"/>
        <family val="2"/>
      </rPr>
      <t xml:space="preserve">GRAĐEVINSKI I STROJARSKI RADOVI </t>
    </r>
    <r>
      <rPr>
        <sz val="10"/>
        <rFont val="Arial Narrow"/>
        <family val="2"/>
      </rPr>
      <t xml:space="preserve">
UGRADNJA DIZALA 
Izrada građevinske skele za ugradnju dizala, sva osiguranja i podupiranja ulaze u cijenu pojedinih stavaka građevinsko-obrtničkih radova.
Prije početka probijanja otvora u nosivim  konstruktivnim zidovima, a u slučaju nejasnoća, potrebno je konzultirati statičara. U zidovima koji se probijaju, odnosno ruše obavezno se mora isključiti mogućnost kontakta sa električnom energijom. 
Svaku eventualnu štetu izazvanu nepažnjom snosi izvođač sam. Sav materijal treba odnositi na deponij, kako je precizirano u troškovniku. Ako se oštete dijelovi demontiranih elemenata koji se kasnije koriste i  to nemarom izvođača, on je dužan o svom trošku nabaviti novi element koji je oštetio ili popraviti postojeći.
Čišćenje gradilišta i šute obavlja izvođač građevinskih odnosno strojarskih radova.
Izvođač građevinskih radova tijekom izvođenja voznog okna dizala obvezan je obratiti pozornost i konstantno vršiti kontrolu:
- Vertikalnosti voznog okna (dozvoljeno odstupanje + 30 mm od projekta)
- Vertikalnost i mjere otvora za ugradnju vrata voznog okna
- Dimenzije voznog okna i strojarnica dizala
- Završnu obradu voznog okna i strojarnica
Oprema dizala ugrađuje se u potpuno završeno vozno okno, podljetano, obojeno poludisperzivnom bojom i potpuno završenu strojarnicu s ugrađenim vratima i prozračivanjem, osiguranim privremenim odgovarajućim priključkom električne energije, obojanom i podljetanom strojarnicom, rasvjetom i priključnicom u strojarnici.
Završni zidarski radovi oko vrata voznog okna i pozivnih i signalnih kutija po stanicama izvode se nakon ugradnje istih po uputama montera.
</t>
    </r>
  </si>
  <si>
    <t xml:space="preserve">DIZALA ZA PRIJEVOZ OSOBA I ROBA
Prije početka radova na izradi opreme dizala Izvođač radova na ugradnji dizala treba nadzornom inženjeru dostaviti na uvid i suglasnost radioničke nacrte dizala.
Izvođač radova na ugradnji dizala obvezan je provjeriti prije početka radova sve izvedene mjere sa građevine.
Sve radove na ugradnji dizala izvesti tako da u toku eksploatacije trajno osiguravaju zaštitu od oborina, odvođenje atmosferija, toplinsku i zvučnu zaštitu, prirodno danje osvjetljenje, stabilnost svih ugrađenih elemenata, te suglasnost od prodora neovlaštenih osoba.
Za sva eventualna zavarivanja izvršena na građevini izvođač je obvezatan u pisanom obliku dostaviti nadzornom inženjeru ime i stručnu spremu i položeni stručni ispit odgovorne osobe za pravilnu primjenu i izvršenje varilačkih radova. Djelatnici na zavarivanju moraju imati ateste sukladno zakonskim normama.
Sva ugrađena oprema mora imati ateste izdane od ovlaštene ustanove u potpunoj klasifikaciji.
Izvođač radova na ugradnji dizala obvezatan je voditi dnevnik montaže, te isti dostaviti na ovjeru nadzornom inženjeru.
Nakon završetka ugradnje dizala izvođač je obvezatan izvršiti funkcionalno ispitivanje dizala od strane ovlaštene ustanove sa pozitivnim stručnim mišljenjem.
Izvođač radova na ugradnji dizala obvezatan je izraditi verificirani izvedbeni projekt dizala, sve komplet sa izvedbenim električnim jednopolnim shemama uređaja, uputama za korištenje, uputama za održavanje, natpisima i obavijestima sukladno pravilima struke i važećim zakonskim normama, popisom rezervnih dijelova, te uputiti u rad dizala krajnjeg korisnika. Sva navedena dokumentacija kompletno sa atestima predaje se krajnjem korisniku u tri primjerka.
BRAVARSKI RADOVI 
Bravarske radove izvesti tako da u toku eksploatacije trajno osiguraju antikorozivnu zaštitu, stabilnost svih ugrađenih elemenata.
Svi bravarski radovi moraju biti izrađeni, dostavljeni i montirani na zgradi prema:
- shemi bravarije i troškovničkom opisu 
- uzetim mjerama na objektu 
- prema radioničkoj dokumentaciji za izradu bravarskih elemenata koju je Izvođač dužan dostaviti projektantu na suglasnost 
</t>
  </si>
  <si>
    <t xml:space="preserve">ELEKTROINSTALATERSKI RADOVI 
Sve elektroinstalaterske radove na ugradnji električnog voda za napajanje pogona dizala i priključka dizala na gromobransku instalaciju izvesti sukladno glavnom projektu i pravilima struke uz poštivanje važećih zakonskih normi.
Posebnu pozornost posvetiti zaštiti navedenih vodova od mehaničkih oštećenja i prodora vode.
Dizalo D5 i G5 predviđeno je za rad u požarnim uvjetima – evakuacijsko, te shodno navedenom isto je spojeno na rezervni izvor napajanja – agregat koji se nalazi van zone ugrožene požarom. Instalacija za rezervno napajanje dizala mora biti posebno zaštićena od požara sukladno glavnom projektu i elaboratu zaštite od požara.
Sva sigurnosna informatička i instalacija signalizacije vezana za režim rada dizala mora se izvesti sukladno glavnom projektu i pravilima struke uz poštivanje važećih zakonskih normi.
Dizala D6; G6 i G7 predviđena su za transport automatskih električnih kolica sistema "TRANSCAR-2", te je ista potrebno povezati upravljanje i uskladiti sa upravljanjem dizala.
Sistem upravljanja, praćenja i nadzora TRANSCAR-2 nije sastavni dio sistema upravljanjem dizalom i nije uključen u cijenu opreme dizala.
Sva dizala priključena su na centralni nadzorni sustav građevine (CNUS). 
CNUS sistem nije uključen u cijenu dizala i opreme dizala. 
Obveza proizvođačam, odnosno isporučioca dizala je da na upravljačkom ormaru dizala osigura takozvane BMS-signale (4 mirna i 4 radna) beznaponska kontakta. 
Signali koje je potrebno preuzeti sa upravljačkog ormara dizala su sljedeći: 
- dizalo u normalnom radu 
- dizalo van pogona - zbirni prikaz osnovnih kvarova 
- aktivan požarni program dizala 
- održavanje dizala u tijeku - servis 
Signali se preuzimaju sa grupe upravljanja dizala putem beznaponskih kontakata. 
Spojni moduli za preuzimanje signala dizala kao i instalacija / signalni kablovi  od upravljačkog ormara dizala do prostorije centralnog nadzornog sistema građevine obveza su Naručitelja, odnoso izvođača CNUS-a.
Obveza izvođača radova na dizalu i izvođača CNUS-a prije pristupanja radovima na istom je uz nadležnost Naručitelja - uskladiti sve detalje?
</t>
  </si>
  <si>
    <t xml:space="preserve">OPIS RADOVA NEOPHODNIH ZA UGRADNJU DIZALA, A KOJI NISU UKLJUČENI U CIJENU DIZALA - OPĆENITO
Za ugradnju dizala i njegovo uspješno funkcioniranje neophodno je izvesti dolje navedene radove vezano za građevinske, bravarske, električarske radove, te dizala povezati u centralni nadzorni sustav, te u sustav vatrodojave.
- Izvesti vozno okno i strojarnicu dizala sukladno glavnom projektu
- Izvesti električne vodove za napajanje dizala, rasvjetu strojarnice, priključne kutije u strojarnici i do mjesta upravljačkog ormara dizala
- Izvesti gromobransku instalaciju do opreme dizala (vozno okno – strojarnica)
- Izvesti prozračivanja voznog okna i strojarnica dizala sukladno glavnom projektu
- Izvesti vodove za signalizaciju i centralni nadzor do upravljačkih ormara dizala
- Izvesti štićeni vod za napajanje dizala koja rade u evakuacijskom režimu rada do upravljačkog voda
- Izvesti – uskladiti vodove za rad požarnih programa dizala do upravljačkog ormara dizala
- Izvođenje centralnog nadzornog sustava - CNUS sa pripadajućom instalacijom. 
- Izvesti skelu u jami voznog okna neophodnu za montažu dizala
- Građevinski pomoćni radovi , transport opreme dizala težih od 50 kg do mjesta ugradnje ispred voznog okna 
- Završno zidarski obraditi vozna okna dizala (podlijetati, obojiti poludisperzivnom bojom)
- Osigurati električnu energiju tijekom izvođenja radova na dizalu 
- Osigurati skladišni prostor na građevini za opremu dizala tijekom izvođenja radova
- Završna zidarska obrada nakon ugradnje vrata voznog okna, pozivnih kutija, pokazivača
- Ugradnja nosivih kuka pri vrhu voznog okna sukladno projektu dizala
- Završno bojanje dijelova opreme dizala nakon ugradnje po važećim pravilnicima i po potrebi 
- Osigurati fiksni priključak struje, za završno ispitivanje dizala – tehnički pregled dizala 
- Ventilacija voznog okna
Gore navedeni radovi nisu uključeni u cijenu dizala, te se moraju predvidjeti u cijeni pripadajućih struka (instalacija; nadzorni sistemi; vatrodojava i slično)
</t>
  </si>
  <si>
    <t>REKAPITULACIJA - INSTALACIJE:</t>
  </si>
  <si>
    <t>VRSTA PROJEKTA:</t>
  </si>
  <si>
    <t>TROŠKOVNIK OPREME I RADOVA</t>
  </si>
  <si>
    <t>NAZIV GRAĐEVINE:</t>
  </si>
  <si>
    <t xml:space="preserve">građevina:
OHBP I DNEVNA BOLNICA
lokacija građevine:
Osijek, Josipa Huttlera 4, na k.č.br. 6686 k.o. Osijek
</t>
  </si>
  <si>
    <t>UKUPNO 
(POZIV DB + OHBP)</t>
  </si>
  <si>
    <t>poglavlje:</t>
  </si>
  <si>
    <t>stavka:</t>
  </si>
  <si>
    <t>cijena bez pdv-a (kn):</t>
  </si>
  <si>
    <t xml:space="preserve">VK.  </t>
  </si>
  <si>
    <t>VODOVOD I KANALIZACIJA</t>
  </si>
  <si>
    <t xml:space="preserve">S . </t>
  </si>
  <si>
    <t xml:space="preserve">E.  </t>
  </si>
  <si>
    <t xml:space="preserve">D.  </t>
  </si>
  <si>
    <t>UKUPNO INSTALACIJE bez PDV-a:</t>
  </si>
  <si>
    <t>REDNI BROJ</t>
  </si>
  <si>
    <t>STAVKA</t>
  </si>
  <si>
    <t>JEDINICA MJERE</t>
  </si>
  <si>
    <t>UKUPNO (POZIV DB + OHBP)</t>
  </si>
  <si>
    <r>
      <t xml:space="preserve">UKUPNA KOLIČINA
</t>
    </r>
    <r>
      <rPr>
        <b/>
        <sz val="10"/>
        <color indexed="23"/>
        <rFont val="Arial Narrow"/>
        <family val="2"/>
      </rPr>
      <t>A</t>
    </r>
  </si>
  <si>
    <r>
      <t xml:space="preserve">JEDINIČNA CIJENA
</t>
    </r>
    <r>
      <rPr>
        <b/>
        <sz val="10"/>
        <color indexed="23"/>
        <rFont val="Arial Narrow"/>
        <family val="2"/>
      </rPr>
      <t>B</t>
    </r>
  </si>
  <si>
    <r>
      <t xml:space="preserve">UKUPNO
</t>
    </r>
    <r>
      <rPr>
        <b/>
        <sz val="10"/>
        <color indexed="23"/>
        <rFont val="Arial Narrow"/>
        <family val="2"/>
      </rPr>
      <t>C</t>
    </r>
    <r>
      <rPr>
        <sz val="8"/>
        <color indexed="23"/>
        <rFont val="Arial Narrow"/>
        <family val="2"/>
      </rPr>
      <t>=AxB</t>
    </r>
  </si>
  <si>
    <t>VK.</t>
  </si>
  <si>
    <t xml:space="preserve">A. VANJSKI VODOVOD      </t>
  </si>
  <si>
    <t xml:space="preserve">
A-I PRIKLJUČAK VODOVODA</t>
  </si>
  <si>
    <t xml:space="preserve">RADOVE IZVODI VODOVOD OSIJEK
Vodovod - Osijek izvodi sve montažne radove od priključka do vodomjernog okna, uključivo i armaturu u vodomjernom oknu. Potrebno je zatražiti ponudu - predračun.
</t>
  </si>
  <si>
    <t>VK.01.</t>
  </si>
  <si>
    <t xml:space="preserve">Zatvaranje glavnog dovoda vode profila 200 mm u ulici Josipa Huttlera, "umrtvljenje" priključka na granici parcele.
</t>
  </si>
  <si>
    <t>VK.02.</t>
  </si>
  <si>
    <r>
      <t>Izvedba prikjlučka vodovoda profila 200 mm na postojeću vodovodnu cijev u ulici Josipa Huttlera s rezanjem cijevi i nastavljanjem spojnog komada MQ 90</t>
    </r>
    <r>
      <rPr>
        <sz val="10"/>
        <rFont val="Calibri"/>
        <family val="2"/>
        <charset val="238"/>
      </rPr>
      <t>°</t>
    </r>
    <r>
      <rPr>
        <sz val="10"/>
        <rFont val="Arial Narrow"/>
        <family val="2"/>
      </rPr>
      <t xml:space="preserve"> profila 200 mm i cijevi. Obračun po komplet izvedenom priključku sa svim potrebnim materijalom, radnom snagom i potrebnim osiguranjem za vrijeme izvođenja.
</t>
    </r>
  </si>
  <si>
    <t>VK.03.</t>
  </si>
  <si>
    <t xml:space="preserve">Nabava i montaža lijevano željeznih tlačnih vodovodnih cijevi sa naglavkom za radni pritisak od 10 bara. Cijevi profila 200 mm, a spajaju se na kolčak s gumenom brtvom. Obračun po mt komplet montiranog cjevovoda sa svim materijalom i radom.
</t>
  </si>
  <si>
    <r>
      <t>m</t>
    </r>
    <r>
      <rPr>
        <sz val="10"/>
        <rFont val="Calibri"/>
        <family val="2"/>
        <charset val="238"/>
      </rPr>
      <t>′</t>
    </r>
  </si>
  <si>
    <t>VK.04.</t>
  </si>
  <si>
    <r>
      <t xml:space="preserve">Dobava i montaža lijevano željeznih tlačnih fazonskih komada sa prirubnicama za radni tlak od 10 bara. Fazonske komade montirati u vodomjernom oknu, prema datom detalju. Obračun po montiranom komadu prema profilu:
E </t>
    </r>
    <r>
      <rPr>
        <sz val="10"/>
        <rFont val="Calibri"/>
        <family val="2"/>
        <charset val="238"/>
      </rPr>
      <t>φ</t>
    </r>
    <r>
      <rPr>
        <sz val="10"/>
        <rFont val="Arial Narrow"/>
        <family val="2"/>
      </rPr>
      <t xml:space="preserve"> 200 mm                                                                       kom  1
E </t>
    </r>
    <r>
      <rPr>
        <sz val="10"/>
        <rFont val="Calibri"/>
        <family val="2"/>
        <charset val="238"/>
      </rPr>
      <t>φ</t>
    </r>
    <r>
      <rPr>
        <sz val="10"/>
        <rFont val="Arial Narrow"/>
        <family val="2"/>
      </rPr>
      <t xml:space="preserve"> 150 mm                                                                       kom  1
Q </t>
    </r>
    <r>
      <rPr>
        <sz val="10"/>
        <rFont val="Calibri"/>
        <family val="2"/>
        <charset val="238"/>
      </rPr>
      <t>φ</t>
    </r>
    <r>
      <rPr>
        <sz val="10"/>
        <rFont val="Arial Narrow"/>
        <family val="2"/>
      </rPr>
      <t xml:space="preserve"> 150 mm                                                                       kom  1
T </t>
    </r>
    <r>
      <rPr>
        <sz val="10"/>
        <rFont val="Calibri"/>
        <family val="2"/>
        <charset val="238"/>
      </rPr>
      <t>φ</t>
    </r>
    <r>
      <rPr>
        <sz val="10"/>
        <rFont val="Arial Narrow"/>
        <family val="2"/>
      </rPr>
      <t xml:space="preserve"> 200/150 mm                                                                kom  1
T </t>
    </r>
    <r>
      <rPr>
        <sz val="10"/>
        <rFont val="Calibri"/>
        <family val="2"/>
        <charset val="238"/>
      </rPr>
      <t>φ</t>
    </r>
    <r>
      <rPr>
        <sz val="10"/>
        <rFont val="Arial Narrow"/>
        <family val="2"/>
      </rPr>
      <t xml:space="preserve"> 150/150 mm                                                                kom  2
T </t>
    </r>
    <r>
      <rPr>
        <sz val="10"/>
        <rFont val="Calibri"/>
        <family val="2"/>
        <charset val="238"/>
      </rPr>
      <t>φ</t>
    </r>
    <r>
      <rPr>
        <sz val="10"/>
        <rFont val="Arial Narrow"/>
        <family val="2"/>
      </rPr>
      <t xml:space="preserve"> 150/80 mm                                                                  kom  2
FFR </t>
    </r>
    <r>
      <rPr>
        <sz val="10"/>
        <rFont val="Calibri"/>
        <family val="2"/>
        <charset val="238"/>
      </rPr>
      <t>φ</t>
    </r>
    <r>
      <rPr>
        <sz val="10"/>
        <rFont val="Arial Narrow"/>
        <family val="2"/>
      </rPr>
      <t xml:space="preserve"> 200/150 mm                                                           kom  1
FFR </t>
    </r>
    <r>
      <rPr>
        <sz val="10"/>
        <rFont val="Calibri"/>
        <family val="2"/>
        <charset val="238"/>
      </rPr>
      <t>φ</t>
    </r>
    <r>
      <rPr>
        <sz val="10"/>
        <rFont val="Arial Narrow"/>
        <family val="2"/>
      </rPr>
      <t xml:space="preserve"> 150/80 mm                                                             kom  2
X </t>
    </r>
    <r>
      <rPr>
        <sz val="10"/>
        <rFont val="Calibri"/>
        <family val="2"/>
        <charset val="238"/>
      </rPr>
      <t>φ</t>
    </r>
    <r>
      <rPr>
        <sz val="10"/>
        <rFont val="Arial Narrow"/>
        <family val="2"/>
      </rPr>
      <t xml:space="preserve"> 150/50 mm                                                                  kom  1
MDK </t>
    </r>
    <r>
      <rPr>
        <sz val="10"/>
        <rFont val="Calibri"/>
        <family val="2"/>
        <charset val="238"/>
      </rPr>
      <t>φ</t>
    </r>
    <r>
      <rPr>
        <sz val="10"/>
        <rFont val="Arial Narrow"/>
        <family val="2"/>
      </rPr>
      <t xml:space="preserve"> 150 mm                                                                 kom  1
MDK </t>
    </r>
    <r>
      <rPr>
        <sz val="10"/>
        <rFont val="Calibri"/>
        <family val="2"/>
        <charset val="238"/>
      </rPr>
      <t>φ</t>
    </r>
    <r>
      <rPr>
        <sz val="10"/>
        <rFont val="Arial Narrow"/>
        <family val="2"/>
      </rPr>
      <t xml:space="preserve"> 80 mm                                                                   kom  1
FF </t>
    </r>
    <r>
      <rPr>
        <sz val="10"/>
        <rFont val="Calibri"/>
        <family val="2"/>
        <charset val="238"/>
      </rPr>
      <t>φ</t>
    </r>
    <r>
      <rPr>
        <sz val="10"/>
        <rFont val="Arial Narrow"/>
        <family val="2"/>
      </rPr>
      <t xml:space="preserve"> 80 ; L=200                                                                kom  1
</t>
    </r>
  </si>
  <si>
    <t>komplet</t>
  </si>
  <si>
    <t>VK.05.</t>
  </si>
  <si>
    <r>
      <t xml:space="preserve">Nabava i montaža lijevano željeznih zasuna sa kotačem NP 10.
Obračun po montiranom komadu prema profilu </t>
    </r>
    <r>
      <rPr>
        <sz val="10"/>
        <rFont val="Calibri"/>
        <family val="2"/>
        <charset val="238"/>
      </rPr>
      <t>φ</t>
    </r>
    <r>
      <rPr>
        <sz val="10"/>
        <rFont val="Arial Narrow"/>
        <family val="2"/>
      </rPr>
      <t xml:space="preserve"> 150 mm.
</t>
    </r>
  </si>
  <si>
    <t>VK.06.</t>
  </si>
  <si>
    <r>
      <t xml:space="preserve">Nabava i motaža lijevano željznog povratnog ventila za radni tlak od 10 bara, EC prema HRN EN 1717.
Obračun po montiranom komadu prema profilu </t>
    </r>
    <r>
      <rPr>
        <sz val="10"/>
        <rFont val="Calibri"/>
        <family val="2"/>
        <charset val="238"/>
      </rPr>
      <t>φ</t>
    </r>
    <r>
      <rPr>
        <sz val="10"/>
        <rFont val="Arial Narrow"/>
        <family val="2"/>
      </rPr>
      <t xml:space="preserve"> 150 mm.
</t>
    </r>
  </si>
  <si>
    <t>VK.07.</t>
  </si>
  <si>
    <r>
      <t xml:space="preserve">Nabava i montaža lijevano željeznog hvatača nečistoće. Radni tlak od 10 bara.
Obračun po komadu prema profilu </t>
    </r>
    <r>
      <rPr>
        <sz val="10"/>
        <rFont val="Calibri"/>
        <family val="2"/>
        <charset val="238"/>
      </rPr>
      <t>φ</t>
    </r>
    <r>
      <rPr>
        <sz val="10"/>
        <rFont val="Arial Narrow"/>
        <family val="2"/>
      </rPr>
      <t xml:space="preserve"> 150 mm.
</t>
    </r>
  </si>
  <si>
    <t>VK.08.</t>
  </si>
  <si>
    <r>
      <t xml:space="preserve">Nabava i montaža vodomjera horizontalnog, višemlaznog WS </t>
    </r>
    <r>
      <rPr>
        <sz val="10"/>
        <rFont val="Calibri"/>
        <family val="2"/>
        <charset val="238"/>
      </rPr>
      <t>φ</t>
    </r>
    <r>
      <rPr>
        <sz val="10"/>
        <rFont val="Arial Narrow"/>
        <family val="2"/>
      </rPr>
      <t xml:space="preserve"> 80 mm minimalne nazivne veličine 40 m3/h, s daljinskim očitanjem za priključak na PC.
Uračunati impulsni davač (težinskog faktora 10) povezan s radijskim modulom za daljinsko očitanje </t>
    </r>
    <r>
      <rPr>
        <sz val="10"/>
        <rFont val="Calibri"/>
        <family val="2"/>
        <charset val="238"/>
      </rPr>
      <t>φ</t>
    </r>
    <r>
      <rPr>
        <sz val="10"/>
        <rFont val="Arial Narrow"/>
        <family val="2"/>
      </rPr>
      <t xml:space="preserve"> 80 mm.
</t>
    </r>
  </si>
  <si>
    <t>VK.09.</t>
  </si>
  <si>
    <r>
      <t xml:space="preserve">Nabava i montaža horizontalnog, višemlaznog vodomjear WS </t>
    </r>
    <r>
      <rPr>
        <sz val="10"/>
        <rFont val="Calibri"/>
        <family val="2"/>
        <charset val="238"/>
      </rPr>
      <t>φ</t>
    </r>
    <r>
      <rPr>
        <sz val="10"/>
        <rFont val="Arial Narrow"/>
        <family val="2"/>
      </rPr>
      <t xml:space="preserve"> 150 mm minimalne nazivne veličine 150 m3/h s daljinskim očitanjem za priključak na PC.
Uračunati impulsni davač(težinskog faktora 10) povezan s radijskim modulom za daljinsko očitanje </t>
    </r>
    <r>
      <rPr>
        <sz val="10"/>
        <rFont val="Calibri"/>
        <family val="2"/>
        <charset val="238"/>
      </rPr>
      <t>φ</t>
    </r>
    <r>
      <rPr>
        <sz val="10"/>
        <rFont val="Arial Narrow"/>
        <family val="2"/>
      </rPr>
      <t xml:space="preserve"> 150mm.
</t>
    </r>
  </si>
  <si>
    <t xml:space="preserve">
A-II PRIKLJUČAK VODOVODA-MONTAŽNI RADOVI
</t>
  </si>
  <si>
    <t>VK.10.</t>
  </si>
  <si>
    <t xml:space="preserve">Zatvaranje dovoda vode profila 200 mm na cjevovodu u ulici Josipa Huttlera i otvaranje dovoda vode profila 150 mm s južne strane bolničkog kompleksa (kod zgrade uprave). Radove izvoditi u dogovoru s tehničkom službom i s distributerom vodovod-Osijek.
Obračun po izvedenim radovima.
</t>
  </si>
  <si>
    <t>VK.11.</t>
  </si>
  <si>
    <r>
      <t xml:space="preserve">Demontaža i vađenje lijevano-željeznih tlačnih spojnih komada iz postojećeg vodomjernog okna koje se ukida.
E </t>
    </r>
    <r>
      <rPr>
        <sz val="10"/>
        <rFont val="Calibri"/>
        <family val="2"/>
        <charset val="238"/>
      </rPr>
      <t>φ</t>
    </r>
    <r>
      <rPr>
        <sz val="10"/>
        <rFont val="Arial Narrow"/>
        <family val="2"/>
      </rPr>
      <t xml:space="preserve"> 200 mm                                                                           kom  2
Q </t>
    </r>
    <r>
      <rPr>
        <sz val="10"/>
        <rFont val="Calibri"/>
        <family val="2"/>
        <charset val="238"/>
      </rPr>
      <t>φ</t>
    </r>
    <r>
      <rPr>
        <sz val="10"/>
        <rFont val="Arial Narrow"/>
        <family val="2"/>
      </rPr>
      <t xml:space="preserve"> 200 mm                                                                           kom  2
T </t>
    </r>
    <r>
      <rPr>
        <sz val="10"/>
        <rFont val="Calibri"/>
        <family val="2"/>
        <charset val="238"/>
      </rPr>
      <t>φ</t>
    </r>
    <r>
      <rPr>
        <sz val="10"/>
        <rFont val="Arial Narrow"/>
        <family val="2"/>
      </rPr>
      <t xml:space="preserve"> 200/200 mm                                                                    kom  2
FFR </t>
    </r>
    <r>
      <rPr>
        <sz val="10"/>
        <rFont val="Calibri"/>
        <family val="2"/>
        <charset val="238"/>
      </rPr>
      <t>φ</t>
    </r>
    <r>
      <rPr>
        <sz val="10"/>
        <rFont val="Arial Narrow"/>
        <family val="2"/>
      </rPr>
      <t xml:space="preserve"> 200/80 mm                                                                 kom  2
MDK </t>
    </r>
    <r>
      <rPr>
        <sz val="10"/>
        <rFont val="Calibri"/>
        <family val="2"/>
        <charset val="238"/>
      </rPr>
      <t>φ</t>
    </r>
    <r>
      <rPr>
        <sz val="10"/>
        <rFont val="Arial Narrow"/>
        <family val="2"/>
      </rPr>
      <t xml:space="preserve"> 200 mm                                                                     kom  1
MDK </t>
    </r>
    <r>
      <rPr>
        <sz val="10"/>
        <rFont val="Calibri"/>
        <family val="2"/>
        <charset val="238"/>
      </rPr>
      <t>φ</t>
    </r>
    <r>
      <rPr>
        <sz val="10"/>
        <rFont val="Arial Narrow"/>
        <family val="2"/>
      </rPr>
      <t xml:space="preserve"> 80 mm                                                                       kom  1
FF </t>
    </r>
    <r>
      <rPr>
        <sz val="10"/>
        <rFont val="Calibri"/>
        <family val="2"/>
        <charset val="238"/>
      </rPr>
      <t>φ</t>
    </r>
    <r>
      <rPr>
        <sz val="10"/>
        <rFont val="Arial Narrow"/>
        <family val="2"/>
      </rPr>
      <t xml:space="preserve"> 200 mm ; L=200                                                           kom  1
FF </t>
    </r>
    <r>
      <rPr>
        <sz val="10"/>
        <rFont val="Calibri"/>
        <family val="2"/>
        <charset val="238"/>
      </rPr>
      <t>φ</t>
    </r>
    <r>
      <rPr>
        <sz val="10"/>
        <rFont val="Arial Narrow"/>
        <family val="2"/>
      </rPr>
      <t xml:space="preserve"> 80 mm ; L=200                                                             kom  1
</t>
    </r>
  </si>
  <si>
    <t>VK.12.</t>
  </si>
  <si>
    <r>
      <t xml:space="preserve">Demontaža i vađenje lijevano-željezne tlačne armature iz postojećeg vodomjernog okna koje se ukida.
Zasun </t>
    </r>
    <r>
      <rPr>
        <sz val="10"/>
        <rFont val="Calibri"/>
        <family val="2"/>
        <charset val="238"/>
      </rPr>
      <t>φ</t>
    </r>
    <r>
      <rPr>
        <sz val="10"/>
        <rFont val="Arial Narrow"/>
        <family val="2"/>
      </rPr>
      <t xml:space="preserve"> 200 mm                                                                  kom  2
Zasun </t>
    </r>
    <r>
      <rPr>
        <sz val="10"/>
        <rFont val="Calibri"/>
        <family val="2"/>
        <charset val="238"/>
      </rPr>
      <t>φ</t>
    </r>
    <r>
      <rPr>
        <sz val="10"/>
        <rFont val="Arial Narrow"/>
        <family val="2"/>
      </rPr>
      <t xml:space="preserve"> 80 mm                                                                    kom  2
Vodomjer </t>
    </r>
    <r>
      <rPr>
        <sz val="10"/>
        <rFont val="Calibri"/>
        <family val="2"/>
        <charset val="238"/>
      </rPr>
      <t>φ</t>
    </r>
    <r>
      <rPr>
        <sz val="10"/>
        <rFont val="Arial Narrow"/>
        <family val="2"/>
      </rPr>
      <t xml:space="preserve"> 200 mm                                                             kom  1
Vodomjer </t>
    </r>
    <r>
      <rPr>
        <sz val="10"/>
        <rFont val="Calibri"/>
        <family val="2"/>
        <charset val="238"/>
      </rPr>
      <t>φ</t>
    </r>
    <r>
      <rPr>
        <sz val="10"/>
        <rFont val="Arial Narrow"/>
        <family val="2"/>
      </rPr>
      <t xml:space="preserve"> 80 mm                                                               kom  1
</t>
    </r>
  </si>
  <si>
    <t>VK.13.</t>
  </si>
  <si>
    <r>
      <t xml:space="preserve">Nabava, prijenos i ugradnja lijevano-željeznih tlačnih vodovodnih cijevi i spojnih komada sa naglavkom, za radni pritisak od 10 bara. Spajanje na kolčak s gumenom brtvom.
Obračun po komplet izvedenom spojnom cjevovodu sa svim materijalom i radom.
-cijev </t>
    </r>
    <r>
      <rPr>
        <sz val="10"/>
        <rFont val="Calibri"/>
        <family val="2"/>
        <charset val="238"/>
      </rPr>
      <t>φ</t>
    </r>
    <r>
      <rPr>
        <sz val="10"/>
        <rFont val="Arial Narrow"/>
        <family val="2"/>
      </rPr>
      <t xml:space="preserve"> 150 mm                                                                    m</t>
    </r>
    <r>
      <rPr>
        <sz val="10"/>
        <rFont val="Calibri"/>
        <family val="2"/>
        <charset val="238"/>
      </rPr>
      <t>′</t>
    </r>
    <r>
      <rPr>
        <sz val="10"/>
        <rFont val="Arial Narrow"/>
        <family val="2"/>
      </rPr>
      <t xml:space="preserve">  40,00
-MQ 90</t>
    </r>
    <r>
      <rPr>
        <sz val="10"/>
        <rFont val="Calibri"/>
        <family val="2"/>
        <charset val="238"/>
      </rPr>
      <t>°</t>
    </r>
    <r>
      <rPr>
        <sz val="10"/>
        <rFont val="Arial Narrow"/>
        <family val="2"/>
      </rPr>
      <t xml:space="preserve"> </t>
    </r>
    <r>
      <rPr>
        <sz val="10"/>
        <rFont val="Calibri"/>
        <family val="2"/>
        <charset val="238"/>
      </rPr>
      <t>φ</t>
    </r>
    <r>
      <rPr>
        <sz val="10"/>
        <rFont val="Arial Narrow"/>
        <family val="2"/>
      </rPr>
      <t xml:space="preserve"> 150 mm                                                               kom  2
-MMR </t>
    </r>
    <r>
      <rPr>
        <sz val="10"/>
        <rFont val="Calibri"/>
        <family val="2"/>
        <charset val="238"/>
      </rPr>
      <t>φ</t>
    </r>
    <r>
      <rPr>
        <sz val="10"/>
        <rFont val="Arial Narrow"/>
        <family val="2"/>
      </rPr>
      <t xml:space="preserve"> 200/150 mm                                                           kom  1
</t>
    </r>
  </si>
  <si>
    <t xml:space="preserve">
komplet</t>
  </si>
  <si>
    <t>VK.14.</t>
  </si>
  <si>
    <r>
      <t xml:space="preserve">Izrada priključka i spojnog cjevovoda hladne sanitarne vode </t>
    </r>
    <r>
      <rPr>
        <sz val="10"/>
        <rFont val="Calibri"/>
        <family val="2"/>
        <charset val="238"/>
      </rPr>
      <t>φ</t>
    </r>
    <r>
      <rPr>
        <sz val="10"/>
        <rFont val="Arial Narrow"/>
        <family val="2"/>
      </rPr>
      <t xml:space="preserve"> 80 mm na postojeći-interni vodovod </t>
    </r>
    <r>
      <rPr>
        <sz val="10"/>
        <rFont val="Calibri"/>
        <family val="2"/>
        <charset val="238"/>
      </rPr>
      <t>φ</t>
    </r>
    <r>
      <rPr>
        <sz val="10"/>
        <rFont val="Arial Narrow"/>
        <family val="2"/>
      </rPr>
      <t xml:space="preserve"> 150 mm unutar bolničkog kompleksa. Potrebno je zatvoriti dovode vode, prerezati cjevovod i ugraditi nove spojne komade i zasun s ugradbenom garniturom.
Obračun po komplet izvedenom priključku.
-cijevi PPR </t>
    </r>
    <r>
      <rPr>
        <sz val="10"/>
        <rFont val="Calibri"/>
        <family val="2"/>
        <charset val="238"/>
      </rPr>
      <t>φ</t>
    </r>
    <r>
      <rPr>
        <sz val="10"/>
        <rFont val="Arial Narrow"/>
        <family val="2"/>
      </rPr>
      <t xml:space="preserve"> 110/80 mm                                                      m</t>
    </r>
    <r>
      <rPr>
        <sz val="10"/>
        <rFont val="Calibri"/>
        <family val="2"/>
        <charset val="238"/>
      </rPr>
      <t>′</t>
    </r>
    <r>
      <rPr>
        <sz val="10"/>
        <rFont val="Arial Narrow"/>
        <family val="2"/>
      </rPr>
      <t xml:space="preserve">  24,00
-A </t>
    </r>
    <r>
      <rPr>
        <sz val="10"/>
        <rFont val="Calibri"/>
        <family val="2"/>
        <charset val="238"/>
      </rPr>
      <t>φ</t>
    </r>
    <r>
      <rPr>
        <sz val="10"/>
        <rFont val="Arial Narrow"/>
        <family val="2"/>
      </rPr>
      <t xml:space="preserve"> 150/80 mm                                                                    kom  1
-U </t>
    </r>
    <r>
      <rPr>
        <sz val="10"/>
        <rFont val="Calibri"/>
        <family val="2"/>
        <charset val="238"/>
      </rPr>
      <t>φ</t>
    </r>
    <r>
      <rPr>
        <sz val="10"/>
        <rFont val="Arial Narrow"/>
        <family val="2"/>
      </rPr>
      <t xml:space="preserve"> 150 mm                                                                         kom  1
-zasun </t>
    </r>
    <r>
      <rPr>
        <sz val="10"/>
        <rFont val="Calibri"/>
        <family val="2"/>
        <charset val="238"/>
      </rPr>
      <t>φ</t>
    </r>
    <r>
      <rPr>
        <sz val="10"/>
        <rFont val="Arial Narrow"/>
        <family val="2"/>
      </rPr>
      <t xml:space="preserve"> 80 mm s ugradbnom garniturom                             kom  1
-PPR spojnica </t>
    </r>
    <r>
      <rPr>
        <sz val="10"/>
        <rFont val="Calibri"/>
        <family val="2"/>
        <charset val="238"/>
      </rPr>
      <t>φ</t>
    </r>
    <r>
      <rPr>
        <sz val="10"/>
        <rFont val="Arial Narrow"/>
        <family val="2"/>
      </rPr>
      <t xml:space="preserve"> 80 mm s brtvom                                          kom  1
-plastična prirubnica s čeličnim ojačanjem                              kom  1
</t>
    </r>
  </si>
  <si>
    <t>VK.15.</t>
  </si>
  <si>
    <r>
      <t xml:space="preserve">Izrada priključka i spojnog cjevovoda omekšane vode </t>
    </r>
    <r>
      <rPr>
        <sz val="10"/>
        <rFont val="Calibri"/>
        <family val="2"/>
        <charset val="238"/>
      </rPr>
      <t>φ</t>
    </r>
    <r>
      <rPr>
        <sz val="10"/>
        <rFont val="Arial Narrow"/>
        <family val="2"/>
      </rPr>
      <t xml:space="preserve"> 80 mm na postojeći-interni cjevovod unutar bolničkog kompleksa. Potrebno je zatvoriti dovode vode, prerezati cjevovod i ugraditi nove spojne komade i zasun s ugradbenom garniturom.
Obračun po komplet izvedenom priključku.
-cijevi PPR Φ 110/80 mm                                                      m′  24,00
-A Φ 150/80 mm                                                                    kom  1
-U Φ 150 mm                                                                         kom  1
-zasun Φ 80 mm s ugradbnom garniturom                             kom  1
-PPR spojnica Φ 80 mm s brtvom                                          kom  1
-plastična prirubnica s čeličnim ojačanjem                              kom  1
</t>
    </r>
  </si>
  <si>
    <t>VK.16.</t>
  </si>
  <si>
    <t xml:space="preserve">Ispitivanje montiranog cjevovoda na tlak vodom. Punjenje cjevovoda vodom, tlačenje s upotrebom tlačne pumpe, trajanje tlačne probe s preuzimanjem, te pražnjenje cjevovoda nakon tlačne probe. Uključivo izrada eventualno novih potrebnih uporišta, cjelokupna privremena montaža i demontaža radi ispitivanja cjevovoda sa svim utrošenim spojnim materijalom i svi potrebni prijenosi do 50,00 m.
</t>
  </si>
  <si>
    <t>VK.17.</t>
  </si>
  <si>
    <t xml:space="preserve">Mehaničko čišćenje cjevovoda obavezno izvršiti prije ispiranja i atestiranja vode.
</t>
  </si>
  <si>
    <t>VK.18.</t>
  </si>
  <si>
    <t xml:space="preserve">Pranje, dezinfekcija i ispiranje cjevovoda s utroškom potrebne vode i dezinfekcijskog materijala.
</t>
  </si>
  <si>
    <t>VK.19.</t>
  </si>
  <si>
    <t xml:space="preserve">Izrada analize vode i ishođenje atesta o bakteriološkoj ispravnosti vode od ovlaštene ustanove.
</t>
  </si>
  <si>
    <t>VK.20.</t>
  </si>
  <si>
    <t xml:space="preserve">Ispitivanje cjevovoda na protočnost i tlak, te ishođenje uvjerenja o ispravnosti rada od ovlaštene ustanove .
</t>
  </si>
  <si>
    <t>VK.21.</t>
  </si>
  <si>
    <t xml:space="preserve">Geodetsko snimanje i kompjuterska izrada nacrta izvedenog stanja instalacije vodovoda. 
</t>
  </si>
  <si>
    <t xml:space="preserve">
A-III GRAĐEVINSKI RADOVI      
</t>
  </si>
  <si>
    <t>VK.22.</t>
  </si>
  <si>
    <t xml:space="preserve">Izrada, postavljanje i skidanje skele za označavanje - iskolčenje trase vodovoda i mjesta priključka.
Obračun po mt.
</t>
  </si>
  <si>
    <t>VK.23.</t>
  </si>
  <si>
    <r>
      <t>Iskop jarka u tlu III-IV kategorije sa pravilnim vertikalnim odsjecanjem bokova jarka i izradom dna točno prema nacrtu, uključivo izbacivanje iskopanog materijala na 1,0 mt od ruba jarka, te eventualno crpljenje podzemne i oborinske vode za vrijeme radova. Predviđa se strojni iskop 80</t>
    </r>
    <r>
      <rPr>
        <sz val="10"/>
        <rFont val="Calibri"/>
        <family val="2"/>
        <charset val="238"/>
      </rPr>
      <t>%</t>
    </r>
    <r>
      <rPr>
        <sz val="10"/>
        <rFont val="Arial Narrow"/>
        <family val="2"/>
      </rPr>
      <t>, a ručni iskop 20</t>
    </r>
    <r>
      <rPr>
        <sz val="10"/>
        <rFont val="Calibri"/>
        <family val="2"/>
        <charset val="238"/>
      </rPr>
      <t>%</t>
    </r>
    <r>
      <rPr>
        <sz val="10"/>
        <rFont val="Arial Narrow"/>
        <family val="2"/>
      </rPr>
      <t>.
Obračunava se po m</t>
    </r>
    <r>
      <rPr>
        <sz val="10"/>
        <rFont val="Calibri"/>
        <family val="2"/>
        <charset val="238"/>
      </rPr>
      <t>³</t>
    </r>
    <r>
      <rPr>
        <sz val="10"/>
        <rFont val="Arial Narrow"/>
        <family val="2"/>
      </rPr>
      <t xml:space="preserve"> iskopanog materijala, mjeren u prirodnom stanju.
Širina rova 80 cm.
Dubina iskopa do 2,00 m.
</t>
    </r>
  </si>
  <si>
    <r>
      <t>m</t>
    </r>
    <r>
      <rPr>
        <sz val="10"/>
        <rFont val="Calibri"/>
        <family val="2"/>
        <charset val="238"/>
      </rPr>
      <t>³</t>
    </r>
  </si>
  <si>
    <t>VK.24.</t>
  </si>
  <si>
    <r>
      <t xml:space="preserve">Fino planiranje dna jarka u tlu III-IV kategorije sa tičnošću </t>
    </r>
    <r>
      <rPr>
        <sz val="10"/>
        <rFont val="Calibri"/>
        <family val="2"/>
        <charset val="238"/>
      </rPr>
      <t>±</t>
    </r>
    <r>
      <rPr>
        <sz val="10"/>
        <rFont val="Arial Narrow"/>
        <family val="2"/>
      </rPr>
      <t xml:space="preserve"> 1 cm na kote određene uzdužnim profilima, uključivo izbacivanje materijala 1,0 m od ruba jarka.
Obračun po m</t>
    </r>
    <r>
      <rPr>
        <sz val="10"/>
        <rFont val="Calibri"/>
        <family val="2"/>
        <charset val="238"/>
      </rPr>
      <t>²</t>
    </r>
    <r>
      <rPr>
        <sz val="10"/>
        <rFont val="Arial Narrow"/>
        <family val="2"/>
      </rPr>
      <t xml:space="preserve"> planirane površine.
</t>
    </r>
  </si>
  <si>
    <r>
      <t>m</t>
    </r>
    <r>
      <rPr>
        <sz val="10"/>
        <rFont val="Calibri"/>
        <family val="2"/>
        <charset val="238"/>
      </rPr>
      <t>²</t>
    </r>
  </si>
  <si>
    <t>VK.25.</t>
  </si>
  <si>
    <r>
      <t>Zatrpavanje jarka nakon izvedbe vodovoda sa materijalom od iskopa rova. Zatrpavanje izvršiti najprije sa sitnim, a zatim sa krupnim materijalom u slojevima do 30 cm u visinu uz nabijanje ručnim nabijačem težine 10 kg sa eventualno potrebnim vlaženjem do maksimalne zbijenosti.
Obračunava se po m</t>
    </r>
    <r>
      <rPr>
        <sz val="10"/>
        <rFont val="Calibri"/>
        <family val="2"/>
        <charset val="238"/>
      </rPr>
      <t>³</t>
    </r>
    <r>
      <rPr>
        <sz val="10"/>
        <rFont val="Arial Narrow"/>
        <family val="2"/>
      </rPr>
      <t xml:space="preserve"> zatrpanog jarka.</t>
    </r>
  </si>
  <si>
    <t>VK.26.</t>
  </si>
  <si>
    <r>
      <t>Izrada posteljice od pijeska debljine 10-15 cm ispod cijevi.
Obračun po m</t>
    </r>
    <r>
      <rPr>
        <sz val="10"/>
        <rFont val="Calibri"/>
        <family val="2"/>
        <charset val="238"/>
      </rPr>
      <t>³</t>
    </r>
    <r>
      <rPr>
        <sz val="10"/>
        <rFont val="Arial Narrow"/>
        <family val="2"/>
      </rPr>
      <t xml:space="preserve">.
</t>
    </r>
  </si>
  <si>
    <t>VK.27.</t>
  </si>
  <si>
    <r>
      <t>Odvoz suvišnog materijala od iskopa nakon zatrpavanja jarka i jame od vodomjernog okana, uključujući utovar, prijevoz, istovar i grubo razastiranje sa planiranjem deponija. Transportnu udaljenost odrediti na licu mjesta (do 5 km). 
Obračunava se po m</t>
    </r>
    <r>
      <rPr>
        <sz val="10"/>
        <rFont val="Calibri"/>
        <family val="2"/>
        <charset val="238"/>
      </rPr>
      <t>³</t>
    </r>
    <r>
      <rPr>
        <sz val="10"/>
        <rFont val="Arial Narrow"/>
        <family val="2"/>
      </rPr>
      <t xml:space="preserve"> prevezenog materijala u rastresitom stanju (40</t>
    </r>
    <r>
      <rPr>
        <sz val="10"/>
        <rFont val="Calibri"/>
        <family val="2"/>
        <charset val="238"/>
      </rPr>
      <t>%</t>
    </r>
    <r>
      <rPr>
        <sz val="10"/>
        <rFont val="Arial Narrow"/>
        <family val="2"/>
      </rPr>
      <t xml:space="preserve">).
</t>
    </r>
  </si>
  <si>
    <t>VK.28.</t>
  </si>
  <si>
    <r>
      <t>Razupiranje rova zbog osiguranja od obrušavanja sa telpama i oblom građom. Osiguranje rova postaviti na svim mjestima dubine veće od 1,0 m.
Obračun po m</t>
    </r>
    <r>
      <rPr>
        <sz val="10"/>
        <rFont val="Calibri"/>
        <family val="2"/>
        <charset val="238"/>
      </rPr>
      <t>²</t>
    </r>
    <r>
      <rPr>
        <sz val="10"/>
        <rFont val="Arial Narrow"/>
        <family val="2"/>
      </rPr>
      <t xml:space="preserve"> razvijene površine.</t>
    </r>
  </si>
  <si>
    <t>VK.29.</t>
  </si>
  <si>
    <r>
      <t>Izrada ukručenja i zaštite cjevovoda od betona C16/20 (prema uputama proizvođača cijevi) i podložnog betona za hidrante. Betonskim blokom osigurati sve horizontalne i vertikalne lomove u trasi, redukcije i ogranke.
Obračun po m</t>
    </r>
    <r>
      <rPr>
        <sz val="10"/>
        <rFont val="Calibri"/>
        <family val="2"/>
        <charset val="238"/>
      </rPr>
      <t>³</t>
    </r>
    <r>
      <rPr>
        <sz val="10"/>
        <rFont val="Arial Narrow"/>
        <family val="2"/>
      </rPr>
      <t xml:space="preserve"> ugrađenog betona uključujući potrebnu oplatu.
</t>
    </r>
  </si>
  <si>
    <t>VK.30.</t>
  </si>
  <si>
    <r>
      <t>Strojno rezanje i razbijanje betonske hodne staze ili ceste.
Obračun po m</t>
    </r>
    <r>
      <rPr>
        <sz val="10"/>
        <rFont val="Calibri"/>
        <family val="2"/>
        <charset val="238"/>
      </rPr>
      <t>²</t>
    </r>
    <r>
      <rPr>
        <sz val="10"/>
        <rFont val="Arial Narrow"/>
        <family val="2"/>
      </rPr>
      <t xml:space="preserve"> računajući i odvoz betonske šute.
</t>
    </r>
  </si>
  <si>
    <t>VK.31.</t>
  </si>
  <si>
    <t xml:space="preserve">Vađenje postojećih vodovodnih cijevi iz rova, na dijelovima trasa gdje će se obavljati široki iskop ili na dijelovima gdje se trase podudaraju.
Obračun po mt s otpremom na gradsko odlagalište.
</t>
  </si>
  <si>
    <t>VK.32.</t>
  </si>
  <si>
    <t>"Rušenje" postojeće armirano-betonske komore vodomjernog okna. Okno svijetle veličine 380/177/194 cm sa betonskim stijenkama debljine 20 cm i armirano betonskom pločom debljine 15 cm, potrebno je strojnim štemanjem u cijelosti razbiti, a otpadni materijal odvesti na gradsko odlagalište.
Obračun po komplet izvedenim radovima.</t>
  </si>
  <si>
    <t>VK.33.</t>
  </si>
  <si>
    <r>
      <t>Izrada vodomjernog okna svijetle veličine 2,00/5,60 metra, dubine 2,20 metra prema nacrtu. Armirano betonska ploča dna i zidovi C 25/30, debljine 20 cm, armirano betonska ploča C 25/30, debljine 15 cm. Ulazni otvori veličine 60/60 cm od betona C 25/30.U sav beton stavljati aditive za vodonepropusnost. Cijevi obližiti zasmoljenim užetom od kudelje na prolazu kroz zidove okna, te izvršiti zatvaranje otvora cementnim mortom 1:4. Ugradnja lijevano željeznih penjalica. Dobava i montaža poklopca s okvirom lijevano željeznog vel.600x600 mm. Izrada, montaža i demontaža oplate zidova i ploče sa podupiranjem.
Uključivo svi prijenosi materijala.
Batuda                                                                         m</t>
    </r>
    <r>
      <rPr>
        <sz val="10"/>
        <rFont val="Calibri"/>
        <family val="2"/>
        <charset val="238"/>
      </rPr>
      <t xml:space="preserve">³    </t>
    </r>
    <r>
      <rPr>
        <sz val="10"/>
        <rFont val="Arial Narrow"/>
        <family val="2"/>
      </rPr>
      <t xml:space="preserve">  3,00
Podložni beton                                                             m</t>
    </r>
    <r>
      <rPr>
        <sz val="10"/>
        <rFont val="Calibri"/>
        <family val="2"/>
        <charset val="238"/>
      </rPr>
      <t>³</t>
    </r>
    <r>
      <rPr>
        <sz val="10"/>
        <rFont val="Arial Narrow"/>
        <family val="2"/>
      </rPr>
      <t xml:space="preserve">      2,00
Arm.betonski zidovi 20 cm, C 25/30                             m</t>
    </r>
    <r>
      <rPr>
        <sz val="10"/>
        <rFont val="Calibri"/>
        <family val="2"/>
        <charset val="238"/>
      </rPr>
      <t xml:space="preserve">³     </t>
    </r>
    <r>
      <rPr>
        <sz val="10"/>
        <rFont val="Arial Narrow"/>
        <family val="2"/>
        <charset val="238"/>
      </rPr>
      <t xml:space="preserve"> 6,00
Arm.betonski pod 20 cm, C 25/30                                m</t>
    </r>
    <r>
      <rPr>
        <sz val="10"/>
        <rFont val="Calibri"/>
        <family val="2"/>
        <charset val="238"/>
      </rPr>
      <t>³</t>
    </r>
    <r>
      <rPr>
        <sz val="10"/>
        <rFont val="Arial Narrow"/>
        <family val="2"/>
        <charset val="238"/>
      </rPr>
      <t xml:space="preserve">      3,00
Arm.betonska ploča C 25/30-15 cm                             m</t>
    </r>
    <r>
      <rPr>
        <sz val="10"/>
        <rFont val="Calibri"/>
        <family val="2"/>
        <charset val="238"/>
      </rPr>
      <t>³</t>
    </r>
    <r>
      <rPr>
        <sz val="10"/>
        <rFont val="Arial Narrow"/>
        <family val="2"/>
        <charset val="238"/>
      </rPr>
      <t xml:space="preserve">      2,50
Penjalice                                                                    kom    12,00
Poklopac komplet                                                       kom      2,00
Oplata zidova (dvostrana)                                           m</t>
    </r>
    <r>
      <rPr>
        <sz val="10"/>
        <rFont val="Calibri"/>
        <family val="2"/>
        <charset val="238"/>
      </rPr>
      <t>²</t>
    </r>
    <r>
      <rPr>
        <sz val="10"/>
        <rFont val="Arial Narrow"/>
        <family val="2"/>
        <charset val="238"/>
      </rPr>
      <t xml:space="preserve">     65,00
Oplata ploče sa podupiranjem                                     m</t>
    </r>
    <r>
      <rPr>
        <sz val="10"/>
        <rFont val="Calibri"/>
        <family val="2"/>
        <charset val="238"/>
      </rPr>
      <t>²</t>
    </r>
    <r>
      <rPr>
        <sz val="10"/>
        <rFont val="Arial Narrow"/>
        <family val="2"/>
        <charset val="238"/>
      </rPr>
      <t xml:space="preserve">     14,00
Armatura MA 500/560                                                kg    460,00
        </t>
    </r>
    <r>
      <rPr>
        <sz val="10"/>
        <rFont val="Calibri"/>
        <family val="2"/>
        <charset val="238"/>
      </rPr>
      <t>φ</t>
    </r>
    <r>
      <rPr>
        <sz val="10"/>
        <rFont val="Arial Narrow"/>
        <family val="2"/>
        <charset val="238"/>
      </rPr>
      <t xml:space="preserve"> 12 mm                                                             kg      30,00
Obračun po kompletno izvedenom oknu sa svim materijalom i radovima.
</t>
    </r>
  </si>
  <si>
    <t xml:space="preserve">B. VANJSKA KANALIZACIJA      </t>
  </si>
  <si>
    <t xml:space="preserve">
B-I GRAĐEVINSKI RADOVI 
</t>
  </si>
  <si>
    <t>VK.34.</t>
  </si>
  <si>
    <t xml:space="preserve">Geodetsko snimanje i označavanje trase kanalizacije s nanošenjem najvažnijih točaka na skelu na terenu.
Obračun po mt.
</t>
  </si>
  <si>
    <t>VK.35.</t>
  </si>
  <si>
    <t xml:space="preserve">Izrada, postavljanje i skidanje skele za označavanje - iskolčenje trase kanalizacije.
Obračun po mt.
</t>
  </si>
  <si>
    <t>VK.36.</t>
  </si>
  <si>
    <r>
      <t>Iskop jarka u tlu III-IV kategorije sa pravilnim vertikalnim odsjecanjem bokova jarka i izradom dna točno prema nacrtu, uključivo izbacivanje iskopanog materijala na 1,0 mt od ruba jarka, te eventualno cprljenje podzemne i oborinske vode za vrijeme radova. Predviđa se strojni iskop 80%, a ručni iskop 20%.
Obračunava se po m</t>
    </r>
    <r>
      <rPr>
        <sz val="10"/>
        <rFont val="Calibri"/>
        <family val="2"/>
        <charset val="238"/>
      </rPr>
      <t>³</t>
    </r>
    <r>
      <rPr>
        <sz val="10"/>
        <rFont val="Arial Narrow"/>
        <family val="2"/>
      </rPr>
      <t xml:space="preserve"> iskopanog materijala, mjeren u prirodnom stanju.
Širina rova 80 cm
Dubina iskopa do 2,0 m
</t>
    </r>
  </si>
  <si>
    <t>VK.37.</t>
  </si>
  <si>
    <t>Proširenje rova na mjestima izvedbe revizijskih okana u tlu III-IV kategorije sa pravilnim vertikalnim odsjecanjem bokova i izradom dna točno prema nacrtu, uključivo izbacivanje iskopanog materijala na 1,0 mt od revizijskih okana, te eventualno cprljenje podzemne i oborinske vode za vrijeme radova. Predviđa se strojni iskop 80%, a ručni iskop 20%.
Obračunava se po m³ iskopanog materijala, mjeren u prirodnom stanju.</t>
  </si>
  <si>
    <t>Dubina do 2,0 m</t>
  </si>
  <si>
    <t xml:space="preserve">Dubina od 2,0 do 5,0 m
</t>
  </si>
  <si>
    <t>VK.38.</t>
  </si>
  <si>
    <t>Proširenje rova na mjestima izvedbe slivnikau tlu III-IV kategorije sa pravilnim vertikalnim odsjecanjem bokova i izradom dna točno prema nacrtu, uključivo izbacivanje iskopanog materijala na 1,0 mt od revizijskih okana, te eventualno cprljenje podzemne i oborinske vode za vrijeme radova. Predviđa se strojni iskop 80%, a ručni iskop 20%.
Obračunava se po m³ iskopanog materijala, mjeren u prirodnom stanju.
Dubina iskopa do 2,0 m</t>
  </si>
  <si>
    <t>VK.39.</t>
  </si>
  <si>
    <r>
      <t xml:space="preserve">Fino planiranje dna jarka na tlu III kategorije s točnošću </t>
    </r>
    <r>
      <rPr>
        <sz val="10"/>
        <rFont val="Calibri"/>
        <family val="2"/>
        <charset val="238"/>
      </rPr>
      <t>±</t>
    </r>
    <r>
      <rPr>
        <sz val="10"/>
        <rFont val="Arial Narrow"/>
        <family val="2"/>
      </rPr>
      <t xml:space="preserve"> 1 cm na kote određene uzdužnim profilima, uključivo izbacivanje materijala na 1,0 m od ruba jarka.
Obračun po m</t>
    </r>
    <r>
      <rPr>
        <sz val="10"/>
        <rFont val="Calibri"/>
        <family val="2"/>
        <charset val="238"/>
      </rPr>
      <t>²</t>
    </r>
    <r>
      <rPr>
        <sz val="10"/>
        <rFont val="Arial Narrow"/>
        <family val="2"/>
      </rPr>
      <t xml:space="preserve"> planirane površine.
</t>
    </r>
  </si>
  <si>
    <t>VK.40.</t>
  </si>
  <si>
    <r>
      <t>Zatrpavanje jarka i revizijskih okana nakon izvedbe kanalizacije sa materijalom od iskopa rova. Zatrpavanje izvršiti najprije sa sitnim, a zatim sa krupnim materijalom u slojevima do 30 cm u visinu uz nabijanje ručnim nabijačem težine 10 kg sa eventualno potrebnim vlaženjem do maksimalne sabijenosti.
Obračunava se po m</t>
    </r>
    <r>
      <rPr>
        <sz val="10"/>
        <rFont val="Calibri"/>
        <family val="2"/>
        <charset val="238"/>
      </rPr>
      <t>³</t>
    </r>
    <r>
      <rPr>
        <sz val="10"/>
        <rFont val="Arial Narrow"/>
        <family val="2"/>
      </rPr>
      <t xml:space="preserve"> zatrpanog jarka. 
</t>
    </r>
  </si>
  <si>
    <t>VK.41.</t>
  </si>
  <si>
    <r>
      <t>Izrada posteljice od pijeska debljine 10-15 cm ispod cijevi i oko cijevi.
Obračun po m</t>
    </r>
    <r>
      <rPr>
        <sz val="10"/>
        <rFont val="Calibri"/>
        <family val="2"/>
        <charset val="238"/>
      </rPr>
      <t>³</t>
    </r>
    <r>
      <rPr>
        <sz val="10"/>
        <rFont val="Arial Narrow"/>
        <family val="2"/>
      </rPr>
      <t xml:space="preserve">.
</t>
    </r>
  </si>
  <si>
    <t>VK.42.</t>
  </si>
  <si>
    <r>
      <t>Odvoz suvišnog materijala od iskopa nakon zatrpavanja jarka i jame od revizijskih okana, uključujući utovar, prijevoz, istovar i grubo razastiranje sa planiranjem deponija. Transportnu udaljenost odrediti na licu mjesta (do 5 km). 
Obračunava se po m</t>
    </r>
    <r>
      <rPr>
        <sz val="10"/>
        <rFont val="Calibri"/>
        <family val="2"/>
        <charset val="238"/>
      </rPr>
      <t>³</t>
    </r>
    <r>
      <rPr>
        <sz val="10"/>
        <rFont val="Arial Narrow"/>
        <family val="2"/>
      </rPr>
      <t xml:space="preserve"> prevezenog materijal u rastresitom stanju (40%).
</t>
    </r>
  </si>
  <si>
    <t>VK.43.</t>
  </si>
  <si>
    <t>Razupiranje rova zbog osiguranja od obrušavanja sa čeličnom industrijskom oplatom. Osiguranje rova postaviti na svim mjestima dubine veće od 1,0 m.
Obračun po m2 razvijene površine.</t>
  </si>
  <si>
    <t>Dubina rova do 2,0 m</t>
  </si>
  <si>
    <t xml:space="preserve">Dubina rova od 2,0 do 5,0 m
</t>
  </si>
  <si>
    <t>VK.44.</t>
  </si>
  <si>
    <t xml:space="preserve">Izbacivanje vode iz rova muljnom crpkom kod prespajanja cjevovoda, kao tlačne probe ili uslijed oborina. U cijenu sat rada crpke uključena je i cijena rada ekipe, te sate potrebne radnje u svezi s precrpljavanjem.
Obračun prema izvedenom radu.
</t>
  </si>
  <si>
    <t>sati</t>
  </si>
  <si>
    <t>VK.45.</t>
  </si>
  <si>
    <r>
      <t>Izrada kontrolno mjernog okna svijetle veličine 1,20/2,00 m, dubine 4,40-5,20 m, sa komorom za ulaz veličine 1,00/5,20 m, dubine 3,15-4,20 m. Dno okna i stijenke debljine 20 cm iz betona C 25/30. Pokrovna ploča debljine 20 cm, beton C 25/30 s izradom ulaznih otvora 60/60 cm u koje se ugrađuje lijevano željezni poklopac s okvirom veličine 60/60 cm. Okno i komoru sa stepenicama betonirati u dvostranoj oplati, a iznutra ožbukati i zagladiti cementnim mortom. U stijenke okna ugraditi priključne komade za kanalizacijske cijevi i lijevano željezne penjalice.
Batuda 15 cm                                                                    m</t>
    </r>
    <r>
      <rPr>
        <sz val="10"/>
        <rFont val="Calibri"/>
        <family val="2"/>
        <charset val="238"/>
      </rPr>
      <t>³</t>
    </r>
    <r>
      <rPr>
        <sz val="10"/>
        <rFont val="Arial Narrow"/>
        <family val="2"/>
      </rPr>
      <t xml:space="preserve">         2,30
Podložni beton 10 cm                                                        m</t>
    </r>
    <r>
      <rPr>
        <sz val="10"/>
        <rFont val="Calibri"/>
        <family val="2"/>
        <charset val="238"/>
      </rPr>
      <t>³</t>
    </r>
    <r>
      <rPr>
        <sz val="10"/>
        <rFont val="Arial Narrow"/>
        <family val="2"/>
      </rPr>
      <t xml:space="preserve">         1,60
Arm.bet. dno i stepenice debljine 20/30 cm, C 25/30         m</t>
    </r>
    <r>
      <rPr>
        <sz val="10"/>
        <rFont val="Calibri"/>
        <family val="2"/>
        <charset val="238"/>
      </rPr>
      <t>³</t>
    </r>
    <r>
      <rPr>
        <sz val="10"/>
        <rFont val="Arial Narrow"/>
        <family val="2"/>
      </rPr>
      <t xml:space="preserve">         4,60
Arm.bet. stijenke debljine 20 cm, C 25/30                          m</t>
    </r>
    <r>
      <rPr>
        <sz val="10"/>
        <rFont val="Calibri"/>
        <family val="2"/>
        <charset val="238"/>
      </rPr>
      <t>³</t>
    </r>
    <r>
      <rPr>
        <sz val="10"/>
        <rFont val="Arial Narrow"/>
        <family val="2"/>
      </rPr>
      <t xml:space="preserve">       10,00
Arm.bet.ploča i otvor za ulaz C 25/30                                m</t>
    </r>
    <r>
      <rPr>
        <sz val="10"/>
        <rFont val="Calibri"/>
        <family val="2"/>
        <charset val="238"/>
      </rPr>
      <t>³</t>
    </r>
    <r>
      <rPr>
        <sz val="10"/>
        <rFont val="Arial Narrow"/>
        <family val="2"/>
      </rPr>
      <t xml:space="preserve">         3,70
Oplata                                                                                m</t>
    </r>
    <r>
      <rPr>
        <sz val="10"/>
        <rFont val="Calibri"/>
        <family val="2"/>
        <charset val="238"/>
      </rPr>
      <t>²</t>
    </r>
    <r>
      <rPr>
        <sz val="10"/>
        <rFont val="Arial Narrow"/>
        <family val="2"/>
      </rPr>
      <t xml:space="preserve">     124,00
Žbukanje cementnim mortom                                              m</t>
    </r>
    <r>
      <rPr>
        <sz val="10"/>
        <rFont val="Calibri"/>
        <family val="2"/>
        <charset val="238"/>
      </rPr>
      <t>²</t>
    </r>
    <r>
      <rPr>
        <sz val="10"/>
        <rFont val="Arial Narrow"/>
        <family val="2"/>
      </rPr>
      <t xml:space="preserve">      45,00
Penjalice                                                                          kom      22,00
Lijevani željezni poklopac ili limeni pocinčani                    kom        2,00
Izrada kineta (betona, cementnog morta)                         kom        1,00
Armatura Ma 500/560                                                       kg     980,00
             </t>
    </r>
    <r>
      <rPr>
        <sz val="10"/>
        <rFont val="Calibri"/>
        <family val="2"/>
        <charset val="238"/>
      </rPr>
      <t>φ</t>
    </r>
    <r>
      <rPr>
        <sz val="10"/>
        <rFont val="Arial Narrow"/>
        <family val="2"/>
      </rPr>
      <t xml:space="preserve"> 12 mm                                                              kg     100,00
Obračun po kompletno izvedenom oknu sa svim materijalom i radovima.
</t>
    </r>
  </si>
  <si>
    <t>VK.46.</t>
  </si>
  <si>
    <r>
      <t>Izrada revizijskog okna vel. 0,60 / 1,00 m, prosječne dubine 1,40 m. Dno okna i stijenke debljine 20 cm iz betona C25/30. Pokrovna ploča debljine 15 cm, beton C25/30 s izradom ulaznog otvora 60/60 cm u koji se ugrađuje lijevano željezni poklopac s okvirom veličine 60/60 cm za promet (15 Mp). Okno betonirati u dvostranoj oplati, a iznutra ožbukati i zagladiti cementnim mortom. U stijenke okna ugraditi priključne komade za kanalizacijske cijevi i lijevano željezne penjalice.
Batuda 15 cm                                                                  m</t>
    </r>
    <r>
      <rPr>
        <sz val="10"/>
        <rFont val="Calibri"/>
        <family val="2"/>
        <charset val="238"/>
      </rPr>
      <t>³</t>
    </r>
    <r>
      <rPr>
        <sz val="10"/>
        <rFont val="Arial Narrow"/>
        <family val="2"/>
      </rPr>
      <t xml:space="preserve">       0,30
Podložni beton 10 cm                                                      m</t>
    </r>
    <r>
      <rPr>
        <sz val="10"/>
        <rFont val="Calibri"/>
        <family val="2"/>
        <charset val="238"/>
      </rPr>
      <t>³</t>
    </r>
    <r>
      <rPr>
        <sz val="10"/>
        <rFont val="Arial Narrow"/>
        <family val="2"/>
      </rPr>
      <t xml:space="preserve">       0,20
Arm.bet.dno i stijenke debljine 20 cm, C 25/30                m</t>
    </r>
    <r>
      <rPr>
        <sz val="10"/>
        <rFont val="Calibri"/>
        <family val="2"/>
        <charset val="238"/>
      </rPr>
      <t>³</t>
    </r>
    <r>
      <rPr>
        <sz val="10"/>
        <rFont val="Arial Narrow"/>
        <family val="2"/>
      </rPr>
      <t xml:space="preserve">       1,20
Arm.bet.ploča i otvor za ulaz C 25/30                             m</t>
    </r>
    <r>
      <rPr>
        <sz val="10"/>
        <rFont val="Calibri"/>
        <family val="2"/>
        <charset val="238"/>
      </rPr>
      <t>³</t>
    </r>
    <r>
      <rPr>
        <sz val="10"/>
        <rFont val="Arial Narrow"/>
        <family val="2"/>
      </rPr>
      <t xml:space="preserve">       0,45
Oplata                                                                             m</t>
    </r>
    <r>
      <rPr>
        <sz val="10"/>
        <rFont val="Calibri"/>
        <family val="2"/>
        <charset val="238"/>
      </rPr>
      <t>²</t>
    </r>
    <r>
      <rPr>
        <sz val="10"/>
        <rFont val="Arial Narrow"/>
        <family val="2"/>
      </rPr>
      <t xml:space="preserve">     12,00
Žbukanje cementnim mortom                                          m</t>
    </r>
    <r>
      <rPr>
        <sz val="10"/>
        <rFont val="Calibri"/>
        <family val="2"/>
        <charset val="238"/>
      </rPr>
      <t xml:space="preserve">²   </t>
    </r>
    <r>
      <rPr>
        <sz val="10"/>
        <rFont val="Arial Narrow"/>
        <family val="2"/>
        <charset val="238"/>
      </rPr>
      <t xml:space="preserve">     6,00
Penjalice                                                                       kom       3,00
Lijevano željezni poklopac (15 Mp)                               kom       1,00
Izrada kinete (beton, cementni mort)                              kom       1,00
Armatura MA 500/560                                                    kg       80,00
            </t>
    </r>
    <r>
      <rPr>
        <sz val="10"/>
        <rFont val="Arial Narrow"/>
        <family val="2"/>
      </rPr>
      <t>Φ</t>
    </r>
    <r>
      <rPr>
        <sz val="10"/>
        <rFont val="Arial Narrow"/>
        <family val="2"/>
        <charset val="238"/>
      </rPr>
      <t xml:space="preserve"> 12 mm                                                             kg       13,00
Obračun po kompletno izvedenom oknu sa svim materijalom i radovima.
</t>
    </r>
  </si>
  <si>
    <t>VK.47.</t>
  </si>
  <si>
    <r>
      <t>Izrada revizijskog okna veličine 0,80/1,0 m, prosječne dubine 3,82 m. Dno okna i stijenke debljine 20 cm iz betona C 25/30. Pokrovna ploča debljine 15 cm, beton C 25/30 s izradom ulaznog otvora 60/60 cm u koji se ugrađuje lijevano željezni poklopac s okvirom veličine 60/60 cm za promet (15 Mp). Okno betonirati u dvostranoj oplati, a iznutra ožbukati i zagladiti cementnim mortom. U stijenke okna ugraditi priključne komade za kanalizacijske cijevi i lijevano željezne penjalice.
Batuda 15 cm - 0,45 m</t>
    </r>
    <r>
      <rPr>
        <sz val="10"/>
        <rFont val="Calibri"/>
        <family val="2"/>
        <charset val="238"/>
      </rPr>
      <t>²</t>
    </r>
    <r>
      <rPr>
        <sz val="10"/>
        <rFont val="Arial Narrow"/>
        <family val="2"/>
      </rPr>
      <t xml:space="preserve">
Podložni beton 10 cm - 0,30 m</t>
    </r>
    <r>
      <rPr>
        <sz val="10"/>
        <rFont val="Calibri"/>
        <family val="2"/>
        <charset val="238"/>
      </rPr>
      <t>³</t>
    </r>
    <r>
      <rPr>
        <sz val="10"/>
        <rFont val="Arial Narrow"/>
        <family val="2"/>
      </rPr>
      <t xml:space="preserve">
Arm.bet.dno i stijenke debljine 20 cm, C 25/30 - 3,60 m</t>
    </r>
    <r>
      <rPr>
        <sz val="10"/>
        <rFont val="Calibri"/>
        <family val="2"/>
        <charset val="238"/>
      </rPr>
      <t xml:space="preserve">³
</t>
    </r>
    <r>
      <rPr>
        <sz val="10"/>
        <rFont val="Arial Narrow"/>
        <family val="2"/>
        <charset val="238"/>
      </rPr>
      <t>Arm.bet.ploča i otvor za ulaz c 25/30 - 0,45 m³
Oplata - 35,00 m</t>
    </r>
    <r>
      <rPr>
        <sz val="10"/>
        <rFont val="Calibri"/>
        <family val="2"/>
        <charset val="238"/>
      </rPr>
      <t xml:space="preserve">²
</t>
    </r>
    <r>
      <rPr>
        <sz val="10"/>
        <rFont val="Arial Narrow"/>
        <family val="2"/>
        <charset val="238"/>
      </rPr>
      <t xml:space="preserve">Žbukanje cementnim mortom - 13,00 m²
Penjalice - 11 kom
Lijevano željezni poklopac (15 Mp) - 1 kom
Izrada kinete (beton, cementni mort) - 1 kom
Armatura ČBM50 - 190,00 kg
Armatura </t>
    </r>
    <r>
      <rPr>
        <sz val="10"/>
        <rFont val="Calibri"/>
        <family val="2"/>
        <charset val="238"/>
      </rPr>
      <t>φ</t>
    </r>
    <r>
      <rPr>
        <sz val="10"/>
        <rFont val="Arial Narrow"/>
        <family val="2"/>
        <charset val="238"/>
      </rPr>
      <t xml:space="preserve"> 12 mm - 15,00 kg
Obračun po kompletno izvedenom oknu sa svim materijalom i radovima.
</t>
    </r>
  </si>
  <si>
    <t>VK.48.</t>
  </si>
  <si>
    <t xml:space="preserve">Izrada slivnika s taložnikom prema nacrtu iz betonskih kanalizacijskih cijevi Ø 50 cm. Cijevi se polažu na betonsko dno i potrebno ih je ojačati po cijeloj visini betonskim prstenom deblj. 10 cm C 20/25. Taložnik dubine 1,50 m. Na vrhu ugraditi lijevano željeznu kanalsku rešetku veličine 50/50 cm i učvrstiti je arm.bet.okvirom za betonske cijevi slivnika.
Obračun po kompletno izvedenom slivniku sa svim materijalom i radom.
</t>
  </si>
  <si>
    <t>VK.49.</t>
  </si>
  <si>
    <r>
      <t>Nabava, prijenos i ugradnja kontinuirane kanalske rešetke - "ravne", širine 30 cm, kao sistem linijske odvodnje. Ravni kanal iz polimerbetona s lijevano željeznim okvirom i rešetkom za razred opterećenja C.250. Mrežasta rešetka iz lijevanog željeza, kao i rubovi.
Obračun po m</t>
    </r>
    <r>
      <rPr>
        <sz val="10"/>
        <rFont val="Calibri"/>
        <family val="2"/>
        <charset val="238"/>
      </rPr>
      <t>′</t>
    </r>
    <r>
      <rPr>
        <sz val="10"/>
        <rFont val="Arial Narrow"/>
        <family val="2"/>
      </rPr>
      <t xml:space="preserve"> ugrađenog kanala s rešetkom i s armirano betonskom podlogom u padu, širine 60 cm, debljine 20 cm, beton C 20/25.
Rešetka u prilaznoj cesti s bolničke strane.
</t>
    </r>
  </si>
  <si>
    <t>VK.50.</t>
  </si>
  <si>
    <r>
      <t>Izrada akumulacijskog sabirnika oborinske vode, korisnog volumena 70 m</t>
    </r>
    <r>
      <rPr>
        <sz val="10"/>
        <rFont val="Calibri"/>
        <family val="2"/>
        <charset val="238"/>
      </rPr>
      <t>³</t>
    </r>
    <r>
      <rPr>
        <sz val="10"/>
        <rFont val="Arial Narrow"/>
        <family val="2"/>
      </rPr>
      <t>. Ukupna tlocrtna površina sa zidovima 11,50x3,0 m, dubine 4,15 m. Uz sabirnik je kontrolno okno veličine 1,20/1,85 m, dubine 4,50 m. Dno sabirnika i stijenke debljine 25 cm iz betona C 25/30. Pokrovna ploča debljine 20 cm, brton C 25/30 s izradom ulaznih otvora 60/60 cm u koje se ugrađuju lijevano željezni poklopci s okvirom za pješački promet. Sabirnik i okno betonirati u dvostranoj oplati, armirati a iznutra ožbukati i zagladiti cementnim mortom. U stijenke okna ugraditi priključne komade za kanalizacijske cijevi i lijevano željezne penjalice.
Batuda 15 cm                                                                             m</t>
    </r>
    <r>
      <rPr>
        <sz val="10"/>
        <rFont val="Calibri"/>
        <family val="2"/>
        <charset val="238"/>
      </rPr>
      <t xml:space="preserve">³      </t>
    </r>
    <r>
      <rPr>
        <sz val="10"/>
        <rFont val="Arial Narrow"/>
        <family val="2"/>
        <charset val="238"/>
      </rPr>
      <t>6,50</t>
    </r>
    <r>
      <rPr>
        <sz val="10"/>
        <rFont val="Calibri"/>
        <family val="2"/>
        <charset val="238"/>
      </rPr>
      <t xml:space="preserve">
</t>
    </r>
    <r>
      <rPr>
        <sz val="10"/>
        <rFont val="Arial Narrow"/>
        <family val="2"/>
        <charset val="238"/>
      </rPr>
      <t>Podložni beton 10 cm                                                                 m³      4,50
Armirano betonsko dni i stijenke debljine 25 cm, beton C 25/30  m</t>
    </r>
    <r>
      <rPr>
        <sz val="10"/>
        <rFont val="Calibri"/>
        <family val="2"/>
        <charset val="238"/>
      </rPr>
      <t xml:space="preserve">³   </t>
    </r>
    <r>
      <rPr>
        <sz val="10"/>
        <rFont val="Arial Narrow"/>
        <family val="2"/>
        <charset val="238"/>
      </rPr>
      <t xml:space="preserve"> 20,00</t>
    </r>
    <r>
      <rPr>
        <sz val="10"/>
        <rFont val="Calibri"/>
        <family val="2"/>
        <charset val="238"/>
      </rPr>
      <t xml:space="preserve">
</t>
    </r>
    <r>
      <rPr>
        <sz val="10"/>
        <rFont val="Arial Narrow"/>
        <family val="2"/>
        <charset val="238"/>
      </rPr>
      <t>Cementna glazura poda u padu                                                 m²    27,50</t>
    </r>
    <r>
      <rPr>
        <sz val="10"/>
        <rFont val="Calibri"/>
        <family val="2"/>
        <charset val="238"/>
      </rPr>
      <t xml:space="preserve">
</t>
    </r>
    <r>
      <rPr>
        <sz val="10"/>
        <rFont val="Arial Narrow"/>
        <family val="2"/>
        <charset val="238"/>
      </rPr>
      <t>Armirano betonska ploča i otvor za ulaz, beton C 25/30             m</t>
    </r>
    <r>
      <rPr>
        <sz val="10"/>
        <rFont val="Calibri"/>
        <family val="2"/>
        <charset val="238"/>
      </rPr>
      <t xml:space="preserve">³   </t>
    </r>
    <r>
      <rPr>
        <sz val="10"/>
        <rFont val="Arial Narrow"/>
        <family val="2"/>
        <charset val="238"/>
      </rPr>
      <t xml:space="preserve"> 10,00</t>
    </r>
    <r>
      <rPr>
        <sz val="10"/>
        <rFont val="Calibri"/>
        <family val="2"/>
        <charset val="238"/>
      </rPr>
      <t xml:space="preserve">
</t>
    </r>
    <r>
      <rPr>
        <sz val="10"/>
        <rFont val="Arial Narrow"/>
        <family val="2"/>
        <charset val="238"/>
      </rPr>
      <t>Oplata                                                                                         m</t>
    </r>
    <r>
      <rPr>
        <sz val="10"/>
        <rFont val="Calibri"/>
        <family val="2"/>
        <charset val="238"/>
      </rPr>
      <t xml:space="preserve">²  </t>
    </r>
    <r>
      <rPr>
        <sz val="10"/>
        <rFont val="Arial Narrow"/>
        <family val="2"/>
        <charset val="238"/>
      </rPr>
      <t>255,00</t>
    </r>
    <r>
      <rPr>
        <sz val="10"/>
        <rFont val="Calibri"/>
        <family val="2"/>
        <charset val="238"/>
      </rPr>
      <t xml:space="preserve">
</t>
    </r>
    <r>
      <rPr>
        <sz val="10"/>
        <rFont val="Arial Narrow"/>
        <family val="2"/>
        <charset val="238"/>
      </rPr>
      <t>Žbukanje cementnim mortom                                                      m</t>
    </r>
    <r>
      <rPr>
        <sz val="10"/>
        <rFont val="Calibri"/>
        <family val="2"/>
        <charset val="238"/>
      </rPr>
      <t xml:space="preserve">²   </t>
    </r>
    <r>
      <rPr>
        <sz val="10"/>
        <rFont val="Arial Narrow"/>
        <family val="2"/>
        <charset val="238"/>
      </rPr>
      <t>115,00</t>
    </r>
    <r>
      <rPr>
        <sz val="10"/>
        <rFont val="Calibri"/>
        <family val="2"/>
        <charset val="238"/>
      </rPr>
      <t xml:space="preserve">
</t>
    </r>
    <r>
      <rPr>
        <sz val="10"/>
        <rFont val="Arial Narrow"/>
        <family val="2"/>
        <charset val="238"/>
      </rPr>
      <t xml:space="preserve">Penjalice                                                                                  kom     32,00
Lijevano željezni poklopac (5 mp)                                            kom       3,00
Armatura ČBM50                                                                     kg  1.770,00
Armatura </t>
    </r>
    <r>
      <rPr>
        <sz val="10"/>
        <rFont val="Calibri"/>
        <family val="2"/>
        <charset val="238"/>
      </rPr>
      <t>φ</t>
    </r>
    <r>
      <rPr>
        <sz val="10"/>
        <rFont val="Arial Narrow"/>
        <family val="2"/>
        <charset val="238"/>
      </rPr>
      <t xml:space="preserve"> 12 mm                                                                   kg     150,00
Obračun po kompletno izvedenom sabirniku sa svim materijalom i radovima.</t>
    </r>
  </si>
  <si>
    <t>VK.51.</t>
  </si>
  <si>
    <r>
      <t>Izrada armirano betonske ploče širine 1,0 m, debljine 25 cm, iz betona C 25/30. Ploču dvostrano armirati mrežom (Q-505). Ploča se izvodi na dionicama gdje je potrebno zaštititi cijev. 
Obračun po m</t>
    </r>
    <r>
      <rPr>
        <sz val="10"/>
        <rFont val="Calibri"/>
        <family val="2"/>
        <charset val="238"/>
      </rPr>
      <t>³</t>
    </r>
    <r>
      <rPr>
        <sz val="10"/>
        <rFont val="Arial Narrow"/>
        <family val="2"/>
      </rPr>
      <t xml:space="preserve">.
</t>
    </r>
  </si>
  <si>
    <t xml:space="preserve">
B-II MONTAŽNI RADOVI
</t>
  </si>
  <si>
    <t>VK.52.</t>
  </si>
  <si>
    <r>
      <t>Dobava i montaža plastičnih kanalizacijskih cijevi i fazonskih komada iz tvrdog PVC-a  s debljom stijenkom (čvrstoće SN8) za uličnu kanalizaciju. Spajanje cijevi izvesti na naglavak s ugrađenom brtvom. Cijevi se polažu na izniveliranu podlogu na podu na posteljicu od pijeska debljine 10-15 cm prema datim nacrtima.
Obračun po m</t>
    </r>
    <r>
      <rPr>
        <sz val="10"/>
        <rFont val="Calibri"/>
        <family val="2"/>
        <charset val="238"/>
      </rPr>
      <t>′</t>
    </r>
    <r>
      <rPr>
        <sz val="10"/>
        <rFont val="Arial Narrow"/>
        <family val="2"/>
      </rPr>
      <t xml:space="preserve"> prema profilu.</t>
    </r>
  </si>
  <si>
    <t>Φ 300 mm</t>
  </si>
  <si>
    <r>
      <rPr>
        <sz val="10"/>
        <rFont val="Arial Narrow"/>
        <family val="2"/>
      </rPr>
      <t>Φ</t>
    </r>
    <r>
      <rPr>
        <sz val="10"/>
        <rFont val="Arial Narrow"/>
        <family val="2"/>
        <charset val="238"/>
      </rPr>
      <t xml:space="preserve"> 200 mm</t>
    </r>
  </si>
  <si>
    <r>
      <rPr>
        <sz val="10"/>
        <rFont val="Arial Narrow"/>
        <family val="2"/>
      </rPr>
      <t>Φ</t>
    </r>
    <r>
      <rPr>
        <sz val="10"/>
        <rFont val="Arial Narrow"/>
        <family val="2"/>
        <charset val="238"/>
      </rPr>
      <t xml:space="preserve"> 150 mm
</t>
    </r>
  </si>
  <si>
    <t>VK.53.</t>
  </si>
  <si>
    <t>Dobava i montaža PVC priključaka-provodnika (riključni komad) na revizijsko okno.
Obračun po komadu prema profilu:</t>
  </si>
  <si>
    <t>Φ 200 mm</t>
  </si>
  <si>
    <t>Φ 150 mm</t>
  </si>
  <si>
    <t xml:space="preserve">Φ 100 mm
</t>
  </si>
  <si>
    <t>VK.54.</t>
  </si>
  <si>
    <r>
      <t xml:space="preserve">Akumulacijski sabirnik - reviziono okno. Nabava, prijenos i ugradnja lijevano željeznih cijevi, spojnih komada i armature:
Spojni komadi </t>
    </r>
    <r>
      <rPr>
        <sz val="10"/>
        <rFont val="Calibri"/>
        <family val="2"/>
        <charset val="238"/>
      </rPr>
      <t>φ</t>
    </r>
    <r>
      <rPr>
        <sz val="10"/>
        <rFont val="Arial Narrow"/>
        <family val="2"/>
      </rPr>
      <t xml:space="preserve"> 50-100 mm                                      kom             10,00
Cijevi </t>
    </r>
    <r>
      <rPr>
        <sz val="10"/>
        <rFont val="Calibri"/>
        <family val="2"/>
        <charset val="238"/>
      </rPr>
      <t>φ</t>
    </r>
    <r>
      <rPr>
        <sz val="10"/>
        <rFont val="Arial Narrow"/>
        <family val="2"/>
      </rPr>
      <t xml:space="preserve"> 50 mm                                                            m</t>
    </r>
    <r>
      <rPr>
        <sz val="10"/>
        <rFont val="Calibri"/>
        <family val="2"/>
        <charset val="238"/>
      </rPr>
      <t>′</t>
    </r>
    <r>
      <rPr>
        <sz val="10"/>
        <rFont val="Arial Narrow"/>
        <family val="2"/>
      </rPr>
      <t xml:space="preserve">                3,00
Cijevi </t>
    </r>
    <r>
      <rPr>
        <sz val="10"/>
        <rFont val="Calibri"/>
        <family val="2"/>
        <charset val="238"/>
      </rPr>
      <t>φ</t>
    </r>
    <r>
      <rPr>
        <sz val="10"/>
        <rFont val="Arial Narrow"/>
        <family val="2"/>
      </rPr>
      <t xml:space="preserve"> 100 mm                                                          m</t>
    </r>
    <r>
      <rPr>
        <sz val="10"/>
        <rFont val="Calibri"/>
        <family val="2"/>
        <charset val="238"/>
      </rPr>
      <t xml:space="preserve">′        </t>
    </r>
    <r>
      <rPr>
        <sz val="10"/>
        <rFont val="Arial Narrow"/>
        <family val="2"/>
        <charset val="238"/>
      </rPr>
      <t xml:space="preserve">      13,00
Zasun </t>
    </r>
    <r>
      <rPr>
        <sz val="10"/>
        <rFont val="Calibri"/>
        <family val="2"/>
        <charset val="238"/>
      </rPr>
      <t>φ</t>
    </r>
    <r>
      <rPr>
        <sz val="10"/>
        <rFont val="Arial Narrow"/>
        <family val="2"/>
        <charset val="238"/>
      </rPr>
      <t xml:space="preserve"> 50 mm                                                         kom               1,00
Podna rešetka s horizontalnim odvodom φ 100 mm</t>
    </r>
    <r>
      <rPr>
        <sz val="10"/>
        <rFont val="Calibri"/>
        <family val="2"/>
        <charset val="238"/>
      </rPr>
      <t xml:space="preserve">
</t>
    </r>
    <r>
      <rPr>
        <sz val="10"/>
        <rFont val="Arial Narrow"/>
        <family val="2"/>
        <charset val="238"/>
      </rPr>
      <t xml:space="preserve">i nepovratnim ventilom                                               kom               1,00
Obračun po komplet izvedenim radovima s materijalom.
</t>
    </r>
  </si>
  <si>
    <t>VK.55.</t>
  </si>
  <si>
    <t xml:space="preserve">Ispitivanje kanalizacije na protočnost, nepropusnost i tlak, te ishođenje uvjerenja o ispravnosti rada od ovlaštene ustanove 
</t>
  </si>
  <si>
    <t>VK.56.</t>
  </si>
  <si>
    <t xml:space="preserve">Geodetsko snimanje i kompjuterska izrada nacrta izvedenog stanja instalacije kanalizacije. 
</t>
  </si>
  <si>
    <t xml:space="preserve">C. UNUTARNJI VODOVOD GRAĐEVINE   </t>
  </si>
  <si>
    <t xml:space="preserve">
C.1 UNUTARNJA HIDRANTSKA MREŽA  
   </t>
  </si>
  <si>
    <t>VK.57.</t>
  </si>
  <si>
    <t>Nabava, prijenos i ugradnja čeličnih pocinčanih tlačnih vodovodnih cijevi i spojnih komada - fitinga. Spajanje se izvodi na navoj, dok se brtvljenje spojeva obavlja kudeljom natopljeno u lanenom ulju.
Obračun po mt cijevi prema profilu bez izolacije s učvršćenjem.</t>
  </si>
  <si>
    <t>Ø 50 mm</t>
  </si>
  <si>
    <t>Ø 32 mm</t>
  </si>
  <si>
    <t xml:space="preserve">Ø 25 mm
</t>
  </si>
  <si>
    <t>VK.58.</t>
  </si>
  <si>
    <t xml:space="preserve">Izolacija vidljivih cijevi u instalacijskom kanalu pod stropom podruma, uz zid i iznad poda izvesti toplinskom izolacijom na bazi sintetičkog kaučuka (elastomer) s parnom branom , debljine 13 mm.
Obračun po mt prema profilu.
</t>
  </si>
  <si>
    <t>VK.59.</t>
  </si>
  <si>
    <t>Dodatna zaštita vodovodnih cijevi u evakuacijskim putevima pločama kamene vune debljine 30 mm s kaširanom aluminijskom folijom  u kompletu s završnim trakama i ljepilom. Izolacija je sljedećih karakteristika:
reakcija na požar A1L-s1,d0 prema HRN EN 13501-1
koeficijent provodljivosti 0,043 W/mK prema HRN EN 13787
granična temperatura primjene 250⁰C prema HRN EN 14706
izolacija debljine 30 mm
Obračun po mt prema profilu</t>
  </si>
  <si>
    <t>VK.60.</t>
  </si>
  <si>
    <t xml:space="preserve">Nabava, prijenos i ugradnja armatura, sa spajanjem na navoj ili prirubnicu, za radni tlak od 10 bara. 
Obračun po komadu prema profilu.
</t>
  </si>
  <si>
    <t>kosi ventil Φ50 mm</t>
  </si>
  <si>
    <t xml:space="preserve">nepovratni ventil Φ50 mm
</t>
  </si>
  <si>
    <t>VK.61.</t>
  </si>
  <si>
    <r>
      <t xml:space="preserve">Nabava, prijenos i ugradnja zidnog limenog hidrantskog ormarića s bubnjem, od inox-a sa staklenim vratima i bravicom s ključem minimalne veličine 700/780/250 mm ili 780/780/280 mm.
U ormarić s bubnjem ugraditi ventil </t>
    </r>
    <r>
      <rPr>
        <sz val="10"/>
        <rFont val="Arial Narrow"/>
        <family val="2"/>
      </rPr>
      <t>Φ</t>
    </r>
    <r>
      <rPr>
        <sz val="10"/>
        <rFont val="Arial Narrow"/>
        <family val="2"/>
        <charset val="238"/>
      </rPr>
      <t xml:space="preserve">25 mm, 30 mt tlačnog crijeva s mlaznicom </t>
    </r>
    <r>
      <rPr>
        <sz val="10"/>
        <rFont val="Arial Narrow"/>
        <family val="2"/>
      </rPr>
      <t>Φ</t>
    </r>
    <r>
      <rPr>
        <sz val="10"/>
        <rFont val="Arial Narrow"/>
        <family val="2"/>
        <charset val="238"/>
      </rPr>
      <t xml:space="preserve">25 mm.
Sve prema HRN EN 671-1.
Obračun po ugrađenom kompletu.
</t>
    </r>
  </si>
  <si>
    <t>VK.62.</t>
  </si>
  <si>
    <t xml:space="preserve">Nabava, prijenos i ugradnja zidnog limenog hidrantskog ormarića s bubnjem, od inox-a bez staklenih vrata i bravicom s ključem minimalne veličine 700/780/250 mm ili 780/780/280 mm.
Hidrantski ormarić s bubnjem i opremom ugradit će se u predviđenu zidnu nišu.
U ormarić s bubnjem ugraditi ventil Φ25 mm, 30 mt tlačnog crijeva s mlaznicom Φ25 mm.
Sve prema HRN EN 671-1.
Obračun po ugrađenom kompletu.
</t>
  </si>
  <si>
    <t>VK.63.</t>
  </si>
  <si>
    <t xml:space="preserve">Nabava, prijenos i ugradnja zidnog limenog ormarića od inox-a sa staklenim vratima i bravicom s ključem veličine minimalne 315/700/240 mm za smještaj vatrogasnog aparata.
</t>
  </si>
  <si>
    <t>VK.64.</t>
  </si>
  <si>
    <t xml:space="preserve">Nabava, prijenos i ugradnja ručnih aparata za početno gašenje požara prahom. 
Aparat od 15 JG (jed.gašenja).
</t>
  </si>
  <si>
    <t>VK.65.</t>
  </si>
  <si>
    <r>
      <t>Nabava, prijenos i ugradnja kompaktnog uređaja-hidrostanice za povišenje tlaka požarne vode s radnom i rezervnom crpkom (s integriranom regulacijom brzine rada crpki) slijedećih minimalnih karakteristika:
Q=1,0 - 9,0 m</t>
    </r>
    <r>
      <rPr>
        <sz val="10"/>
        <rFont val="Calibri"/>
        <family val="2"/>
        <charset val="238"/>
      </rPr>
      <t>³</t>
    </r>
    <r>
      <rPr>
        <sz val="10"/>
        <rFont val="Arial Narrow"/>
        <family val="2"/>
      </rPr>
      <t xml:space="preserve">/h
H=65 - 30 mVs
P2=1,1 KW x 2 kom
Ih=2,80 A x 2 kom
Obračun po ugrađenom kompletu sa svim potrebnim spojnim materijalom i radom.
</t>
    </r>
  </si>
  <si>
    <t>VK.66.</t>
  </si>
  <si>
    <t xml:space="preserve">Nabava, prijenos i ugradnja tlačnog membranskog spremnika za primjenu s pitkom vodom, ukupnog sadržaja od 50 litara.
Obračun po ugrađenom kompletu.
</t>
  </si>
  <si>
    <t>VK.67.</t>
  </si>
  <si>
    <t xml:space="preserve">Ispitivanje instalacije na tlak od 15 bara, te dezinfekcija otopinom kalcijum hipoklorita  i višekratno ispiranje cjevovoda. Radnje obaviti uz prisustvo nadzornog inženjera i zapisnički utvrditi.
Obračun po mt. 
</t>
  </si>
  <si>
    <t>VK.68.</t>
  </si>
  <si>
    <t xml:space="preserve">Atestiranje instalacije od ovlaštene ustanove 
</t>
  </si>
  <si>
    <t>VK.69.</t>
  </si>
  <si>
    <t>Dobava i montaža oslonaca, konzola, ovjesa i ostalog pribora za vođenje, oslanjanje i ovješenje cjevovoda i opreme, izrađeni iz tipskih elemenata, prema prethodnoj razradi i detaljnoj specifikaciji izrađenoj od strane proizvođača, a što je uključeno u stavku. Kompletan materijal iz ove stavke isporučuje se na gradilište pocinačan zaštite od korozije.</t>
  </si>
  <si>
    <t>VK.70.</t>
  </si>
  <si>
    <t xml:space="preserve">Dobava, postavljanje i demontaža lagane pomične skele za ugradnju cijevi i opreme.Visina rada do 4 m.
</t>
  </si>
  <si>
    <t xml:space="preserve">
C.2 UNUTRANJA INSTALACIJA VODOVODA
(hladna voda, topla voda i cirkulacija)
</t>
  </si>
  <si>
    <t>VK.71.</t>
  </si>
  <si>
    <t xml:space="preserve">Nabava, prijenos i ugradnja plastičnih, tlačnih vodovodnih cijevi  i spojnih komada - fitinga od polipropilena, PP-R (80) mehanički stabiliziran mješavinom vlakana ili u kompozitu s aluminijom  NP 20 bara.
Spajanje cijevi i spojnih komada izvodi se zavarivanjem. Cijevi vidljive, zavješene pod stropom na razmaku prema tehničkim uputama potrebno je izolirati gotovim tvorničkim izolacijama. Cijevi koje se ugrađuju u zidne i podne usjeke izoliraju se dvostrukim omotom pustenog filca učvrščenog mjednom žicom. 
Obračun po mt montiranih cijevi, prema profilu, sa spojnim komadima i objujmicama za ovjes i učvršćenje. 
</t>
  </si>
  <si>
    <t>a) temeljni razvod cijevi pod stropom i u vertikalnim kanalima</t>
  </si>
  <si>
    <t>PP d 110 Ø 80 mm</t>
  </si>
  <si>
    <t>PP d 90 Ø 65 mm</t>
  </si>
  <si>
    <t>PP d 63 Ø 50 mm</t>
  </si>
  <si>
    <t>PP d 50 Ø 40 mm</t>
  </si>
  <si>
    <t>PP d 40 Ø 32 mm</t>
  </si>
  <si>
    <t>PP d 32 Ø 25 mm</t>
  </si>
  <si>
    <t>PP d 25 Ø 20 mm</t>
  </si>
  <si>
    <t>PP d 20 Ø 15 mm</t>
  </si>
  <si>
    <t xml:space="preserve">b) cijevi u zidu i podu </t>
  </si>
  <si>
    <t xml:space="preserve">PP d 20 Ø 15 mm
</t>
  </si>
  <si>
    <t>VK.72.</t>
  </si>
  <si>
    <t xml:space="preserve">Toplinska izolacija cjevovoda hladne vode zavješenog pod stropom i u kanalima gotovim tvorničkim izolacijama od spužvastog materijala na bazi sintetičkog kaučuka (elastomer) s parnom branom (klasa B1-DIN 4102).
Materijal izolacije mora imati parnu branu i sljedeće termodinamičke karakteristike: toplinska vodljivost kod 0°C: l (W/m°C) = 0,033, koef. otpora difuziji vodene pare: h &gt;=10000,debljine 19-26 mm .
Uračunati cijevne nosače. Obračun po mt prema profilu
</t>
  </si>
  <si>
    <t>VK.73.</t>
  </si>
  <si>
    <t xml:space="preserve">Toplinska izolacija cjevovoda tople vode i cirkulacije, zavješenog pod stropom i u kanalima gotovim tvorničkom polietilenskom izolacijom od spužvastog materijala, male toplinske vodljivosti kod 10°C: l (W/m°C) = 0,038 debljine 20 mm.
Obračun po mt prema profilu </t>
  </si>
  <si>
    <t>VK.74.</t>
  </si>
  <si>
    <t xml:space="preserve">Izolacija cijevi hladne i tople vode u zidnim i podnim usjecima. Cijevi izolirati dvostrukim omotom pustenim filcom učvršćenog mjedenom žicom ili gotovim tvorničkim izolacijama. 
Obračun po mt prema profilu </t>
  </si>
  <si>
    <t>VK.75.</t>
  </si>
  <si>
    <t xml:space="preserve">Dodatna zaštita cijevi hladne, tople vode i cirkulacije pod stropom.Na toplinski izolirane cijevi  postavlja se dodatna zaštita u evakuacijskim putevima pločama kamene vune debljine 30 mm s kaširanom aluminijskom folijom  u kompletu s završnim trakama i ljepilom. Izolacija je sljedećih karakteristika:
reakcija na požar A1L-s1,d0 prema HRN EN 13501-1
koeficijent provodljivosti 0,043 W/mK prema HRN EN 13787
granična temperatura primjene 250⁰C prema HRN EN 14706
izolacija debljine 30 mm
Obračun po mt prema profilu: </t>
  </si>
  <si>
    <t>PP d110 Ø 80 mm / Ø 196 mm</t>
  </si>
  <si>
    <t xml:space="preserve">PP d 90 Ø 65 mm / Ø 175 mm </t>
  </si>
  <si>
    <t xml:space="preserve">PP d 63 Ø 50 mm / Ø 146 mm </t>
  </si>
  <si>
    <t xml:space="preserve">PP d 50 Ø 40 mm / Ø 132 mm </t>
  </si>
  <si>
    <t xml:space="preserve">PP d 40 Ø 32 mm / Ø 120 mm </t>
  </si>
  <si>
    <t xml:space="preserve">PP d 32 Ø 25 mm / Ø 111 mm </t>
  </si>
  <si>
    <t xml:space="preserve">PP d 25 Ø 20 mm / Ø 102 mm </t>
  </si>
  <si>
    <t xml:space="preserve">PP d 20 Ø 15 mm / Ø 96 mm 
</t>
  </si>
  <si>
    <t>VK.76.</t>
  </si>
  <si>
    <t>Nabava, prijenos i ugradnja kosih ventila s kotačem od polipropilena.</t>
  </si>
  <si>
    <t xml:space="preserve">PP d 40 Ø 32 mm </t>
  </si>
  <si>
    <t xml:space="preserve">PP d 32 Ø 25 mm </t>
  </si>
  <si>
    <t xml:space="preserve">PP d 25 Ø 20 mm </t>
  </si>
  <si>
    <t xml:space="preserve">PP d 20 Ø 15 mm 
</t>
  </si>
  <si>
    <t>VK.77.</t>
  </si>
  <si>
    <t>Nabava, prijenos i ugradnja kuglastih ventila .</t>
  </si>
  <si>
    <t>VK.78.</t>
  </si>
  <si>
    <t xml:space="preserve">Nabava i ugradnja protočnog ventila za ugradnju s kromiranom kapom i rozetom </t>
  </si>
  <si>
    <t>VK.79.</t>
  </si>
  <si>
    <t xml:space="preserve">Nabava, doprema i ugradnja slobodno protočnih kutnih ventila 
Ø 15 mm
</t>
  </si>
  <si>
    <t>VK.80.</t>
  </si>
  <si>
    <t xml:space="preserve">Nabava, prijenos i ugradnja zidne kromirane slavine s holender priključkom Ø 15/20 mm
</t>
  </si>
  <si>
    <t>VK.81.</t>
  </si>
  <si>
    <t>Nabava, prijenos i ugradnja povratnog ventila</t>
  </si>
  <si>
    <t>Ø 80 mm</t>
  </si>
  <si>
    <t>Ø 65 mm</t>
  </si>
  <si>
    <t>VK.82.</t>
  </si>
  <si>
    <t xml:space="preserve">Nabava, prijenos i ugradnja sigurnosnog ventila Ø 25 mm i tlak otvaranja 6 bara.
</t>
  </si>
  <si>
    <t>VK.83.</t>
  </si>
  <si>
    <t>Nabava, prijenos i ugradnja vodomjera, s daljlinskim očitanjem za priključak na PC. Uračunati M-Bus modulom. Vodomjer je sljedećih minimalnih karakteristika:</t>
  </si>
  <si>
    <r>
      <t xml:space="preserve">-vodomjer </t>
    </r>
    <r>
      <rPr>
        <sz val="10"/>
        <rFont val="Calibri"/>
        <family val="2"/>
        <charset val="238"/>
      </rPr>
      <t>φ</t>
    </r>
    <r>
      <rPr>
        <sz val="10"/>
        <rFont val="Arial Narrow"/>
        <family val="2"/>
      </rPr>
      <t xml:space="preserve"> 40 mm , minimalne nazivne veličine 10 m</t>
    </r>
    <r>
      <rPr>
        <sz val="10"/>
        <rFont val="Calibri"/>
        <family val="2"/>
        <charset val="238"/>
      </rPr>
      <t>³</t>
    </r>
    <r>
      <rPr>
        <sz val="10"/>
        <rFont val="Arial Narrow"/>
        <family val="2"/>
      </rPr>
      <t>/h</t>
    </r>
  </si>
  <si>
    <r>
      <t xml:space="preserve">-vodomjer </t>
    </r>
    <r>
      <rPr>
        <sz val="10"/>
        <rFont val="Calibri"/>
        <family val="2"/>
        <charset val="238"/>
      </rPr>
      <t>φ</t>
    </r>
    <r>
      <rPr>
        <sz val="10"/>
        <rFont val="Arial Narrow"/>
        <family val="2"/>
      </rPr>
      <t xml:space="preserve"> 50 mm , minimalne nazivne veličine 15 m</t>
    </r>
    <r>
      <rPr>
        <sz val="10"/>
        <rFont val="Calibri"/>
        <family val="2"/>
        <charset val="238"/>
      </rPr>
      <t>³</t>
    </r>
    <r>
      <rPr>
        <sz val="10"/>
        <rFont val="Arial Narrow"/>
        <family val="2"/>
      </rPr>
      <t xml:space="preserve">/h
</t>
    </r>
  </si>
  <si>
    <t>VK.84.</t>
  </si>
  <si>
    <r>
      <t xml:space="preserve">Nabava, prijenos i ugradnja troputnog mješajućeg ventila </t>
    </r>
    <r>
      <rPr>
        <sz val="10"/>
        <rFont val="Calibri"/>
        <family val="2"/>
        <charset val="238"/>
      </rPr>
      <t>φ</t>
    </r>
    <r>
      <rPr>
        <sz val="10"/>
        <rFont val="Arial Narrow"/>
        <family val="2"/>
      </rPr>
      <t xml:space="preserve"> 65 mm.
Obračun po ugrađenom komadu.
</t>
    </r>
  </si>
  <si>
    <t>VK.85.</t>
  </si>
  <si>
    <t xml:space="preserve">Izvedba priključaka vodovoda na pripremu tople potrošne vode:
HV Ø 65/50 mm, TV Ø 65/50 mm.
Obračun po kompletno izvedenom priključenju
</t>
  </si>
  <si>
    <t>VK.86.</t>
  </si>
  <si>
    <t xml:space="preserve">Ispitivanje instalacije na tlak od 15 bara, te dezinfekcija cjevovoda otopinom kalcijum hipoklorita i višekratno ispiranje cjevovoda. Radnje obaviti uz prisustvo nadzornog inženjera i zapisnički utvrditi 
</t>
  </si>
  <si>
    <t>VK.87.</t>
  </si>
  <si>
    <t xml:space="preserve">Izrada analize hladne vode i ishođenje uvjerenja o ispravnosti sanitarne pitke vode od ovlaštene ustanove: 
- 50% sanitarnih čvorova u obimu analize "A"
- 25% sanitarnih čvorova na parametar mineralnih ulja 
- u kuhinji uzeti uzorke sa svih slavina u obimu analize "A", a za parametar mineralnih ulja 50% od uzetih uzoraka sa slavina 
Obračun po kompletu obavljenih svih analiza 
</t>
  </si>
  <si>
    <t>VK.88.</t>
  </si>
  <si>
    <t xml:space="preserve">Izrada analize vode i ishođenje uvjerenja o ispravnosti sanitarne pitke vode od ovlaštene ustanove 
</t>
  </si>
  <si>
    <t>VK.89.</t>
  </si>
  <si>
    <t>VK.90.</t>
  </si>
  <si>
    <t xml:space="preserve">
C.3 UNUTARNJA INSTATALACIJA OMEKŠANE VODE
</t>
  </si>
  <si>
    <t>VK.91.</t>
  </si>
  <si>
    <t xml:space="preserve">Nabava, prijenos i ugradnja plastičnih, tlačnih vodovodnih cijevi  i spojnih komada - fitinga od polipropilena, PP-H, DIN 8078, za radni tlak od 16 bara.Spajanje cijevi i spojnih komada izvodi se zavarivanjem. Cijevi vidljive, zavješene pod stropom na razmaku. Prema tehničkim uputama potrebno je izolirati gotovim tvorničkim izolacijama. Cijevi koje se ugrađuju u zidne i podne usjeke izoliraju se dvostrukim omotom pustenog filca učvršćenog mjednom žicom. 
Obračun po mt montiranih cijevi, prema profilu, sa spojnim komadima i objujmicama za ovjes i učvršćenje. </t>
  </si>
  <si>
    <t>VK.92.</t>
  </si>
  <si>
    <t xml:space="preserve">Toplinska izolacija cjevovoda zavješenog pod stropom i u kanalima gotovim tvorničkim izolacijama od spužvastog materijala na bazi sintetičkog kaučuka (elastomer) s parnom branom (klasa B1-DIN 4102).
Materijal izolacije mora imati parnu branu i sljedeće termodinamičke karakteristike: toplinska vodljivost kod 0°C: l (W/m°C) = 0,033, koef. otpora difuziji vodene pare: h &gt;=10000 debljine 19 - 26 mm 
Uračunati cijevne nosače. 
Obračun po mt prema profilu </t>
  </si>
  <si>
    <t>VK.93.</t>
  </si>
  <si>
    <t xml:space="preserve">Dodatna zaštita cijevi omekšane vode pod stropom hodnika. Na toplinski izolirane cijevi  potrebno je dodatna zaštita cijevi u evakuacijskim putevima pločama kamene vune debljine 30 mm s kaširanom aluminijskom folijom  u kompletu s završnim trakama i ljepilom. Izolacija je sljedećih karakteristika:
reakcija na požar A1L-s1,d0 prema HRN EN 13501-1
koeficijent provodljivosti 0,043 W/mK prema HRN EN 13787
granična temperatura primjene 250⁰C prema HRN EN 14706
izolacija debljine 30 mm
Obračun po mt prema profilu: </t>
  </si>
  <si>
    <t xml:space="preserve">PP d 110 Ø 80 mm / Ø 190 mm </t>
  </si>
  <si>
    <t xml:space="preserve">PP d 90 Ø 65 mm / Ø 170 mm </t>
  </si>
  <si>
    <t>VK.94.</t>
  </si>
  <si>
    <t>VK.95.</t>
  </si>
  <si>
    <t>Nabava i ugradnja protočnog ventila za ugradnju u zid s kromiranom rozetom i kotačićem za otvaranje /zatvaranje.</t>
  </si>
  <si>
    <t xml:space="preserve">PP d 25 Ø 20 mm
</t>
  </si>
  <si>
    <t>VK.96.</t>
  </si>
  <si>
    <t xml:space="preserve">Ispitivanje instalacije na tlak od 15 bara, te dezinfekcija cjevovoda otopinom kalcijum hipoklorita i višekratno ispiranje cjevovoda. Radnje obaviti uz prisustvo nadzornog inženjera i zapisnički utvrditi
 </t>
  </si>
  <si>
    <t>VK.97.</t>
  </si>
  <si>
    <t>VK.98.</t>
  </si>
  <si>
    <t xml:space="preserve">
C.4-I DEMINERALIZIRANA VODA  &lt; 20µ S/cm 
</t>
  </si>
  <si>
    <t>VK.99.</t>
  </si>
  <si>
    <t xml:space="preserve">Ulaz vode s filtriranjem maksimalno 5 μm/20”
</t>
  </si>
  <si>
    <t>VK.100.</t>
  </si>
  <si>
    <t xml:space="preserve">Filtriranje vode 20“-  na maksimalno 1 µm + ugljeni filter 20“ ( duplex verzija ) 
</t>
  </si>
  <si>
    <t>VK.101.</t>
  </si>
  <si>
    <t xml:space="preserve">Redukcijski ventil dimenzije 1“ 
</t>
  </si>
  <si>
    <t>VK.102.</t>
  </si>
  <si>
    <t xml:space="preserve">Antiscaling sustav/omekšavanje vode automatsko
Minimalni kapacitet: 360 m3/o dH
Priključak: 1”
Dvostruki omekšivač – duplex sa paralelnim radom ( minimalno 2 x 100 lit mase ) 
Oba omekšivača rade u isto vrijeme
Svaki omekšivač ima svoju upravljačku glavu
ET elektronika upravljanja za oba omekšivača
Digitalni mjerač protoka 
Posuda za sol minimalno 300 lit sa kompletnom garniturom 
Ugrađeni by pass ventili
minimalno 100 kg tabletirane soli
Kapacitet minimalno 3800 lit / sat
Upravljanje omekšivača preko centralnog PLC-a , grafika u boji i prikaz grfičkog rada omekšivača
Nakon omekšavanja doziranje antiskalanta, pumpa.
</t>
  </si>
  <si>
    <t>VK.103.</t>
  </si>
  <si>
    <t xml:space="preserve">Sustav rezervne osmoze minimalno 100 Iph s:
Minimalni učinak permeata RO 1000 lph na temperauri 10˚C  
Visokotlačnom pumpom
Kompletno kučište izrađeno od nehrđajučegčelika AISI 304
Visokotlačna pumpa HD
Ventilom s kontrolom niskog tlaka prikaz tlaka na HMI u boji
By-pass ventilom koncentrata
Miješanje koncentrata
Automatskim ispiranjem membrane (auto flush system)
By pass neispravnog permeata na 2 μS/cm-automatski
Prikaz parametara na kontroleru-HMI  PLC 
Prikaz vodljivosti
Prikaz cleeaninga
Sati rada
Protok izlaznog permeata, analogno mjerenje na HMI u boji
PLC upravljanje sa grafikom u boji
Potpuno automatski nadzor
Namjestive granične vrijednosti
Bez potencijalni slobodni kontakt
Jednosmjerni visokotlačni ventili od nehrđajučeg čelika AISI 304
Sonda za mjerenje vodljivost in line, dvostruka
Spremnik permeata , sa digitalnim sondama ( prikaz na PCL o stanju spremnika ) , prikaz u % 
Niveau sonde spremnika (min/max), kao proizvođač Endress&amp;Hauser s automatskim isključivanjem sustava
Bufer pumpa permeata frekventno upravljana 3000 lph 
Izlazna vodljivost ne veća od 20 µS/cm
Kada vode prijeđe 20 µS/cm automatski se voda baca u odvod te se signalizira visoka vodljivost
Automatska regulacija dotoka permeata u trenutku ispiranja RO sustava
Spremnik permeata 1000 lit sa filterom za zrak i svim priključcima
</t>
  </si>
  <si>
    <t>VK.104.</t>
  </si>
  <si>
    <t xml:space="preserve">Upravljanje uređajem putem PLC-a i povezivanje na zajednički CNUS:
PLC s touch screenom osjetljiv na dodir u boji s grafički prikazani svi elementi. Nivo u spremniku se mjeri sa sondom koja na displeju pokazije u postocima koliko vode ima. Svi alarmi moraju biti prikazani zvučno i tihom signalizacijom. U PLC-u podaci o zadnjem servisu , budućem servisu, firmi, tel. brojevi itd. 
- kontrolom ulaznog tlaka i dojavom na centralno sučelje
- kontrolom tlaka na membranama i dojavom na centralno sučelje
- kontrolom statusa omekšivača i protokom omekšane vode, te dojavom na centralno sučelje na hrvatskom jeziku
- kontrolom vodljivosti ispiranja membrana i dojavom na centralno sučelje, te u slučaju prekoračenja zadanih vrijednosti alarmiranje o
statusu ispiranja
- upravljanje višeputim ventilom i izvješćem statusa ventila te dojavom na centralno sučelje
- upravljanje višeputim ventilom s promjenjivim varijablama, odredivim po višekratnom izborniku iz programa
- operativnim statusom sustava i dojavom na centralno sučelje
- predviđenim servisnim intervalom i dojavom na centralno sučelje
- ulazna šifra servisera
- elektronički potpis servisera i automatsko određivanje slijedećeg servisa s dojavom, po preporuci proizvođača opreme
- vizualna dojava kvara i status kvara s dojavom na centralno sučelje
- zvučna dojava kvara i status kvara uređaja s dojavom na centralno sučelje
- status programa i servis istoga u vlasništvu proizvođača uređaja za pročišćavanje vode, na hrvatskom jeziku 
- svi parametri podesivi na PLC-c , na hrvatskom jeziku
-  sve dojave na hrvatskom jeziku
- svi parametri se pohranjuju na SD karticu koju korisnik može spojiti na PC i isprintati potrebne podatke
- mogućnst praćenje statusa rada uređaja preko interneta
</t>
  </si>
  <si>
    <t>VK.105.</t>
  </si>
  <si>
    <r>
      <t>Nabava, prijenos i ugradnja plastičnih, tlačnih vodovodnih cijevi i spojnih komada-fitinga od polipropilena (PP-H), prema DIN 8078, za NP 16 bara.
Cijevi vidljive, ovješene i učvrščene na razmaku prema tehničkim uputama, potrebno je izolirati gotovom tvorničkom izolacijom. Sve spojeve, priključenja potrebno je izvesti iz PP-a, bez metalnih dijelova.
Obračun po m</t>
    </r>
    <r>
      <rPr>
        <sz val="10"/>
        <rFont val="Calibri"/>
        <family val="2"/>
        <charset val="238"/>
      </rPr>
      <t>′</t>
    </r>
    <r>
      <rPr>
        <sz val="10"/>
        <rFont val="Arial Narrow"/>
        <family val="2"/>
      </rPr>
      <t xml:space="preserve"> montiranih cijevi, prema profilu, sa spojnim komadima i obujmicama za ovjes i učvršćenje, sljedećih dimenzija: </t>
    </r>
  </si>
  <si>
    <r>
      <t xml:space="preserve">PPd 25 </t>
    </r>
    <r>
      <rPr>
        <sz val="10"/>
        <rFont val="Arial Narrow"/>
        <family val="2"/>
      </rPr>
      <t>Φ</t>
    </r>
    <r>
      <rPr>
        <sz val="10"/>
        <rFont val="Arial Narrow"/>
        <family val="2"/>
        <charset val="238"/>
      </rPr>
      <t>20 mm</t>
    </r>
  </si>
  <si>
    <t>PPd 20 Φ15 mm</t>
  </si>
  <si>
    <t>VK.106.</t>
  </si>
  <si>
    <r>
      <t>Toplinska izolacija cjevovoda demi-vode cjevnom izolacijom od spužvastog materijala na bazi sintetičkog kaučuka, debljine 13 mm. 
Obračun po m</t>
    </r>
    <r>
      <rPr>
        <sz val="10"/>
        <rFont val="Calibri"/>
        <family val="2"/>
        <charset val="238"/>
      </rPr>
      <t>′</t>
    </r>
    <r>
      <rPr>
        <sz val="10"/>
        <rFont val="Arial Narrow"/>
        <family val="2"/>
      </rPr>
      <t xml:space="preserve"> prema profilu.
</t>
    </r>
  </si>
  <si>
    <t>d 25 mm</t>
  </si>
  <si>
    <t xml:space="preserve">d 20 mm
</t>
  </si>
  <si>
    <t>VK.107.</t>
  </si>
  <si>
    <t xml:space="preserve">Nabava, prijenos i ugradnja armatura od polipropilena, sa spojem na navoj.
</t>
  </si>
  <si>
    <r>
      <t xml:space="preserve">kuglasti ventil d25 </t>
    </r>
    <r>
      <rPr>
        <sz val="10"/>
        <rFont val="Calibri"/>
        <family val="2"/>
        <charset val="238"/>
      </rPr>
      <t>φ</t>
    </r>
    <r>
      <rPr>
        <sz val="10"/>
        <rFont val="Arial Narrow"/>
        <family val="2"/>
      </rPr>
      <t xml:space="preserve"> 20 mm</t>
    </r>
  </si>
  <si>
    <r>
      <t xml:space="preserve">kuglasti ventil d20 </t>
    </r>
    <r>
      <rPr>
        <sz val="10"/>
        <rFont val="Calibri"/>
        <family val="2"/>
        <charset val="238"/>
      </rPr>
      <t>φ</t>
    </r>
    <r>
      <rPr>
        <sz val="10"/>
        <rFont val="Arial Narrow"/>
        <family val="2"/>
      </rPr>
      <t xml:space="preserve"> 15 mm</t>
    </r>
  </si>
  <si>
    <r>
      <t xml:space="preserve">nepovratni ventil d25 </t>
    </r>
    <r>
      <rPr>
        <sz val="10"/>
        <rFont val="Calibri"/>
        <family val="2"/>
        <charset val="238"/>
      </rPr>
      <t>φ</t>
    </r>
    <r>
      <rPr>
        <sz val="10"/>
        <rFont val="Arial Narrow"/>
        <family val="2"/>
      </rPr>
      <t xml:space="preserve"> 20 mm
</t>
    </r>
  </si>
  <si>
    <t>VK.108.</t>
  </si>
  <si>
    <r>
      <t xml:space="preserve">Izvedba priključka </t>
    </r>
    <r>
      <rPr>
        <sz val="10"/>
        <rFont val="Calibri"/>
        <family val="2"/>
        <charset val="238"/>
      </rPr>
      <t>φ</t>
    </r>
    <r>
      <rPr>
        <sz val="10"/>
        <rFont val="Arial Narrow"/>
        <family val="2"/>
      </rPr>
      <t xml:space="preserve"> 15 mm demi-vode na uređaj za ovlaživanje u ventilostrojarnici.
Obračun po komadu izvedenog priključka.
</t>
    </r>
  </si>
  <si>
    <t>VK.109.</t>
  </si>
  <si>
    <r>
      <t>Nabava, prijenos i ugradnja hidrostanice za distribuciju vode &lt;20 microS/cm², minimalnih slijedećih karakteristika:
Q=0-2 m</t>
    </r>
    <r>
      <rPr>
        <sz val="10"/>
        <rFont val="Calibri"/>
        <family val="2"/>
        <charset val="238"/>
      </rPr>
      <t>³</t>
    </r>
    <r>
      <rPr>
        <sz val="10"/>
        <rFont val="Arial Narrow"/>
        <family val="2"/>
        <charset val="238"/>
      </rPr>
      <t xml:space="preserve">/h
H=70-50 m.V.s.
P1=1,1 kW ; In= 2,8 A ; 440 V
crpke - radna i rezervna s frekventnim upravljanjem (sve inox izvedba).
Obračun po ugrađenom kompletu.
</t>
    </r>
  </si>
  <si>
    <t>VK.110.</t>
  </si>
  <si>
    <t xml:space="preserve">Ispitivanje instalacija na tlak od 15 bara, te dezinfekcija cjevovoda otopinom kalcijum hipoklorita i višekratno ispiranje cjevovoda. Radnje obaviti uz prisustvo nadzornog inženjera i zapisnički utvrditi.
</t>
  </si>
  <si>
    <t>VK.111.</t>
  </si>
  <si>
    <t>VK.112.</t>
  </si>
  <si>
    <t xml:space="preserve">
C.4-II DEMINERALIZIRANA VODA  &lt; 0,5µ S/cm 
KAPACITET Q UREĐAJA=300 l/h
</t>
  </si>
  <si>
    <t>VK.113.</t>
  </si>
  <si>
    <t xml:space="preserve">Prefilter maksimalno 90 µm sljedećih karakteristika:
nehrđajući čelik ASI 304, 
Ulazni priključak R 1”
Minimalni protok: 3 m3/h, na 2 bara
- s mjestom za uzorkovanje
- s brojilom protoka (ukupno ulazno brojilo)
- osjetnim tlaka na ulazu i izlazu iz filtera, 4-20 mA izlaz s brojila, spojen na PLC
</t>
  </si>
  <si>
    <t>VK.114.</t>
  </si>
  <si>
    <t xml:space="preserve">Nepovratni ventil  DN25 minimalnih sljedećih karakteristika:
DVGW odobrenjem, u suglasju s DIN 1944 odjeljak 4
Priključak: R ¾“, 
Max. Temperatura 60 °C
Brtve: EPDM
</t>
  </si>
  <si>
    <t>VK.115.</t>
  </si>
  <si>
    <t xml:space="preserve">Spoj sa pumpom za distribuciju vode s uređaja RO1 i priključkom za doziranje NaOH
Spoj izvesti s ASI316L /PVDF cjevovodom
</t>
  </si>
  <si>
    <t>VK.116.</t>
  </si>
  <si>
    <t xml:space="preserve">Injektiranje natrijeve lužine 10%-tne, za drugi stupanj RO pri proizvodnji minimalno 300 l/h permeata:
- zadržavanjem, otklanjanjem CO2    poslije omekšivača, korištenjem NaOH, a sastoji se od:
- kontrole doziranja korištenjem podataka s mjerača protoka izlazne omekšane vode  i bazne vrijednosti pH u korelaciji s protokom,  prekid rada doziranja u stand-by recirkulaciji, i sanitizaciji, kontrola nivoa spremnika otopine s alarmom i zaustavljanjem 
doziranja,  pH otopine ima apsolutni prioritet pri doziranju
kontrola proboja kemikalija mjerenjem vodljivosti nakon RO (permeatna lista alarma)
</t>
  </si>
  <si>
    <t>VK.117.</t>
  </si>
  <si>
    <t xml:space="preserve">Cartridge Filter 1 x 20“, maksimalno 3 µm apsolutno ocijenjeno,
Prikladno za vruću sanitizaciju vodom na minimalno 85 °C, jedno stupanjski, jedno kučištni,  uz uređaj preinstaliran, a sastoji se minimalno od:
- ASI 316L kučišta
- 1 kom filtarskog uloška
- 2 kom tlakomjera ASI316L
- 1 diapragme ventil ASI316L/EPDM
</t>
  </si>
  <si>
    <t>VK.118.</t>
  </si>
  <si>
    <t>Recirkulacijski i dezinfekcijski sustav za 2. stupanj RO
Za zaštitu sustava od bilo kakove kontaminacije za vrijeme neopreativne faze i za laku termalnu sanitizaciju ili kemikjsko čišćenje RO sustava i/ili CEDI sustava. CEDI otpadna vode trebaju biti 100% reciklirana, a treba se sastojati minimalno od:
1 kom prijamni spremnik, izrađen od polypropilena visoke gustoće, minimalnog volumena 140 lit, sposoban primiti temperaturno povećanje minimalno na 80 °C.
1 kom pneumatski upravljanog membranskog ventila, ASI316-Tri-clamps (TC), d20DN15, EPDM,
Uključujući kontrolni ventil, s električnim pozicionerom, pneumatskog ventila s digitalnim izlazom za glavni PLC
-  1 kom motorni ventil za kontinuirano dobavljanje omekšane vode, s P&amp;D regulacijom u ovisnosti o statusu razine u spremniku, kontrola razine po dijagramskoj krivulji ili sustav plovnog dobavljanja vode
- 1 kom kontrola nivoa upravljana iz glavnog PLC-a, preko tlačnog osjetnika, s posredničkom membranom ASI316L, S  analognim izlazom 4-20 mA, prema 3.1 cert. po HTN EN 10204, HRN EN 11864
2 kom vibracijsko mjerenje razine min/max.
1 kom pneumatskog membranskog ventila s pneumatskim aktuatorom, za ispuštanje vode u slučaju prekoračenja temperature, izrađenog iz ASI316L d20DN15, EPDM, uključijući kontrolni ventil, s električnim pozicionerom, pneumatskog ventila, s digitalnim izlazom za glavni PLC</t>
  </si>
  <si>
    <t xml:space="preserve">1 kom električnog grijača izrađenog iz ASI316L uključujući temperaturni kontroler s digitalnim izlazom, i s snagom minimalno 6 kW/3.1 certifikat.
-  1 kom recirkulacijske pumpe koja može sanitizirati separatno omekšivač s vrelom vodom na 85 °C, 230 VAC, 0,37 kW, materijal: ASI316L, kučište pumpe i rotor, brtve EPDM, 3.1 certifikat
- 1 kom mjerenje temperature u spremniku,TClamp
 2 kom pneumatskih membranskih ventila s  pneumatskim aktuatorom, izrađenog iz ASI316L-TC, s d25DN20, EPDM, uključijući kontrolni ventil, s električnim pozicionerom, pneumatskog ventila, s digitalnim izlazom za glavni PLC za termalnu sanitizaciju omekšivača
-  svi međuspojevi s agregatima, ventilima, spremnicima trebat će zadovoljiti cGMP preporuke,  ASI316L s orbitalnim zavarima i dokumentacijom prema smjernicama cGMP, s izometrijom cjevi i tablicom rasporeda elemenata i fitinga s poveznicom na P&amp;ID.
</t>
  </si>
  <si>
    <t>VK.119.</t>
  </si>
  <si>
    <t xml:space="preserve">Reverzna osmoza  minimalno 300 l/h potpuno prilagođena  za sanitizaciju vrelom vodom, sanitarni design po smjernicama cGLP-a, bez mrtvih kuteva za termo sanitizaciju na 85° C
Protok produktne vode
-Permeata: minimalno 300 l/h na 15 °C, zadržavanje soli: primarno iskorištenje 75%/odvajanja soli &gt;99,5%, a sastoji se od:
- ASI304 nosive rame na koju su ugrađeni svi dijelovi s minimalno 6, max. 10, potpuno namjestivih, antivibracionih, utičnih, navojnih nožica, sve ASI304 gumirana plastična masa
1 kom ASI316L centrifugalna pumpa minimalnih karakteristika
Q=1,8 m3/h, na 16 bara, 380-415 V/50 Hz, 2,20 kW, s integriranim frekventnim kontrolerom za stand-by recirkulaciju kod ne operativne faze zastoja sustava.
- 1 kom manometra 0-25 bara, sanitarna izvedba, punjen glicerinom, s prijenosnikom tlaka
- 1 kom transmiter tlaka 0-25 bara, sanitarne izvedbe, priključak TC, sve otporno na vrelu sanitizaciju na 85° C
- 1 kom tlačni modul, materijal  ASI316L, izlaz permeata TC, i sanitarni izlaz koncentrata, TC ulaz omekšane vode, elektropoliran s dokaznicom Ra&lt;0,8 µm, priloženi certifikat hrapavosti obavezan.
- 1 kom polyamid/polysulfon motana membrana, pharma izvedba, sanitizacija na 85° C, dozvoljiva, primarno iskorištenje 75%, izuzimanje iona &gt;99,5%.
- 1 kom SS304 visokotlačni ventil 400 bara, recirkulacijski ventil koncentrata
-1 kom SS304 visokotlačni ventil 400 bara, ispuštanja koncentrata  </t>
  </si>
  <si>
    <t>- 1 kom mjerač protoka za permeat: cGMP izvedba ASI316L, priključak na ulazu i izlazu, 4-20 mA analogni izlaz, s transmiterom signala i ožičenjem, svi podaci protoke se obrađuju na centralnom PLC-u. Kompletna statistika protoke i dijagrami , vidljivi na sučelju PLC-a, sekundarni list RO, grafika u boji, ispis na hrvatskom jeziku, u drugom nivou engleski jezik, prikaz za kontrolu GMP komisije.
- 1 mjerač protoka koncentrata s min. Protokom i analognim signalom k centralnom PLC-u, za izračun primarnog iskorištenja tijekom produkcije, odnosom koncentrata i permeata te kvalitetom produkta i koncentrata, impulsno izrađeno iz PTFE, s keramičkim-wolfran impulsnim brojačem, sve spojeno na glavni PLC
1 kom mjerač protoka za recirkulaciju koncentrata, impulsna izrađena iz PTFE, sve spojeno na glavni PLC , analognim izlazom 4-20 mA k centralnom PLC-u. Brtva PTFE/PVDF/Viton
Obavezan digitalni signal minimalnog protoka koncentrata, prikazan u tablici alarma.
- 1 kom dvostruki mjerač vodljivosti senzorima, C= 0,1, za mjerenje vodljivosti permeata i ulazne omekšane vode
- 1 kom mjerenje tlaka na membrani, transmiter tlaka  4-20 mA analogni izlaz, spojen u centralni PLC, sve otporno na vrelu sanitizaciju na 85° C
interni cjevovodi: svi produktni cjevovodi izrađeni su iz SS316L, orbitalnom metodom zavarivanja, s svom pratećom dokumentacijom, Ra&lt;0,8 µm.</t>
  </si>
  <si>
    <r>
      <t>Svi koncentratni , i visokotlačni vodovi izrađeni od ASI316L, orbitalno zavareni Ra&lt;1,6 µm.
2 kom pneumatskih membranskih ventila s  pneumatskim aktuatorom, izrađenog iz ASI316L s 3.1 certifikatom prama HR EN ISO 10204
2 kom pneumatskih membranskih ventila s  pneumatskim aktuatorom, ASI316L, s  uključijući kontrolni ventil, s električnim pozicionerom, pneumatskog ventila, s digitalnim izlazom za glavni PLC
Pripremljenog za termalnu sanitizaciju, za odvodnju koncentrata u primarni tank
2 kom pneumatskih membranskih ventila s  pneumatskim aktuatorom, SS316L s  uključijući kontrolni ventil, s električnim pozicionerom, pneumatskog ventila, s digitalnim izlazom za glavni PLC
- 1 kom senzora C=0,10, TC 1 ½“, nekompenzirano očitanje. 
- 1 kom ventil za uzorkovanje SS316L/TC/EPDM, sve prema DIN 32676 s dokaznicom norme.
Membrana za uklanjanje CO2:
 1- kom membranski otplinjač-uklanjanje CO2 putem izdvajanja plinova na membrani, a sastoji se od:
1 kom modula s PP membranom, minimalne površine 30 m</t>
    </r>
    <r>
      <rPr>
        <sz val="10"/>
        <color theme="1"/>
        <rFont val="Calibri"/>
        <family val="2"/>
      </rPr>
      <t>²</t>
    </r>
    <r>
      <rPr>
        <sz val="10"/>
        <color theme="1"/>
        <rFont val="Arial Narrow"/>
        <family val="2"/>
      </rPr>
      <t xml:space="preserve">, kompletno izvedeno iz ASI316L.
- vakuumski tip izdvajanja
Membrana kao Liqui-Cel, s atestom za termičku sanitizaciju na 85° C minimalne karakteristike:
Konekcije: DN15/20
Elktrički priključci: 38-415V/50Hz/
Ukupna energija: 2,3 kW
Primarno Iskorištenje: 75%
Zadržavanje soli:&gt;99,5%
Max radna temperatura 25 °C
Max. Termička sanitizacija: Tjedna
</t>
    </r>
  </si>
  <si>
    <t>VK.120.</t>
  </si>
  <si>
    <r>
      <t xml:space="preserve">Elektrodeionizacija (CEDI 300-TS) s pripremom za termičku sanitizaciju na 85 </t>
    </r>
    <r>
      <rPr>
        <vertAlign val="superscript"/>
        <sz val="10"/>
        <color theme="1"/>
        <rFont val="Arial Narrow"/>
        <family val="2"/>
      </rPr>
      <t>0</t>
    </r>
    <r>
      <rPr>
        <sz val="10"/>
        <color theme="1"/>
        <rFont val="Arial Narrow"/>
        <family val="2"/>
      </rPr>
      <t>C, sanitarni design, prama smjernicama CGMP/FDA/USP/Ph. EUR.8, bez mrtvih kuteva, za termičku sanitizaciju, pripravna za start sistema, za finalno poliranje reverznoosmotske produktne vode, a sastoji se minimalno od:
- ASI304 kučišta u kombinaciji s RO kučištem, 
- 1 kom EDI modul, svi dijelovi u doticaju s vodom su na listi FDA, 4 komore punjene SC stupnjem mješanom ionskom masom, anoda i katoda priključak TC, po DIN32676, 
- 1 kom DC ispravljač, 200V 10A,
mikroprocesorska kontrola preko glavnog PLC-a
1 kom mjerača vodljivosti, s temperaturnom kompenzacijom prama USP 23/645, FDA CFR 21, cGMP, s nekompenzacijskim očitanjem, uključujući PT100 sondu, s transmiterom signala k glavnom PLC-u
- 1 kom senzora C=0,10, TC 1 ½“, nekompenzirano očitanje. 
- 1 kom ASI316L tlakomjer, s membranskim transmiterom 0-4 bara
1 kom mjerač protoka koncentrata  impulsno izrađeno iz PTFE, s keramičkim-wolfran impulsnim brojačem, sve spojeno na glavni PLC,
analognim izlazom 4-20 mA k centralnom PLC-u. 
Obavezan digitalni signal minimalnog protoka koncentrata, prikazan u tablici alarma prama cGMP.
Svi spojevi TriClamps.
1 kom mjerač protoka za permeat: cGMP izvedba ASI316L, DN20, TC priključak na ulazu i izlazu, 4-20 mA analogni izlaz, s transmiterom signala i ožičenjem, svi podaci protoke se obrađuju na centralnom PLC-u. Kompletna statistika protoke i dijagrami , vidljivi na sučelju PLC-a, sekundarni list, grafika u boji, ispis na hrvatskom jeziku, u drugom nivou engleski jezik, prikaz za kontrolu GMP komisije s ultrazvučnim mjerenjem protoke.</t>
    </r>
  </si>
  <si>
    <t xml:space="preserve">- 1 kom ventil za uzorkovanje AISI316L/TC/EPDM, sve prema DIN 32676 s dokaznicom norme.
- 2 kom pneumatskih membranskih ventila s  pneumatskim aktuatorom, izrađenog iz TC, izrađeni od AISI316L , uključujući kontrolni ventil, s električnim pozicionerom, pneumatskog ventila, typ: s digitalnim izlazom za glavni PLC
Pripremljenog za termalnu sanitizaciju, za odvodnju permeata u primarni tank, omogućiti kemijsku sanitizaciju cjevovoda slijepimTC priključkom i ručnim isključenjem protoke ka spremniku gotove vode (obavezno), svi elementi zamjenjivi.
-  interni cjevovodi: svi produktni cjevovodi izrađeni su iz AISI316L, orbitalnom metodom zavarivanja , s svom pratećom dokumentacijom, Ra&lt;0,8 µm.
Svi koncentratni , i visokotlačni vodovi izrađeni od  AISI316L, orbitalnom metodom zavarivanja , s svom pratećom dokumentacijom, Ra&lt;0,8 µm.
Validacijski protokoli.
Minimalni tehnički podaci:           
Protok produkta:                                      150-400 l/h
Kvaliteta produkta:                                   &lt;0,2 µS/cm 
Zadržavanje:                                              95%
Ulazna kvaliteta.                                       RO permeat 
pH:                                                               5-9
Tlak:                                                             3,1-6,8 bara
CO2:                                                            &lt; 10 ppm
CaCO3:                                                        &lt; 1 ppm
Konekcije:   
Ulaz:                                                        DN 15 TC, DIN 32676
Permeat:                                                  DN 15 TC, DIN 32676
Električka snaga:                                      0,1-0,65 kWh
Max. Radna temperatura:                        25 °C, 
Max. Broj  Termičkih sanitizacijskih ciklusa: 150
</t>
  </si>
  <si>
    <t>VK.121.</t>
  </si>
  <si>
    <t xml:space="preserve">Spremik za skladištenje PW minimalno 500 lit,cilindričnog oblika, predviđen za ugradnju u suhom i klimatiziranom okruženju, materijal polypropilen visoke gustoće, otporan na termičku sanitizaciju na 85° C, sljedećih minimalnih karakteristika:
- 1 kom „spray ball“, 180°, za povrat vode
1 kom ispekcijski otvor Φ350 mm, s gornje strane, brtva EPDM, cert. FDA.
1 kom steril ventilacijski filter spremnika 0,22 µm,  PTFE, u PP kučištu PALL
-1 kom transmitera tlaka za kontrolu razine podesiva u glavnom PLC izborniku/Pharma izvedba
1 kom senzor mjerenja temperature 10-140 0C, s higijenskom procesnom konekcijom, TC po ISO 2852 DN25, s TA20R priključnicom za higijenske aplikacije, ASI-ETC konstrukcija, s transmiterom ka centralnom PLC-u,lista alarma dokaziva za svaku upravljačku temperaturu, konrola hlađenja spremnika, prikaz na sučelju, 4-20 mA
-2 kom senzora razine, vibraciona, za prepunjavanje spremnika i zaštitu suhog hoda pumpe, sanitarna konstrukcija, AISI316L, elektropolirani Ra&lt;0,8, TC, brtva EPDM/PTFE
-1 kom sanitarni prekidni, vakuum ventil/ili rasprskavajuća membrana AISI316L,
1 kom transmiter tlaka, dojava vakuuma, s listom alarma prama GAMP
- konekcije TC, DIN32878
Radni tlak:  -0,1-1 bar
</t>
  </si>
  <si>
    <t>VK.122.</t>
  </si>
  <si>
    <t xml:space="preserve">Distribucijska pumpa loop-a, višestupanjska,  izrađena iz ASI 316L, elektropolirana s unutrašnje strane, s sanitarnim, TC priključcima, s frekventnim pretvaračem, s totalnim ispustom DN10/TC
Minimalnih karakteristika:
konekcija:                               DN32/TC/              DIN 32676
protok :                                   Q= 7,8 m3, max
tlak:                                         80 mWS
snaga i el. podaci:                  380-415V, 50Hz/2,2 kW
-radna temperatura:               10-96 °C
Oprema:
- 1 kom transmiter tlaka povezan s protokom povratne petlje preko glavnog PLC-a, Priključak: TC, brtva EPDM/PTFE, cGMP, FDA certifikat
- 2 kom membranskih ventila SS316L/EPDM/TC, d32DN25, s FDA-CFR21 / EHEDG certifikatom, po cGMP-u.
Sve interkonekcije trebaju biti spojene s ASI316L orbitalno zavarene. Obavezne dokaznice zavarivanja, originalne etikete zavara, lista zavarenih pozicija s imenima i potpisima ovlaštenih zavarivača, s slijedivošću ka smjernicama cGMP-a, tvorničkim brojem stroja za zavarivanje.
</t>
  </si>
  <si>
    <t>VK.123.</t>
  </si>
  <si>
    <t xml:space="preserve">UV nisko energetski zračnik, s ASI316L radijacijskom komorom elektropoliranom, Ra&lt;0,8 µm, s niskotlačnom živinom lampom lociranom u kvarcnom omotaču, centralna kontrolna ploča, s satima korištenja, i UV statusom na display-u.
Minimalne karakteristike:
-materijal:   316L
-vrijeme trajanja lampe:  8000 sati
-protok: 6000 l/h
-intenzitet zračenja: 1200 J/m2, 
-bakterije:   &lt;10 CFU
-konekcije:   TCDN32
-broj lampi 1/170 Wat-a
-snaga i el. podatci: 230 V/50 Hz/ 0,35 kW
-2 kom membranskih ventila PVDF/BCF/TC s totalnim ispustom.
</t>
  </si>
  <si>
    <t>VK.124.</t>
  </si>
  <si>
    <t>KRUGOTOK (LOOP)/petlja PW: DN25/ ASI316L orbitalno zavareni. 
Sa svim pripadajućim fitinzima i ovjesnim materijalom do pune gotovosti i dezinfekcijom cjevovoda.
Kompletnom dokumentacijom. Certifikat materijala, certifikat zavarivača, certifikat metode zavarivanja, cerifikati žica za zavarivanje, certifikat pomoćnog plina za zavarivanje, skice i pozicije zavara. 10% svih orbitalnih zavara bit će videoboroskopski dokumentiranao, a svi ručni zavari također.  
Cijevi, koljena, redukcije, ferule i fitinzi minimalne karakteristike:
DN25 ASI316L, polirano Ra&lt;0,8 µm                                        m     300
Ventili „zero static“, SS316L, Burkert/SED DN15                      kom 14</t>
  </si>
  <si>
    <t>SPAJANJE POTROŠAČA minimalno s:
- silikonskim cijevima   duljine 2 m, s TC završetcima, fleksibilno, prema  
FDA CFR 21-177.2600, BG kalsa XV                                     kom 9
-membranski Ventil  ASI316L dvostrani  DN15, automatski, pneumatski 
s ventilom za uzorkovanje, ugrađenim u tijelo ventila ili block-ventil, izbrušeno Ra&lt;0,4 µm.                                                            kom 8 
- nepovratni ventil  ASI316L  DN15                                         kom 8 
- ručni ventil  ASI316L orbitalno zavaren                                 kom 20 
- uključivo kliješta ASI304 tri clamps za spajanje , šelne ASI304 8 mm , ovjesni i učvrsni materija, toplinska izolacija , te izolacija za sedam soba klase D.D321</t>
  </si>
  <si>
    <t>1 kom mjerač brzine protoka povrata loop-a,  cGMP izvedba ASI316L,DN25,  priključak na ulazu i izlazu, 4-20 mA analogni izlaz, s transmiterom signala i ožičenjem, sa set point, za identifikaciju pojave približavanja laminarnom strujanju i osiguranja minimalne brzine za turbulentno strujanje s alarmom,- sve na listi alarma, svi podaci protoke se obrađuju na centralnom PLC-u. Kompletna statistika protoke i dijagrami , vidljivi na sučelju PLC-a, sekundarni list, grafika u boji, ispis na hrvatskom jeziku, u drugom nivou engleski jezik, prikaz za kontrolu GMP komisije, ultrazvučni mjerači protoka za pharma aplikaciju. Obavezan prikaz Reinoldsovog broja, za svaku promjenu brzine, naročito za pad brzine i približavanje kritičnoj vrijednosti sve prama formuli dolje.
 Ispis Reinoldsovog broja u boji pored brzine, trenutni prikaz ovisnosti o brzini, alarm na Reinoldsov broj.</t>
  </si>
  <si>
    <t xml:space="preserve">- 2 kom membranskih ventila s pneumatskim aktuatorom, izrađenog iz ASI316L uključijući kontrolni ventil, s električnim pozicionerom, pneumatskog ventila,s FDA-CFR21 / EHEDG certifikatom, po cGMP-u, sve spojeno na glavni PLC, posebni list za funkcionalni prikaz rada loop-a. 
1 kom mjerača vodljivosti, s temperaturnom kompenzacijom prama USP 645, FDA CFR 21, cGMP, s nekompenzacijskim očitanjem, uključujući  PT1000 sondu, s transmiterom signala k glavnom PLC-u
- 1 kom senzora C=0,10, TC 1 ½“, nekompenzirano očitanje. 
 2 kom priključak za kalibracije i baždarenja TC/SS316L, orbitalno
1 kom transmiter tlaka za kontrolu rada distribucijske pumpe u povratu vode prije spremnika TC/ SS316L, transmiter prama USP 
2 kom ventil za uzorkovanje, s iglom za uzorke ili equivalentni ventil  TC/SS316L)
- 1 kom mjerenje temperature povrata loop-a, s prikazom na sučelju
- standardni priključci za ugradnju TOC sustava kontrole
- standardni priključci za ugradnju ozoniranja ako to bude investitoru potrebno u budućnosti, priključci završavaju TC slijepom prirurubnicom.
Za kompletan cjevovod izraditi radioničku dokumentaciju izometrije prije početka ugradnje, s svim pozicijama za priključke potrošača i mjerenja. 
</t>
  </si>
  <si>
    <t>VK.125.</t>
  </si>
  <si>
    <t>DTS izmjenjivač topline minimalne karakteristike 17 kW, izrađen iz ASI316L/1.4435, dvostruki cijevni plašt, za hlađenje povrata loop-a, prije ulaska u spremnik gotove vode.
Potpuno spriječena križna kontaminacija (Cross Contamination free)
Minimalni primarni protok:
Pročišćena voda HPW:                                     5000 l/h
Ulazna temperatura:                                            25 °C
Izlazna temperatura:                                            18 °C
Minimalni sekundarni protok:
Rashladna voda:        2.700 l/h
Ulazna temperatura:       7 °C
Izlazna temperatura:     12 °C
 Oprema: 
-1 kom temeraturni senzor Pt100 na sekundaru
-1 kom tlakomjer na sekundaru, 0-5 bara
-1 kom magnetni /ili pneumatski ventil za regulaciju temperature primara
- TC priključci za primar, sekundar prirubnica DN25/spoj na cjevovod  ASI316L
- ovjesni pribor
Svi prikazi na HMI, podlistak hlađenje loopa.</t>
  </si>
  <si>
    <t>VK.126.</t>
  </si>
  <si>
    <t xml:space="preserve">Kontrolni sustav, baziran na GMP  smjernicama: Hardware (oprema) i Software (program), te inženjerska usluga programiranja na nivou kontrolnog sustav
-izrada i programiranje  grafičkih prikaza
-spajanje na korisničku kompjutersku mrežu
-programiranje prikaza 
-programiranje alarmnih prikaza
-programiranje history prikaza
-programiranje e-mail i SMS alarmiranja
-izrada potrebnih ispitnih listova i funkcionalnih proba
-izrada uputstava za rad
-obuka osoblja krajnjeg korisnika
Sustavom se upravlja pomoću programibilnog logičkog kontrolera (PLC) i ulazno izlaznih modula.
Uključivo inženjering usluga na koordinaciji povezivanja automatske regulacije OBRADE VODE I KANALIZACIJE s BMS sustavom cijelog kompleksa OHBP i DB bolnice.
</t>
  </si>
  <si>
    <t>VK.127.</t>
  </si>
  <si>
    <t xml:space="preserve">PASIVACIJA:
- kompletan sustav je pasiviran nakon postupka zavarivanja agresivnom metodom korištenjem kemikalija.
Sve kemikalije korištene za pasivaciju sustava bit će neutralizirane ili „on situ“, ili kod dobavljača za što će se izdati relevantan dokument u svrhu dokaza za zaštitu okoliša.
 KALIBRACIJA I UMJERAVANJE:
- umjeravanje se obavlja neposredno prije OQ ( u vrijeme IQ)
- sve prama HR EN ISO 17025-1 ili kod akreditiranog laboratorija.
 OZNAČAVANJE:
 svi elementi, cjevovodi i ostali dijelovi opreme bit će označeni prama DQ
</t>
  </si>
  <si>
    <t>VK.128.</t>
  </si>
  <si>
    <t xml:space="preserve">D. UNUTARNJA KANALIZACIJA GRAĐEVINE   </t>
  </si>
  <si>
    <t xml:space="preserve">
D.1 UNUTRANJA FEKALNA KANALIZACIJA
</t>
  </si>
  <si>
    <t>VK.129.</t>
  </si>
  <si>
    <t>Temeljni razvod - u armirano betonskoj ploči podruma.
Dobava i montaža kanalizacijskih cijevi i fazonskih komada iz tvrdog PVC-a s debljom stijenkom (čvrstoće SN8) za uličnu kanalizaciju. Spajanje cijevi izvesti na naglavak s ugrađenom brtvom. Cijevi položiti prema projektu u padu, unutar armature temeljne ploče. Cijevi je potrebno fiksirati kod svakog spoja i na svakih 2 m. Kod betoniranja obavezno prisustvo i nadzor nad ugrađenim cjevovodom. 
Obračun po mt prema profilu sa svim fazonskim komadima</t>
  </si>
  <si>
    <t>Ø 150 mm</t>
  </si>
  <si>
    <t>Ø 100 mm</t>
  </si>
  <si>
    <t xml:space="preserve">Ø 70 mm
</t>
  </si>
  <si>
    <t>VK.130.</t>
  </si>
  <si>
    <t xml:space="preserve">Temeljni razvod u zemlji i ispod poda prizemlja.
Nabava, prijenos i ugradnja lijevano željeznih cijevi i fazonskih komada za kanalizaciju (ductil lijev) brzomontažni kanalizacijski sistem. Cijevi se spajaju sa spojnicama od nehrđajućeg čelika. Spojevi se brtve tipskim brtvama od elastomjerne gume EPDM. Spojnice se uračunavaju u jediničnu cijenu 1 m cijevi. Fazonske komade, revizije i nosače vertikale i ovjesno pričvrsni materijal, potrebno je uračunati u jediničnu cijenu. 
Obračun po mt prema profilu: </t>
  </si>
  <si>
    <t xml:space="preserve">Ø 150 mm </t>
  </si>
  <si>
    <t>Ø 125 mm</t>
  </si>
  <si>
    <t xml:space="preserve">Ø 100 mm
</t>
  </si>
  <si>
    <t>VK.131.</t>
  </si>
  <si>
    <t xml:space="preserve">Cijevi unutar građevine  - vertikale i horizontalni razvod 
Nabava, prijenos i ugradnja ljevano željeznih cijevi i fazonskih komada za kanalizaciju (ductil lijev) brzomontažni kanalizacijski sistem. Cijevi se spajaju sa spojnicama od nehrđajućeg čelika. Spojevi se brtve tipskim brtvama od elastomjerne gume EPDM. Spojnice se uračunavaju u jediničnu cijenu 1 m cijevi. Fazonske komade, revizije i nosače vertikale i ovjesno pričvrsni materijal, potrebno je uračunati u jediničnu cijenu. 
Obračun po mt prema profilu: </t>
  </si>
  <si>
    <t>Ø 70 mm</t>
  </si>
  <si>
    <t xml:space="preserve">Ø 50 mm
</t>
  </si>
  <si>
    <t>VK.132.</t>
  </si>
  <si>
    <t xml:space="preserve">Kratka spajanja od sanitarnih uređaja 
Nabava, prijenos i ugradnja PVC, PP ili PE  kanalizacijskih cijevi  i fazonskih komada. Spajanje izvesti  na naglavak s "gumenom" brtvom ili obujmicom s gumenom brtvom. Cijevi uz zid ili strop pričvrstiti obujmicama s podloškom svakih 1 do 2 mt i kod svakog ogranka. 
Obračun po profilu i mt uključujući fazonske komade, obujmice i sav potrošni materijal </t>
  </si>
  <si>
    <t xml:space="preserve"> Ø 100 mm</t>
  </si>
  <si>
    <t xml:space="preserve"> Ø 70 mm</t>
  </si>
  <si>
    <t xml:space="preserve"> Ø 50 mm</t>
  </si>
  <si>
    <t xml:space="preserve"> Ø 32 mm
</t>
  </si>
  <si>
    <t>VK.133.</t>
  </si>
  <si>
    <t xml:space="preserve">Nabava, prijenos i ugradnja dvostrukog podnog slivnika s kromiranim poklopcem i rešetkom veličine 150/150 mm. Kućište slivnika s horizontalnim odvodom Ø 50 mm i priključcima Ø 32 mm.
Obračun po komadu 
</t>
  </si>
  <si>
    <t>VK.134.</t>
  </si>
  <si>
    <t xml:space="preserve">Nabava, prijenos i ugradnja podnog slivnika s vertikalnim odvodom Ø 100 mm, kućište lijevano-željezno s prirubnicom i zaporom za miris. Rešetka veličine 200/200 mm i dosjed iz minimalno Cr-Ni klase L15.
Obračun po ugrađenom slivniku
</t>
  </si>
  <si>
    <t>VK.135.</t>
  </si>
  <si>
    <t xml:space="preserve">Nabava, prijenos i ugradnja podnog slivnika s horizontalnim odvodom Ø 100 mm, kućište lijevano-željezno s prirubnicom i zaporom za miris. Rešetka veličine 200/200 mm i dosjed iz minimalno Cr-Ni klase L15.
Obračun po ugrađenom slivniku
</t>
  </si>
  <si>
    <t>VK.136.</t>
  </si>
  <si>
    <t>Nabava, prijenos i ugradnja dvostrukog podnog slivnika s odvodom Ø 70 mm i Ø 50 mm.Kućište od nehrđajućeg čelika sa demontažnim sifonom, a perforirana rešetka vel. 250x250 mm i dosjed iz minimalno Cr-Ni klase L15.
Obračun po ugrađenom komadu.</t>
  </si>
  <si>
    <t>vertikalni odvod Ø 70 mm s bočnim priključkom Ø 50 mm</t>
  </si>
  <si>
    <r>
      <t>vertikalni odvod Ø</t>
    </r>
    <r>
      <rPr>
        <sz val="11"/>
        <rFont val="Arial Narrow"/>
        <family val="2"/>
      </rPr>
      <t xml:space="preserve"> </t>
    </r>
    <r>
      <rPr>
        <sz val="10"/>
        <rFont val="Arial Narrow"/>
        <family val="2"/>
        <charset val="238"/>
      </rPr>
      <t>70 mm</t>
    </r>
  </si>
  <si>
    <t xml:space="preserve">vertikalni odvod Ø 50 mm
</t>
  </si>
  <si>
    <t>VK.137.</t>
  </si>
  <si>
    <t xml:space="preserve">Nabava, prijenos i ugradnja limenih ili plastičnih ventilacijskih glava (cijevi) sa završnom kapom i limenim opšavom za ravni krov. 
Obračun po komadu prema profilu </t>
  </si>
  <si>
    <t xml:space="preserve">Ø 150 mm
</t>
  </si>
  <si>
    <t>VK.138.</t>
  </si>
  <si>
    <t xml:space="preserve">Nabava, prijenos i ugradnja  plastičnih kanalizacijskih cijevi i fazonskih komada od PVC-a ili PP-a za izvedbu odzračne vertikale.
Odzračnu cijev voditi u instalacijskom šahtu od poda garaže do iznad krova. 
Obračun po mt, prema profilu.
Ø 100 mm
</t>
  </si>
  <si>
    <t>VK.139.</t>
  </si>
  <si>
    <t xml:space="preserve">Nabava, prijenos i ugradnja dvostrukog podnog slivnika s vertikalnim odvodom Ø 70 mm. Kućište od polipropilena s demontažnim sifonom, a perforirana rešetka veličine 150x150 mm.
Obračun po ugrađenom komadu.
</t>
  </si>
  <si>
    <t>VK.140.</t>
  </si>
  <si>
    <t xml:space="preserve">Izrada priključka odvoda kondenzata Ø 32/50 mm u zidu. Uračunati izradu "kugla S" sifona Ø 32 mm prije priključenja na odvodnu cijev ugrađeni kugla sifon za medicinske prostore.
Obračun po obavljenom priključku.
</t>
  </si>
  <si>
    <t>VK.141.</t>
  </si>
  <si>
    <t>Priključak vertikale odvoda kondenzata Ø 32/50 mm na odvodnu rešetku u podu  ili na odvodnu cijev, tako da se preko rešetke ostvari sifoniranje.
Obračun po obavljenom priključku.</t>
  </si>
  <si>
    <t>VK.142.</t>
  </si>
  <si>
    <t xml:space="preserve">Nabava, doprema i ugradnja limenih kromiranih vratašca sa bravicom minimalne dimenzije 350x350 mm u okviru od kutnog željeza. Vratašca se montiraju kod fazonskih komada za čišćenje.
</t>
  </si>
  <si>
    <t>VK.143.</t>
  </si>
  <si>
    <t xml:space="preserve">Nabava prijenos i ugradnja cijevnog dozračnika DN 75/50 od polipropilena hl 905. 
Obračun po komadu.
</t>
  </si>
  <si>
    <t>VK.144.</t>
  </si>
  <si>
    <t xml:space="preserve">Nabava, prijenos i ugradnja  lijevano željeznog sifona DN 50 mm.
Ugradnja za odvod kondenzata u ventilostrojarnici -3. kat.
Obračun poo ugrađenom komadu.
</t>
  </si>
  <si>
    <t>VK.145.</t>
  </si>
  <si>
    <r>
      <t>Nabava i ugradnja dodatne izolacije za zaštitu od buke - šumova i orošenja cjevovoda i fazonskih komada fekalne odvodnje. Izolirati i vertikale. Izolacijska folija debljine do 17 mm, koeficijent toplinske vodljivosti 0,036 W/mk. Uračunati i potrebnu traku za ljepljenje.
Obračun po m</t>
    </r>
    <r>
      <rPr>
        <sz val="10"/>
        <rFont val="Calibri"/>
        <family val="2"/>
        <charset val="238"/>
      </rPr>
      <t>²</t>
    </r>
    <r>
      <rPr>
        <sz val="10"/>
        <rFont val="Arial Narrow"/>
        <family val="2"/>
      </rPr>
      <t xml:space="preserve">.
</t>
    </r>
  </si>
  <si>
    <t>VK.146.</t>
  </si>
  <si>
    <r>
      <t xml:space="preserve">Revizija kanalizacije </t>
    </r>
    <r>
      <rPr>
        <sz val="10"/>
        <rFont val="Calibri"/>
        <family val="2"/>
        <charset val="238"/>
      </rPr>
      <t>φ</t>
    </r>
    <r>
      <rPr>
        <sz val="10"/>
        <rFont val="Arial Narrow"/>
        <family val="2"/>
      </rPr>
      <t xml:space="preserve"> 100 mm u podu. 
Nabava, prijenos i ugradnja završnog podnog revizijskog poklopca veličine 20/20 cm, plinotijesni na zaključavanje od nehrđajućeg čelika.
</t>
    </r>
  </si>
  <si>
    <t xml:space="preserve">kom </t>
  </si>
  <si>
    <t>VK.147.</t>
  </si>
  <si>
    <r>
      <t xml:space="preserve">Dobava i ugradnja kanalizacijskog revizijskog okna </t>
    </r>
    <r>
      <rPr>
        <sz val="10"/>
        <rFont val="Arial Narrow"/>
        <family val="2"/>
      </rPr>
      <t>Φ</t>
    </r>
    <r>
      <rPr>
        <sz val="10"/>
        <rFont val="Arial Narrow"/>
        <family val="2"/>
        <charset val="238"/>
      </rPr>
      <t xml:space="preserve"> 800 mm od polietilena ili od poliestera. Okno je izvedeno u jednom ili više komada s izrađenom kinetom i dnom, a postavlja se na pripremljenu betonsku podlogu. Poklopac okna i armirano betonski obruč za smanjenje - prenošenje opterećenja u skladu s HRN EN 124. Dubina okna 65 cm. Obračunati potrebne priključke. Poklopac specificiran posebno.
Obračun po komadu.
</t>
    </r>
  </si>
  <si>
    <t>VK.148.</t>
  </si>
  <si>
    <t xml:space="preserve">Dobava i ugradnja plinotijesnog poklopca veličine 60/60 cm s okvirom, od nehrđajućeg čelika (AISI 304) s površinskom ispunom i poklopcem kao okolni pod.
Obračun po komadu.
</t>
  </si>
  <si>
    <t>VK.149.</t>
  </si>
  <si>
    <r>
      <t>Nabava, prijenos i ugradnja uređaja za odvodnju otpadne vode, s automatskim upravljanjem, minimalnih slijedećih karakteristika:
Q=0-30 m</t>
    </r>
    <r>
      <rPr>
        <sz val="10"/>
        <rFont val="Calibri"/>
        <family val="2"/>
        <charset val="238"/>
      </rPr>
      <t>³</t>
    </r>
    <r>
      <rPr>
        <sz val="10"/>
        <rFont val="Arial Narrow"/>
        <family val="2"/>
      </rPr>
      <t xml:space="preserve">/h ; H=10-6 m.V.s. ; P2=1,75 kw(x2)
Uređaj se sastoji od plastičnog (polietilenskog) spremnika V=140 litara, na kojem su ugrađne dvije potopne crpke za fekalnu vodu. Uz uređaj nabaviti upravljčko - komandni ormarić, zaporni zasun DN 80 i DN 150, te nastavak prirubnice DN 80 i DN 150. Uračunati puštanje u rad.
Obračun po komplet ugrađenom uređaju.
</t>
    </r>
  </si>
  <si>
    <t>VK.150.</t>
  </si>
  <si>
    <r>
      <t xml:space="preserve">Nabava materijala i izrada tlačnog cjevovoda </t>
    </r>
    <r>
      <rPr>
        <sz val="10"/>
        <rFont val="Calibri"/>
        <family val="2"/>
        <charset val="238"/>
      </rPr>
      <t>φ</t>
    </r>
    <r>
      <rPr>
        <sz val="10"/>
        <rFont val="Arial Narrow"/>
        <family val="2"/>
      </rPr>
      <t xml:space="preserve"> 80 mm s uređaja za prepunpavanje na kanalizacijski odvod. Cjevovod izvesti iz pocinčanih cijevi i spojnih komada ili iz plastičnih tlačnih cijevi.
-cijev </t>
    </r>
    <r>
      <rPr>
        <sz val="10"/>
        <rFont val="Calibri"/>
        <family val="2"/>
        <charset val="238"/>
      </rPr>
      <t>φ</t>
    </r>
    <r>
      <rPr>
        <sz val="10"/>
        <rFont val="Arial Narrow"/>
        <family val="2"/>
      </rPr>
      <t xml:space="preserve"> 80 mm                                                m</t>
    </r>
    <r>
      <rPr>
        <sz val="10"/>
        <rFont val="Calibri"/>
        <family val="2"/>
        <charset val="238"/>
      </rPr>
      <t>′</t>
    </r>
    <r>
      <rPr>
        <sz val="10"/>
        <rFont val="Arial Narrow"/>
        <family val="2"/>
      </rPr>
      <t xml:space="preserve">                   6,00
-koljeno </t>
    </r>
    <r>
      <rPr>
        <sz val="10"/>
        <rFont val="Calibri"/>
        <family val="2"/>
        <charset val="238"/>
      </rPr>
      <t>φ</t>
    </r>
    <r>
      <rPr>
        <sz val="10"/>
        <rFont val="Arial Narrow"/>
        <family val="2"/>
      </rPr>
      <t xml:space="preserve"> 80 mm                                            kom                6,00
-nepovratni ventil </t>
    </r>
    <r>
      <rPr>
        <sz val="10"/>
        <rFont val="Calibri"/>
        <family val="2"/>
        <charset val="238"/>
      </rPr>
      <t>φ</t>
    </r>
    <r>
      <rPr>
        <sz val="10"/>
        <rFont val="Arial Narrow"/>
        <family val="2"/>
      </rPr>
      <t xml:space="preserve"> 80 mm                             kom                1,00
Obračun po izvedenom kompletu.
</t>
    </r>
  </si>
  <si>
    <t>VK.151.</t>
  </si>
  <si>
    <t xml:space="preserve">Ispitivanje instalacije na protočnost, funkcionalnost i nepropusnost. Ispitni tlak 0,5 bara.
Obračun po mt.
</t>
  </si>
  <si>
    <t>VK.152.</t>
  </si>
  <si>
    <t xml:space="preserve">
D.2 OBORINSKA KANALIZACIJA
</t>
  </si>
  <si>
    <t>VK.153.</t>
  </si>
  <si>
    <t xml:space="preserve">Cijevi unutar građevine
Nabava, prijenos i ugradnja lijevano željeznih cijevi i fazonskih komada za kanalizaciju (Ductil lijev) brzomontažni kanalizacijski sistem. Cijevi se spajaju sa spojnicama od nehrđajućeg čelika. Spojevi se brtve tipskim brtvama od elastomjerne gume EPDM. Spojnice se uračunavaju u jediničnu cijenu 1,0 m cijevi. Fazonske komade, revizije i nosače vertikale potrebno je uračunati u jediničnu cijenu.
Obračun po mt prema profilu: </t>
  </si>
  <si>
    <t xml:space="preserve">Ø   70 mm
</t>
  </si>
  <si>
    <t>VK.154.</t>
  </si>
  <si>
    <r>
      <t>Nabava i ugradnja dodatne izolacije za zaštitu od buke - šumova i orošenja cjevovoda i fazonskih komada oborinske krovne odvodnje. Izolirati i vertikale. Izolacijska folija debljine do 17 mm, koeficijent toplinske vodljivosti 0,036 W/mk. Uračunati i potrebnu traku za ljepljenje.
Obračun po m</t>
    </r>
    <r>
      <rPr>
        <sz val="10"/>
        <rFont val="Calibri"/>
        <family val="2"/>
        <charset val="238"/>
      </rPr>
      <t>²</t>
    </r>
    <r>
      <rPr>
        <sz val="10"/>
        <rFont val="Arial Narrow"/>
        <family val="2"/>
      </rPr>
      <t xml:space="preserve">.
</t>
    </r>
  </si>
  <si>
    <t>VK.155.</t>
  </si>
  <si>
    <t xml:space="preserve">Nabava, prijenos i ugradnja dvostrukog krovnog vodolovnog grla s vertikalnim odvodom. Kućište od lijevanog željeza sa šeširom, prijelazni okvir i međuelement, završni okvir i kuglasta rešetka. 
Obračun po ugrađenom komadu prema profilu: 
Ø   70 mm 
</t>
  </si>
  <si>
    <t>VK.156.</t>
  </si>
  <si>
    <t xml:space="preserve">Nabava, prijenos i ugradnja dvostrukog vodolovnog grla s vertikalnim odvodom Ø 100 mm, za neprohodni ravni krov. Kućište dvodjelno, lijevano-željezno s prirubnicama, zatim slijedi prijelazni okvir i međuelement. Završni okvir i rešetka kuglasta,  lijevano-željezna.
Obračun po ugrađenom komadu.
</t>
  </si>
  <si>
    <t>VK.157.</t>
  </si>
  <si>
    <t xml:space="preserve">Nabava, prijenos i ugradnja jednostrukog vodolovnog grla s vertikalnim odvodom Ø 100 mm, za neprohodni ravni krov. Kućište dvodjelno, lijevano-željezno s prirubnicama, zatim slijedi prijelazni okvir i međuelement. Završni okvir i rešetka kuglasta,  lijevano-željezna.
Obračun po ugrađenom komadu.
</t>
  </si>
  <si>
    <t>VK.158.</t>
  </si>
  <si>
    <t xml:space="preserve">Nabava, doprema i ugradnja limenih kromiranih vratašca sa bravicom minimalne dimenzije 200x200 mm u okviru od kutnog željeza. Vratašca se montiraju kod fazonskih komada za čišćenje.
</t>
  </si>
  <si>
    <t>VK.159.</t>
  </si>
  <si>
    <r>
      <t>Ispitivanje instalacije na protočnost, funkcionalnost i nepropusnost. Ispitni tlak 0,5 bara.
Obračun po m</t>
    </r>
    <r>
      <rPr>
        <sz val="10"/>
        <rFont val="Calibri"/>
        <family val="2"/>
        <charset val="238"/>
      </rPr>
      <t>′</t>
    </r>
    <r>
      <rPr>
        <sz val="10"/>
        <rFont val="Arial Narrow"/>
        <family val="2"/>
        <charset val="238"/>
      </rPr>
      <t xml:space="preserve">.
</t>
    </r>
  </si>
  <si>
    <t>VK.160.</t>
  </si>
  <si>
    <t xml:space="preserve">
D.3 TEHNOLOŠKA KANALIZACIJA I NEUTRALIZACIJA OTPADNE VODE
</t>
  </si>
  <si>
    <t>VK.161.</t>
  </si>
  <si>
    <t xml:space="preserve">Nabava, prijenos i ugradnja tvrdih temperiranih niskošumnih polietilenskih (HDPE) odvodnih cijevi i fazonskih komada sa spojem na zavarivanje ili s elektrovarnim spojnicama  uključujući spojnice i potreban originalni pričvrsno ovjesni pribor. 
Obračun po mt zajedno sa svim fazonima, te s elektrospojnicama ili drugim spojnicama i pričvrsnim materijalom.
</t>
  </si>
  <si>
    <t xml:space="preserve">Ø 32 mm
</t>
  </si>
  <si>
    <t>VK.162.</t>
  </si>
  <si>
    <r>
      <t xml:space="preserve">Nabava, prijenos i ugradnja cijevnog revizijskog poklopca - podnog. Revizija </t>
    </r>
    <r>
      <rPr>
        <sz val="10"/>
        <rFont val="Calibri"/>
        <family val="2"/>
        <charset val="238"/>
      </rPr>
      <t>φ</t>
    </r>
    <r>
      <rPr>
        <sz val="10"/>
        <rFont val="Arial Narrow"/>
        <family val="2"/>
      </rPr>
      <t xml:space="preserve"> 100 mm od polipropilena s poklopcem i inox - punim poklopcem minimalne veličine 150/150 mm, sa zatvaranjem.
Obračun po ugrađenom komadu.
</t>
    </r>
  </si>
  <si>
    <t>VK.163.</t>
  </si>
  <si>
    <r>
      <t xml:space="preserve">Nabava, prijenos i ugradnja ventila za sprječavanje povratnog toka DN 75 s revizijskim otvorom ili ugradnja sifona </t>
    </r>
    <r>
      <rPr>
        <sz val="10"/>
        <rFont val="Calibri"/>
        <family val="2"/>
        <charset val="238"/>
      </rPr>
      <t>φ</t>
    </r>
    <r>
      <rPr>
        <sz val="10"/>
        <rFont val="Arial Narrow"/>
        <family val="2"/>
      </rPr>
      <t xml:space="preserve"> 75 mm na vertikalu T2 u etaži prizemlja.
Obračun po ugrađenom komadu.
</t>
    </r>
  </si>
  <si>
    <t>VK.164.</t>
  </si>
  <si>
    <r>
      <t xml:space="preserve">Nabava, prijenos i ugradnja dvostrukog podnog slivnika s kromiranim poklopcem i rešetkom veličine 150/150 mm. Kučište slivnika s horizontalnim odvodom </t>
    </r>
    <r>
      <rPr>
        <sz val="10"/>
        <rFont val="Calibri"/>
        <family val="2"/>
        <charset val="238"/>
      </rPr>
      <t>φ</t>
    </r>
    <r>
      <rPr>
        <sz val="10"/>
        <rFont val="Arial Narrow"/>
        <family val="2"/>
      </rPr>
      <t xml:space="preserve"> 50 mm i priključcima </t>
    </r>
    <r>
      <rPr>
        <sz val="10"/>
        <rFont val="Calibri"/>
        <family val="2"/>
        <charset val="238"/>
      </rPr>
      <t>φ</t>
    </r>
    <r>
      <rPr>
        <sz val="10"/>
        <rFont val="Arial Narrow"/>
        <family val="2"/>
      </rPr>
      <t xml:space="preserve"> 32 mm.
Obračun po komadu.
</t>
    </r>
  </si>
  <si>
    <t>VK.165.</t>
  </si>
  <si>
    <t>Nabava, prijenos i ugradnja dvostrukog podnog slivnika s odvodom Ø 70 mm, ili odvodom Ø 100 mm. Kućište od nehrđajućeg čelika sa demontažnim sifonom, a perforirana  rešetka minimalne vel. 200x200 mm, minimalne klase M 125-Cr-Ni .
Obračun po ugrađenom komadu</t>
  </si>
  <si>
    <t>a) vertikalni odvod Ø 70 mm</t>
  </si>
  <si>
    <t>b) vertikalni odvod Ø 70 mm s bočnim priključkom Ø 50 mm</t>
  </si>
  <si>
    <t xml:space="preserve">c) vertikalni odvod Ø 100 mm
</t>
  </si>
  <si>
    <t>VK.166.</t>
  </si>
  <si>
    <t xml:space="preserve">Nabava, prijenos i ugradnja limenih kromiranih vratašca sa bravicom minimalne dim. 300x300 mm u okviru od kutnog željeza. 
Vratašca se montiraju kod fazonskih komada za čišćenje. 
</t>
  </si>
  <si>
    <t>VK.167.</t>
  </si>
  <si>
    <t xml:space="preserve">Nabava, prijenos i ugradnja limenih ili plastičnih ventilacijskih glava (cijevi) sa završnom kapom i limenim opšavom za ravni krov .
Obračun po komadu prema profilu 
Ø 100 mm
</t>
  </si>
  <si>
    <t>VK.168.</t>
  </si>
  <si>
    <t xml:space="preserve">Izrada ventilacije - odzrake spremnika iz plastičnih kanalizacijskih cijevi i fazonskih komada Ø 100 mm. Spoj cijevi izvesti sve do iznad krova građevine.
Obračun po mt cijevi, sa spojnim komadima i pričvrsnim materijalom.
Ø 100 mm
 </t>
  </si>
  <si>
    <t>VK.169.</t>
  </si>
  <si>
    <r>
      <t>Spremnik otpadne vode maksimalne veličine 200x100x150 cm  i  V = 3m</t>
    </r>
    <r>
      <rPr>
        <vertAlign val="superscript"/>
        <sz val="10"/>
        <rFont val="Arial Narrow"/>
        <family val="2"/>
      </rPr>
      <t>3</t>
    </r>
    <r>
      <rPr>
        <sz val="10"/>
        <rFont val="Arial Narrow"/>
        <family val="2"/>
      </rPr>
      <t xml:space="preserve">.
Izvodi se u podrumu građevine (etaža -1) iz "konstruktivnih" polipropilenskih ploča, koje se po potrebi ojačavaju čeličnom-poocinčanom konstrukcijom. Spajanje se obavlja zavarivanjem. Spremnik se izvodi u jednom dijelu s pregradnom stijenom. 
Za svaki dio ugrađuje se revizijski otvor veličine 60/60 cm u gornju pokrovnu ploču. 
Na stijenku spremnika ugraditi priključke dovoda vode Ø 100 mm, odvoda Ø 40 mm, odzrake Ø 100 mm, ispusta za pražnjenje Ø 40 mm, te priključke Ø 15 mm za otopine i ulazni otvor za sonde. 
Obračun po izvedenom kompletu.
</t>
    </r>
  </si>
  <si>
    <t>VK.170.</t>
  </si>
  <si>
    <r>
      <t>Dozator HCl (kiseline) s plastičnom posudom minimalne veličine 100 litara, s integriranom dozirnom crpkom na plastičnoj posudi s opcijom za prihvat upravljačkog signala od procesora (HCl-20% ili H</t>
    </r>
    <r>
      <rPr>
        <vertAlign val="subscript"/>
        <sz val="10"/>
        <rFont val="Arial Narrow"/>
        <family val="2"/>
      </rPr>
      <t>2</t>
    </r>
    <r>
      <rPr>
        <sz val="10"/>
        <rFont val="Arial Narrow"/>
        <family val="2"/>
      </rPr>
      <t>SO</t>
    </r>
    <r>
      <rPr>
        <vertAlign val="subscript"/>
        <sz val="10"/>
        <rFont val="Arial Narrow"/>
        <family val="2"/>
      </rPr>
      <t>4</t>
    </r>
    <r>
      <rPr>
        <sz val="10"/>
        <rFont val="Arial Narrow"/>
        <family val="2"/>
      </rPr>
      <t xml:space="preserve"> - 36% - 100 kg)
</t>
    </r>
  </si>
  <si>
    <t>VK.171.</t>
  </si>
  <si>
    <t xml:space="preserve">Dozator NaOH (lužina) s plastičnom posudom minimalne veličine 100 litara s integriranom dozirnom crpkom na plastičnoj posudi s opcijom za prihvat upravljačkog signala od procesora (NaOH-40%-100 kg)
</t>
  </si>
  <si>
    <t>VK.172.</t>
  </si>
  <si>
    <t xml:space="preserve">Dozator NaOCl (hipoklorita) s plastičnom posudom minimalne veličine 100 litara, s integriranom dozirnom crpkom na plastičnoj posudi za dezinfekciju otpadne vode, start na signal otvaranja elektromotornog zasuna za ispust vode (NaOCl - 15% - 100 kg)
</t>
  </si>
  <si>
    <t>VK.173.</t>
  </si>
  <si>
    <r>
      <t>Crpka za miješanje i praženjenje vode iz neutralizatora-spremnika, minimalnog kapaciteta Q=0-15 m</t>
    </r>
    <r>
      <rPr>
        <vertAlign val="superscript"/>
        <sz val="10"/>
        <rFont val="Arial Narrow"/>
        <family val="2"/>
      </rPr>
      <t>3</t>
    </r>
    <r>
      <rPr>
        <sz val="10"/>
        <rFont val="Arial Narrow"/>
        <family val="2"/>
      </rPr>
      <t xml:space="preserve">/h; H=18-6 mVS;  s ulazno-izlaznim cjevovodom i armaturom od tvrdog PVC-a i priključkom za kamion cisternu.
</t>
    </r>
  </si>
  <si>
    <t>VK.174.</t>
  </si>
  <si>
    <t xml:space="preserve">Nabava, prijenos i ugradnja pH analizatora otpadne vode.
</t>
  </si>
  <si>
    <t>VK.175.</t>
  </si>
  <si>
    <t>Nabava, prijenos i ugradnja nivo sondi-nivoregulatora za mjerenje nivoa vode u bazenu, s automatskim uključivanjem crpki za prepumpavanje (mikroprocesorska glava i signalizacija alarma u upravljačkom ormaru)
Obračun po komadu</t>
  </si>
  <si>
    <t>VK.176.</t>
  </si>
  <si>
    <r>
      <t>Nabava, prijenos i ugradnja UV uređaja za dezinfekciju otpadne vode DN 40 mm za protoke minimalno do 5 m</t>
    </r>
    <r>
      <rPr>
        <sz val="10"/>
        <rFont val="Calibri"/>
        <family val="2"/>
      </rPr>
      <t>³</t>
    </r>
    <r>
      <rPr>
        <sz val="10"/>
        <rFont val="Arial Narrow"/>
        <family val="2"/>
      </rPr>
      <t>/h.</t>
    </r>
    <r>
      <rPr>
        <vertAlign val="superscript"/>
        <sz val="10"/>
        <rFont val="Arial Narrow"/>
        <family val="2"/>
      </rPr>
      <t xml:space="preserve">
</t>
    </r>
  </si>
  <si>
    <t>VK.177.</t>
  </si>
  <si>
    <t xml:space="preserve">Nabava, prijenos i ugradnja mjerača minimano protoka do 5m³/h veličine DN 40 karakteristike woltman s m-bus modulom za komunikaciju s CNUS-om.
</t>
  </si>
  <si>
    <t>VK.178.</t>
  </si>
  <si>
    <t xml:space="preserve">Nabava, prijenos i ugradnja potopne crpke za otpadnu vodu s izvedbom tlačnog cjevovoda Ø 32 mm u dužini od 6 m (za eventualno pražnjenje tankvane) minimalne karakteristike:
Q = 4 m3/h; H = 16 mVS; P1 = 0,75 kW
Obračun po kompletu
</t>
  </si>
  <si>
    <t>VK.179.</t>
  </si>
  <si>
    <t xml:space="preserve">Nabava, prijenos i ugradnja elektromotornog zasuna  DN 40, uporavljan s nivo sondama.
</t>
  </si>
  <si>
    <t>VK.180.</t>
  </si>
  <si>
    <t xml:space="preserve">Razvodni i upravljački elektro ormar s elementima i procesorom za upravljanje i kontrolu sve ugrađene opreme za neutralizaciju otpadne vode.
Komunikacijski modul, kabel za povezivanje s operacijskim panelom, modul za povezivanje u CNUS i kabel. Komplet s upravljačkom opremom, ožičenjem, te ostalom sitnom opremom.
</t>
  </si>
  <si>
    <t>VK.181.</t>
  </si>
  <si>
    <t xml:space="preserve">Izrada elektroenergetskog i elektroupravljačkog ožičenja, uključivo kablove položene u kabelske police i PVC cijevi, te spajanje na uređaje postrojenja (pumpe, sonde transmiteri itd.), te izrada projektne deokumentacije elektroinstalacije i automatike uređaja prema odabranom dobavljaču opreme.
</t>
  </si>
  <si>
    <t>VK.182.</t>
  </si>
  <si>
    <t xml:space="preserve">Komplet fleksibilnih čeličnih cijevi za zaštitu kabela 
</t>
  </si>
  <si>
    <t>VK.183.</t>
  </si>
  <si>
    <t>Nabava materijala, te izvedba tlačnog cjevovoda od crpke na vertikalu kanalizacije.</t>
  </si>
  <si>
    <t>- plastične tlačne cijevi i fazonski komadi</t>
  </si>
  <si>
    <t>Ø 40 mm</t>
  </si>
  <si>
    <t xml:space="preserve">- kuglasti ventil </t>
  </si>
  <si>
    <t>VK.184.</t>
  </si>
  <si>
    <r>
      <t xml:space="preserve">Nabava, prijenos i ugradnja zidnog ormarića minimalne veličine 60/60/25 cm od inox - lima. U ormarić ugraditi dovod - tlačnog cjevovoda </t>
    </r>
    <r>
      <rPr>
        <sz val="10"/>
        <rFont val="Calibri"/>
        <family val="2"/>
        <charset val="238"/>
      </rPr>
      <t>φ</t>
    </r>
    <r>
      <rPr>
        <sz val="10"/>
        <rFont val="Arial Narrow"/>
        <family val="2"/>
      </rPr>
      <t xml:space="preserve"> 50 cm kojeg je potrebno završiti s ventilom i štorc spojkom </t>
    </r>
    <r>
      <rPr>
        <sz val="10"/>
        <rFont val="Calibri"/>
        <family val="2"/>
        <charset val="238"/>
      </rPr>
      <t>φ</t>
    </r>
    <r>
      <rPr>
        <sz val="10"/>
        <rFont val="Arial Narrow"/>
        <family val="2"/>
      </rPr>
      <t xml:space="preserve"> 50 mm. Tu će se omogućiti priključak autocisterne za pražnjenje i čišćenje spremnika tehnološke vode.
</t>
    </r>
  </si>
  <si>
    <t>VK.185.</t>
  </si>
  <si>
    <t xml:space="preserve">Ispitivanje i puštanje u rad postrojenja, provjera svih funkacija uključujući sve algoritme automatskog rada, davanje svih potrebnih protokola ispitivanja i atesta instalacije.
</t>
  </si>
  <si>
    <t>VK.186.</t>
  </si>
  <si>
    <t>VK.187.</t>
  </si>
  <si>
    <t>E. SANITARNI UREĐAJI</t>
  </si>
  <si>
    <t>VK.188.</t>
  </si>
  <si>
    <t xml:space="preserve">WC za hendikepirane 
Nabava, prijenos i ugradnja:
- zidne, konzolne WC školjke vel.70/36 cm prvoklasne fajanse ,
-duroplast WC daske bez pokrova,
- bešumni vodokotlić u zidnom montažnom elementu s pripremom za postavljanje držača za invalidne osobe, s pokrovnom inox trakom za ispiranje
- elektronsko aktiviranje ispiranja 
Uračunati sav potreban materijal za pričvršćenje, te spajanje na dovod i odvod vode.
WC - odvod 10°
</t>
  </si>
  <si>
    <t>VK.189.</t>
  </si>
  <si>
    <t xml:space="preserve">Nabava, prijenos i ugradnja zidnih kromiranih držača za WC hendikepiranih:  </t>
  </si>
  <si>
    <t xml:space="preserve">- zidna otklopna ručka  </t>
  </si>
  <si>
    <t>- zidna otklopna ručka s tipkom za el.ispiranje vodokotlića</t>
  </si>
  <si>
    <t xml:space="preserve">- zidna leđna stranica </t>
  </si>
  <si>
    <t xml:space="preserve">- zidna ručka, držač l=600 mm
</t>
  </si>
  <si>
    <t>VK.190.</t>
  </si>
  <si>
    <t xml:space="preserve">WC za hendikepirane
Nabava, prijenos i ugradnja:
- umivaonika od prvoklasne fajanse bijele boje,  vel. 64/51 cm
- stojeća jednoručna (liječnička) kromirana mješalica Ø 15 mm za toplu i hladanu vodu, kutnim ventilima Ø 15 mm, kromiranim spojnim cjevčicama, te kromiranim odvodnim sifonom Ø 32 mm 
-visina ugradnje 80 cm na zidni montažni element 
Uračunati sav potreban materijal za pričvršćenje, te spajanje na dovod i odvod vode.
Obračun po montiranom kompletu
</t>
  </si>
  <si>
    <t>VK.191.</t>
  </si>
  <si>
    <t xml:space="preserve">Nabava, prijenos i ugradnja zidnog ogledala  nagnutog, zaokretnog u okviru od inox-a, veličine 650/650 mm iznad umivaonika 
</t>
  </si>
  <si>
    <t>VK.192.</t>
  </si>
  <si>
    <t xml:space="preserve">Nabava, prijenos i ugradnja
-  zidne, konzolne WC školjke vel 53,5/35,5 cm prvoklasne fajanse s medijapan WC daskom
- sanitarni montažni element za školjku s ugrađenim vodokotlićem , ugradna visina 112 cm s pokrovnom pločom i INOX tipkom za aktiviranje 2-količinskog ispiranja. Uračunati sav potreban materijal za pričvršćenje, te spajanje na dovod i odvod vode. 
Obračun po montiranom komadu 
- konzolni WC
</t>
  </si>
  <si>
    <t>VK.193.</t>
  </si>
  <si>
    <t xml:space="preserve">Nabava, prijenos i ugradnja 
- umivaonika od prvoklasne fajanse bijele boje,
- ugradnja na sanitarni montažni element 
- stojeća jednoručna kromirana mješalica Ø 15 mm s kromiranim spojnim cjevčicama, te kromiranim odvodnim sifonom Ø 32 mm
Uračunati sav potreban materijal za pričvršćenje, te spajanje na dovodi odvod vode (sanitarni čvorovi). 
Obračun po montiranom kompletu prema veličini: 
vel. 60/49 cm
</t>
  </si>
  <si>
    <t>VK.194.</t>
  </si>
  <si>
    <t>Nabava, prijenos i ugradnja
- umivaonika od prvoklasne fajanse bijele boje, vel. 65/51 cm.
- ugradnja na sanitarni montažni element 
- liječnička stojeća jednoručna kromirana mješalica Ø 15 mm sa kromiranim odvodnim ventilom Ø 32 mm i priključnom kromiranom cijevi Ø 32 mm 
Uračunati sav potreban materijal za pričvršćenje, te spajanje na dovodi odvod vode. Predviđena ugradnja u ordinacije i slično.
Obračun po montiranom kompletu prema veličini:
vel. 65/51 cm</t>
  </si>
  <si>
    <t>VK.195.</t>
  </si>
  <si>
    <t xml:space="preserve">Nabava, prijenos i ugradnja
- umivaonika od prvoklasne fajanse bijele boje,  vel.65/51 cm.
-  ugradnja na sanitarni montažni element 
- stojeća jednoručna, kromirana mješalica Ø 15 mm, sa kromiranim odvodnim ventilom  Ø 32 mm  i priključnom kromiranom cijevi Ø 32 mm 
Uračunati sav potreban materijal za pričvršćenje, te spajanje na dovod i odvod vode. Predviđena ugradnja u ordinacije i slično.
Obračun po montiranom kompletu.
vel. 65/51 cm
</t>
  </si>
  <si>
    <t>VK.196.</t>
  </si>
  <si>
    <t xml:space="preserve">Nabava, prijenos i ugradnja zidnog ogledala s ramom od nehrđajućeg čelika vel. 70/65 cm.
</t>
  </si>
  <si>
    <t>VK.197.</t>
  </si>
  <si>
    <t xml:space="preserve">Nabava, prijenos i ugradnja zidnog etažera od prvoklasne fajanse bijele boje vel. 60/14 cm. 
</t>
  </si>
  <si>
    <t>VK.198.</t>
  </si>
  <si>
    <r>
      <t xml:space="preserve">Nabava, prijenos i ugradnja
- umivaonika za nadogradnju od prvoklasne fajanse bijele boje , vel. 52,5/45 cm
Umivaonik se montira na posebno pripremljenu  zidnu  ploču.
Uz umivaonik nabaviti i ugraditi: 
- stojeću jednoručnu kromiranu mješalicu Ø 15 mm i kromiranim spojnim cjevčicama, te kromiranim odvodnim sifonom </t>
    </r>
    <r>
      <rPr>
        <sz val="10"/>
        <rFont val="Calibri"/>
        <family val="2"/>
        <charset val="238"/>
      </rPr>
      <t>φ</t>
    </r>
    <r>
      <rPr>
        <sz val="10"/>
        <rFont val="Arial Narrow"/>
        <family val="2"/>
      </rPr>
      <t xml:space="preserve"> 32 mm
Uračunati sav potreban materijal za pričvršćenje, te spajanje na dovod i odvod vode. Ugradnja u sanitarnim čvorovima. 
Obračun po montiranom kompletu 
</t>
    </r>
  </si>
  <si>
    <t>VK.199.</t>
  </si>
  <si>
    <t>Nabava, prijenos i ugradnja zidne montažne ploče za ugradnju umivaonika. Ploča je širine cca 60 cm. Učvršćenje izvesti konzolnim nosačima na zidnu konstrukciju. Tip i boju ploče odabrati u dogovoru s projektantom, a točnu dužinu provjeriti i izmjeriti na gradilištu. 
Obračun po montiranom komadu, a prema dužini:</t>
  </si>
  <si>
    <t>za ugradnju dva umivaonika  150 cm</t>
  </si>
  <si>
    <t xml:space="preserve">za ugradnju tri umivaonika 230 cm
</t>
  </si>
  <si>
    <t>VK.200.</t>
  </si>
  <si>
    <t xml:space="preserve">Nabava, prijenos i ugradnja zrcala u cijeloj širini na zid iznad umivaonika. 
Obračun po montiranom komadu, a prema dužini: </t>
  </si>
  <si>
    <t>230/80 cm</t>
  </si>
  <si>
    <t xml:space="preserve">150/80 cm 
</t>
  </si>
  <si>
    <t>VK.201.</t>
  </si>
  <si>
    <t xml:space="preserve">Nabava, prijenos i ugradnja:
- trokadera vel. 460/535 mm prvoklasne fajanse bijele boje.
Uz trokadero nabaviti i montirati:
- rešku za trokadero od nehrđajućeg čelika
- zidnu jednoručnu kromiranu mješalicu Ø 15 mm za kadu i umivaonik, 
Uračunati sav potreban rad i materijal za pričvršćenje, spajanje na dovod i odvod vode
Obračun po montiranom kompletu 
</t>
  </si>
  <si>
    <t>VK.202.</t>
  </si>
  <si>
    <t xml:space="preserve">Nabava, doprema i ugradnja:
- tuš kade od prvoklasne fajanse bijele boje ili lijevano željeznu za ugradnju iznad poda .
Uz kadu nabaviti i ugraditi: 
- montažni element za podžbuknu ugradnju armature 
- ručnu jednoručnu mješalicu Ø 15 mm s telefon tušem i savitljivim crijevom, te zidnom šipkom sa držačem ručnog tuša 
- odljevni kromirani sifon za tuš kadu spojiti na odvod 
Obračun po ugrađenom kompletu
- četvrtasta vel. 90/90 cm
</t>
  </si>
  <si>
    <t>VK.203.</t>
  </si>
  <si>
    <t xml:space="preserve">Nabava, prijenos i ugradnja zidne keramičke ili limene bijelo emajlirane vindabone. Vindabonu priključiti na toplu i hladnu vodu preko zidne mješalice Ø 15 mm i na odvod preko sifona Ø 40 mm.
Obračun po ugrađenom komadu 
</t>
  </si>
  <si>
    <t>VK.204.</t>
  </si>
  <si>
    <t xml:space="preserve">Nabava, prijenos i ugradnja zidnog pisoara s kljunom od prvoklasne fajanse bijele boje vel 39/39/74,5 cm
U pisoar nabaviti i montirati: 
- montažni instalacijski element za pisoar 
- pisomat uređaj za automatsko ispiranje pisoara, a koji se sastoji od senzora sa centralnom jedinicom magnetskog ventila i stabiliziranog izvora niskog napona, kromiranog prolaznog ventila Ø 15 mm za regulaciju protoka vode.
Obračun po komadu montiranog kompleta 
</t>
  </si>
  <si>
    <t>VK.205.</t>
  </si>
  <si>
    <t xml:space="preserve">Nabava, prijenos i ugradnja pregrade pisoara, prvoklasne fajanse bijele boje vel 40/72 cm.
Obračun po komadu.
</t>
  </si>
  <si>
    <t>VK.206.</t>
  </si>
  <si>
    <t>Nabava, prijenos i ugradnja sanitarne galanterije od INOX-a.</t>
  </si>
  <si>
    <t>- dispenzer za sapun</t>
  </si>
  <si>
    <t xml:space="preserve">- kutija za toaletni papir </t>
  </si>
  <si>
    <t>- zidna četka za WC</t>
  </si>
  <si>
    <t xml:space="preserve">- zidni držač za tekući sapun i šampon </t>
  </si>
  <si>
    <t>- vješalice, kukice za garderobu, WC</t>
  </si>
  <si>
    <t xml:space="preserve">- zidni držač za papirnati rolo ručnik </t>
  </si>
  <si>
    <t xml:space="preserve">- zidni kromirani držač Ø 32 (L=600)-tuš kada
</t>
  </si>
  <si>
    <t>VK.207.</t>
  </si>
  <si>
    <t xml:space="preserve">Nabava, prijenos i ugradnja  INOX zidnog dispenzera za dezinficijens s tekućim sapunom od inox-a s nabavom rezervnog punjenja (ugraditi iznad umivaonika).
</t>
  </si>
  <si>
    <t>VK.208.</t>
  </si>
  <si>
    <t xml:space="preserve">Nabava, ugradnja stojeće jednoručne kromirane mješalice za toplu i hladnu vodu Ø 15 mm s ventilima za sudoper .
</t>
  </si>
  <si>
    <t>VK.209.</t>
  </si>
  <si>
    <t xml:space="preserve">Nabava i ugradnja "plastičnog" odvoda sifona Ø 40 mm, temperaturno otpornog s odgovarajućim preljevno odljevnim ventilom .
Ugraditi na sudopere: 
</t>
  </si>
  <si>
    <t xml:space="preserve">- jednodjelni </t>
  </si>
  <si>
    <t xml:space="preserve">- dvodjelni 
</t>
  </si>
  <si>
    <t>VK.210.</t>
  </si>
  <si>
    <t xml:space="preserve">Nabava, prijenos i ugradnja zidne jednoručne kromirane mješalice za toplu i hladnu vodu Ø 15 mm - na lakat, za sudoper (korita).
</t>
  </si>
  <si>
    <t>VK.211.</t>
  </si>
  <si>
    <t xml:space="preserve">Nabava, ugradnja stojeće jednoručne kromirane mješalice za toplu i hladnu vodu Ø 15 mm na izvlačenje s ventilima za korita.
</t>
  </si>
  <si>
    <t>VK.212.</t>
  </si>
  <si>
    <t xml:space="preserve">Priključak uređaja za pranje i dezinfekciju  na dovod hladne, tople i omekšane vode Ø 15 mm, te na odvod Ø 100 mm, prema detalju i uputama isporučitelja opreme. 
Obračun po komplet izvedenom priključenju sa potrebnim radom i sitno potrošnim materijalom.
</t>
  </si>
  <si>
    <t>VK.213.</t>
  </si>
  <si>
    <t xml:space="preserve">Priključak uređaja za pranje i dezinfekciju  na dovod hladne i tople vode Ø 15 mm,dodatno uračunati zidnu jednoručnu kromiranu mješalicu - za hladnu i toplu vodu Ø 15 mm, te na odvod Ø 100 mm, prema detalju i uputama isporučitelja opreme. 
Obračun po komplet izvedenom priključenju sa potrebnim radom i sitno potrošnim materijalom.
</t>
  </si>
  <si>
    <t>VK.214.</t>
  </si>
  <si>
    <t xml:space="preserve">Priključak digestora na dovod hladne vode Ø 15 mm i odvod Ø 50 mm, prema uputama isporučitelja uređaja. 
Uračunati potrebno vrijeme rada, te zidnu kromiranu slavinu Ø 15 mm s holender nastavkom Ø 20 mm, fleksibilnu tlačnu priključnu cijev i priključak na odvod s plastičnim PP odvodnim sifonom Ø 40 mm.
Obračun po komplet izvedenom priključenju. 
</t>
  </si>
  <si>
    <t>VK.215.</t>
  </si>
  <si>
    <t xml:space="preserve">Priključak uređaja za pranje laboratorijskog suđa  na dovode i odvod vode. 
Uračunati vrijeme rada, te zidne kromirane slavine Ø 15 mm s holender nastavkom Ø 20 mm i priključak na odvod preko zidnog sifona Ø 25/50 mm..
Obračun po komplet izvedenom priključenju.
</t>
  </si>
  <si>
    <t>VK.216.</t>
  </si>
  <si>
    <t xml:space="preserve">Priključak uređaja za pranje suđa na dovod i odvod vode. Uračunati potrebno vrijeme rada, te kutni ventil Ø 15 mm s dodatnim odvojkom - priključkom za perilicu i odvodnu cijev Ø 40 mm s priključkom za perilicu.
Obračun po komplet izvedenom priključenju.
</t>
  </si>
  <si>
    <t>VK.217.</t>
  </si>
  <si>
    <t xml:space="preserve">Priključak kirurškog korita na dovod hladne i tople vode Ø 20 mm i na odvod vode Ø 70 mm prema detalju i uputama isporučitelja opreme. 
Obračun po kompolet izvedenom priključenju sa potrebnim radom i sitno potrošnim materijalom.
</t>
  </si>
  <si>
    <t>- dužine 80 cm</t>
  </si>
  <si>
    <t>- dužine 160 cm</t>
  </si>
  <si>
    <t xml:space="preserve">- dužine 240 cm
</t>
  </si>
  <si>
    <t>F. GRAĐEVINSKI RADOVI UZ UNUTARNJI VODOVOD I KANALIZACIJU</t>
  </si>
  <si>
    <t>VK.218.</t>
  </si>
  <si>
    <t xml:space="preserve">Strojno rezanje i probijanje otvora u zidu i stropu od armiranog betona debljine do 25 cm za prolaz cijevi.
Obračun po probijenom otvoru prema veličini:  </t>
  </si>
  <si>
    <t xml:space="preserve">veličine 50/20 cm </t>
  </si>
  <si>
    <t xml:space="preserve">veličine 30/10 cm </t>
  </si>
  <si>
    <t>veličine 20/10 cm</t>
  </si>
  <si>
    <t xml:space="preserve">veličine 15/10 cm 
</t>
  </si>
  <si>
    <t>VK.219.</t>
  </si>
  <si>
    <t xml:space="preserve">Sanacija, zatvaranje svih otvora i proboja nakon polaganja instalacija vodovoda i kanalizacije.
</t>
  </si>
  <si>
    <t>VK.220.</t>
  </si>
  <si>
    <t xml:space="preserve">Izrada otvora kroz armirano-betonske konstrukcije za prolaze cijevi vode i kanalizacije okruglog profila , bušenjem krunskim bušilicama.
Obračun po komadu za prosječnu debljinu konstrukcije 25 cm.
</t>
  </si>
  <si>
    <t>Φ 50-70 mm</t>
  </si>
  <si>
    <t>Φ 70-100 mm</t>
  </si>
  <si>
    <t>Φ 100-200 mm</t>
  </si>
  <si>
    <t xml:space="preserve">Φ 300 mm
</t>
  </si>
  <si>
    <t>VK.221.</t>
  </si>
  <si>
    <t xml:space="preserve">Dobava materijala i izrada otvora kroz vanjske armirano-betonske zidove za prolaze cijevi vode i kanalizacije okruglog profila sa umetanjem policementnih provodnica ili bušenjem krunskim bušilicama.
Obračun po komadu za prosječnu debljinu konstrukcije 30 cm.
</t>
  </si>
  <si>
    <r>
      <rPr>
        <sz val="10"/>
        <rFont val="Calibri"/>
        <family val="2"/>
        <charset val="238"/>
      </rPr>
      <t>φ</t>
    </r>
    <r>
      <rPr>
        <sz val="10"/>
        <rFont val="Arial Narrow"/>
        <family val="2"/>
      </rPr>
      <t xml:space="preserve"> 150/250 mm</t>
    </r>
  </si>
  <si>
    <r>
      <rPr>
        <sz val="10"/>
        <rFont val="Calibri"/>
        <family val="2"/>
        <charset val="238"/>
      </rPr>
      <t>φ</t>
    </r>
    <r>
      <rPr>
        <sz val="10"/>
        <rFont val="Arial Narrow"/>
        <family val="2"/>
      </rPr>
      <t xml:space="preserve"> 80/150 mm
</t>
    </r>
  </si>
  <si>
    <t>VK.222.</t>
  </si>
  <si>
    <t xml:space="preserve">Nabava i ugradnja cijevnih provodnica s gumenom brtvom. Provodnice se ugrađuju u vanjske zidove (u pripremljene otvore), na cijevi vodovoda i kanalizacije.
Obračun po komadu, prema nazivnom profilu cijevi:
</t>
  </si>
  <si>
    <r>
      <rPr>
        <sz val="10"/>
        <rFont val="Calibri"/>
        <family val="2"/>
        <charset val="238"/>
      </rPr>
      <t>φ</t>
    </r>
    <r>
      <rPr>
        <sz val="10"/>
        <rFont val="Arial Narrow"/>
        <family val="2"/>
      </rPr>
      <t xml:space="preserve"> 150 mm</t>
    </r>
  </si>
  <si>
    <r>
      <rPr>
        <sz val="10"/>
        <rFont val="Calibri"/>
        <family val="2"/>
        <charset val="238"/>
      </rPr>
      <t>φ</t>
    </r>
    <r>
      <rPr>
        <sz val="10"/>
        <rFont val="Arial Narrow"/>
        <family val="2"/>
      </rPr>
      <t xml:space="preserve"> 80 mm
</t>
    </r>
  </si>
  <si>
    <t>VK.223.</t>
  </si>
  <si>
    <t xml:space="preserve">Potrebna pripomoć kod izvedbe instalacije vodovoda i kanalizacije, koja se može obračunati po satu radnika, kao što je štemanje i sl. zajedno sa potrebnim strojevima i alatom.
Obračun po satu ovjerenom od nadzornog inženjera.
</t>
  </si>
  <si>
    <t>KV</t>
  </si>
  <si>
    <t>sat</t>
  </si>
  <si>
    <t xml:space="preserve">NKV
</t>
  </si>
  <si>
    <t>VK.224.</t>
  </si>
  <si>
    <t xml:space="preserve">Brtvljenje prodora negorive cijevi kroz betonsku PP granicu zone F90, u slučaju da je otvor u betonu veći za cca 2,00 do 6,00 cm od vanjskog promjera cijevi. Brtvljenje se sastoji od ispune međuprostora kamenom vunom  klase HRN DIN 4102-A, sirove gustoće &gt; 150 kg/m3, talište &gt; 10000C , te obostranim zatvaranjem čela kamene vune elastičnom, vatrozaštitnom brtvenom masom .
(kanalizacijske cijevi i cijevi hidrantske mreže)
</t>
  </si>
  <si>
    <t>za cijev do Ø 50 mm</t>
  </si>
  <si>
    <t>za cijev do Ø 70 mm</t>
  </si>
  <si>
    <t>za cijev do Ø 100 mm</t>
  </si>
  <si>
    <t xml:space="preserve">za cijev do Ø 150 mm
</t>
  </si>
  <si>
    <t>VK.225.</t>
  </si>
  <si>
    <t xml:space="preserve">Brtvljenje prodora gorive cijevi kroz betonsku PP granicu zone F90, u slučaju da je otvor u betonu značajno veći od vanjskog promjera cijevi ili je ostavljen pravokutni otvor u zidu za prolaz više cijevi. Slobodan prodor prema dimenziji cijevi mora biti min 40% veće površine. Brtvljenje se sastoji od: ispunjavanja međuprostora između cijevi i betonske konstrukcije u cijeloj širini - debljini konstrukcije s ispunom vatrozaštitne brtve.
(vodovodne cijevi). </t>
  </si>
  <si>
    <t>otvor 15/10 cm</t>
  </si>
  <si>
    <t>otvor 20/10 cm</t>
  </si>
  <si>
    <t xml:space="preserve">otvor 25/15 cm </t>
  </si>
  <si>
    <t xml:space="preserve">otvor 30/20 cm 
</t>
  </si>
  <si>
    <t>VK.226.</t>
  </si>
  <si>
    <t>Brtvljenje prodora gorive cijevi (do Ø 160 mm) kroz betonsku PP granicu zone F90.
Međuprostor između cijevi i betonskog zida ispuniti s cementnim mortom, a s donje strane ugraditi vatrozaštitnu obujmicu.</t>
  </si>
  <si>
    <t xml:space="preserve">za cijev do Ø 100 mm
</t>
  </si>
  <si>
    <t>G. BAZEN NUKLEARNE MEDICINE</t>
  </si>
  <si>
    <t>VK.227.</t>
  </si>
  <si>
    <t xml:space="preserve">Određivanje lokacije, izmjera i postavljanje nanosne skele.
</t>
  </si>
  <si>
    <t>VK.228.</t>
  </si>
  <si>
    <t xml:space="preserve">Nabava, prijenos i postavljanje zaštitne ograde gradilišta.
Obračun po metru
</t>
  </si>
  <si>
    <t>mt</t>
  </si>
  <si>
    <t>VK.229.</t>
  </si>
  <si>
    <r>
      <t>Široki iskop humusnog sloja debljine 30 cm, s odvozom na odlagalište.
Obračun po m</t>
    </r>
    <r>
      <rPr>
        <vertAlign val="superscript"/>
        <sz val="10"/>
        <color theme="1"/>
        <rFont val="Arial Narrow"/>
        <family val="2"/>
      </rPr>
      <t>3</t>
    </r>
    <r>
      <rPr>
        <sz val="10"/>
        <color theme="1"/>
        <rFont val="Arial Narrow"/>
        <family val="2"/>
      </rPr>
      <t xml:space="preserve"> .
</t>
    </r>
  </si>
  <si>
    <r>
      <t>m</t>
    </r>
    <r>
      <rPr>
        <vertAlign val="superscript"/>
        <sz val="10"/>
        <color theme="1"/>
        <rFont val="Arial Narrow"/>
        <family val="2"/>
      </rPr>
      <t>3</t>
    </r>
  </si>
  <si>
    <t>VK.230.</t>
  </si>
  <si>
    <r>
      <t>Široki iskop zemlje u tlu III-IV kategorije,  s odvozom na odlagalište.
Obračun po m</t>
    </r>
    <r>
      <rPr>
        <vertAlign val="superscript"/>
        <sz val="10"/>
        <color theme="1"/>
        <rFont val="Arial Narrow"/>
        <family val="2"/>
      </rPr>
      <t>3</t>
    </r>
  </si>
  <si>
    <t>iskop do 2 m dubine</t>
  </si>
  <si>
    <t xml:space="preserve">iskop do 4 m dubine
</t>
  </si>
  <si>
    <t>VK.231.</t>
  </si>
  <si>
    <r>
      <t>Zatrpavanje bazena zemljom u slojevima s nabijanjem, nakon izvedbe svih radova.
Obračun po m</t>
    </r>
    <r>
      <rPr>
        <vertAlign val="superscript"/>
        <sz val="10"/>
        <color theme="1"/>
        <rFont val="Arial Narrow"/>
        <family val="2"/>
      </rPr>
      <t xml:space="preserve">3 </t>
    </r>
    <r>
      <rPr>
        <sz val="10"/>
        <color theme="1"/>
        <rFont val="Arial Narrow"/>
        <family val="2"/>
      </rPr>
      <t xml:space="preserve">.
</t>
    </r>
  </si>
  <si>
    <t>VK.232.</t>
  </si>
  <si>
    <r>
      <t>Odvoz viška zemlje na gradsko odlagalište (rastresitost 20%).
Obračun po m</t>
    </r>
    <r>
      <rPr>
        <vertAlign val="superscript"/>
        <sz val="10"/>
        <color theme="1"/>
        <rFont val="Arial Narrow"/>
        <family val="2"/>
      </rPr>
      <t>3</t>
    </r>
    <r>
      <rPr>
        <sz val="10"/>
        <color theme="1"/>
        <rFont val="Arial Narrow"/>
        <family val="2"/>
        <charset val="238"/>
      </rPr>
      <t xml:space="preserve"> .
</t>
    </r>
  </si>
  <si>
    <t>VK.233.</t>
  </si>
  <si>
    <r>
      <t>Nabava materijala i izrada šljunčane podloge debljine 20 - 50 cm. 
Uračunati nabijanje.
Obračun po m</t>
    </r>
    <r>
      <rPr>
        <vertAlign val="superscript"/>
        <sz val="10"/>
        <color theme="1"/>
        <rFont val="Arial Narrow"/>
        <family val="2"/>
      </rPr>
      <t xml:space="preserve">3 .
</t>
    </r>
  </si>
  <si>
    <t>VK.234.</t>
  </si>
  <si>
    <r>
      <t>Izrada betonske podloge debljine 10 cm, betonom C12/15.
Obračun po m</t>
    </r>
    <r>
      <rPr>
        <vertAlign val="superscript"/>
        <sz val="10"/>
        <color theme="1"/>
        <rFont val="Arial Narrow"/>
        <family val="2"/>
      </rPr>
      <t>3</t>
    </r>
    <r>
      <rPr>
        <sz val="10"/>
        <color theme="1"/>
        <rFont val="Arial Narrow"/>
        <family val="2"/>
      </rPr>
      <t xml:space="preserve"> 
</t>
    </r>
  </si>
  <si>
    <t>VK.235.</t>
  </si>
  <si>
    <r>
      <t>Izrada ploče dna bazena i zasunskih komora debljine 30 cm, betonom C30/37.
Obračun po m</t>
    </r>
    <r>
      <rPr>
        <vertAlign val="superscript"/>
        <sz val="10"/>
        <color theme="1"/>
        <rFont val="Arial Narrow"/>
        <family val="2"/>
      </rPr>
      <t>3</t>
    </r>
    <r>
      <rPr>
        <sz val="10"/>
        <color theme="1"/>
        <rFont val="Arial Narrow"/>
        <family val="2"/>
      </rPr>
      <t xml:space="preserve">. 
</t>
    </r>
  </si>
  <si>
    <t>VK.236.</t>
  </si>
  <si>
    <r>
      <t>Izrada zidova bazena i zasunskih komora debljine 25 cm, betonom C30/37 u dvostranoj oplati.
Obračun po m</t>
    </r>
    <r>
      <rPr>
        <vertAlign val="superscript"/>
        <sz val="10"/>
        <color theme="1"/>
        <rFont val="Arial Narrow"/>
        <family val="2"/>
      </rPr>
      <t>3</t>
    </r>
    <r>
      <rPr>
        <sz val="10"/>
        <color theme="1"/>
        <rFont val="Arial Narrow"/>
        <family val="2"/>
      </rPr>
      <t xml:space="preserve">. 
</t>
    </r>
  </si>
  <si>
    <t>VK.237.</t>
  </si>
  <si>
    <r>
      <t>Izrada pokrovne ploče bazena i zasunskih komora debljine 20 cm, betonom C30/37 u potrebnoj oplati.
Uračunati izradu ulaznih otvora vel. 60/60 cm - 6 komada.
Obračun po m</t>
    </r>
    <r>
      <rPr>
        <vertAlign val="superscript"/>
        <sz val="10"/>
        <color theme="1"/>
        <rFont val="Arial Narrow"/>
        <family val="2"/>
      </rPr>
      <t>3</t>
    </r>
    <r>
      <rPr>
        <sz val="10"/>
        <color theme="1"/>
        <rFont val="Arial Narrow"/>
        <family val="2"/>
        <charset val="238"/>
      </rPr>
      <t xml:space="preserve">. 
</t>
    </r>
  </si>
  <si>
    <t>VK.238.</t>
  </si>
  <si>
    <t>Nabava, prijenos i ugradnja potrebne oplate:</t>
  </si>
  <si>
    <t>- dvostrana oplata za zidove</t>
  </si>
  <si>
    <r>
      <t>m</t>
    </r>
    <r>
      <rPr>
        <vertAlign val="superscript"/>
        <sz val="10"/>
        <color theme="1"/>
        <rFont val="Arial Narrow"/>
        <family val="2"/>
      </rPr>
      <t>2</t>
    </r>
  </si>
  <si>
    <t>- oplata ploče s podupiračima</t>
  </si>
  <si>
    <t xml:space="preserve">- oplata za otvore
</t>
  </si>
  <si>
    <t>VK.239.</t>
  </si>
  <si>
    <r>
      <t>Horizontalna hidroizolacija ispod temeljne ploče .        
Izolaciju prepustiti 0,3 izvan gabarita temeljne ploče zbog naknadnog spajanja s vertikalnom izolacijom.        
~ hladni premaz na bazi emulzije        
~ 2 varene trake  s uloškom staklenog voala 100% varena međusobno i za podlogu 2x4mm (HRN U.M3.300)  0,8cm        
Uključivo :        
~ dobavu, pripremu i ugradnju materijala        
~ propisane preklope na sastavima hidroizolacijskih traka         
~ povijanje traka uz bridove        
Obračun po m</t>
    </r>
    <r>
      <rPr>
        <vertAlign val="superscript"/>
        <sz val="10"/>
        <color theme="1"/>
        <rFont val="Arial Narrow"/>
        <family val="2"/>
      </rPr>
      <t>2</t>
    </r>
    <r>
      <rPr>
        <sz val="10"/>
        <color theme="1"/>
        <rFont val="Arial Narrow"/>
        <family val="2"/>
        <charset val="238"/>
      </rPr>
      <t xml:space="preserve"> izvedene hidroizolacije. 
</t>
    </r>
  </si>
  <si>
    <t>VK.240.</t>
  </si>
  <si>
    <r>
      <t>Vertikalna hidroizolacija zidova bazena i komora u tlu i horizontalna hidroizolacija ploče i otvora.
Izvodi se na glatku, suhu i čistu površinu zaštitnih stijena
~ hladni premaz na bazi emulzije
~ 2 varene trake  s uloškom staklenog voala 100% varena međusobno i za podlogu 2x4mm (HRN U.M3.300)  0,8cm
~ mehaničko učvršćenje trake po obodu, preklopima i uz detalje
~ zaštita čepastom folijom
Uključivo :
~ dobavu, pripremu i ugradnju materijala
~ propisane preklope na sastavima hidroizolacijskih traka
~ povijanje traka uz bridove, istake i sl.
Obračun po m</t>
    </r>
    <r>
      <rPr>
        <vertAlign val="superscript"/>
        <sz val="10"/>
        <rFont val="Arial Narrow"/>
        <family val="2"/>
      </rPr>
      <t>2</t>
    </r>
    <r>
      <rPr>
        <sz val="10"/>
        <rFont val="Arial Narrow"/>
        <family val="2"/>
      </rPr>
      <t xml:space="preserve">  hidroizolirane stijene.</t>
    </r>
  </si>
  <si>
    <t xml:space="preserve">~ vertikalna hidroizolacija </t>
  </si>
  <si>
    <t xml:space="preserve">~ horizontalna hidroizolacija 
</t>
  </si>
  <si>
    <t>VK.241.</t>
  </si>
  <si>
    <r>
      <t>Zaštita izolacije ČEPIĆASTOM FOLIJOM
Uključivo:
~ propisane preklope na sastavima traka folije
~ povijanje traka uz bridove, istake i sl.
~ propisano učvršćenje traka 
Obračun po m</t>
    </r>
    <r>
      <rPr>
        <vertAlign val="superscript"/>
        <sz val="10"/>
        <rFont val="Arial Narrow"/>
        <family val="2"/>
      </rPr>
      <t>2</t>
    </r>
    <r>
      <rPr>
        <sz val="10"/>
        <rFont val="Arial Narrow"/>
        <family val="2"/>
      </rPr>
      <t xml:space="preserve">  izvedene zaštite izolacije.
</t>
    </r>
  </si>
  <si>
    <t>VK.242.</t>
  </si>
  <si>
    <t xml:space="preserve">Nabava, prijenos i ugradnja armature:
- B 500 B
</t>
  </si>
  <si>
    <t>VK.243.</t>
  </si>
  <si>
    <r>
      <t>Nabava meterijala i izrada podloge u padu na ploči dna bazena, cementna glazura - podloga debljine 4 - 12 cm.
Obračun po m</t>
    </r>
    <r>
      <rPr>
        <vertAlign val="superscript"/>
        <sz val="10"/>
        <color theme="1"/>
        <rFont val="Arial Narrow"/>
        <family val="2"/>
      </rPr>
      <t>2</t>
    </r>
    <r>
      <rPr>
        <sz val="10"/>
        <color theme="1"/>
        <rFont val="Arial Narrow"/>
        <family val="2"/>
        <charset val="238"/>
      </rPr>
      <t xml:space="preserve"> .
</t>
    </r>
  </si>
  <si>
    <t>VK.244.</t>
  </si>
  <si>
    <r>
      <t>Žbukanje zidova bazena i zasunskih komora cementnim mortom debljine 2 cm.
Obračun po m</t>
    </r>
    <r>
      <rPr>
        <vertAlign val="superscript"/>
        <sz val="10"/>
        <color theme="1"/>
        <rFont val="Arial Narrow"/>
        <family val="2"/>
      </rPr>
      <t>2</t>
    </r>
    <r>
      <rPr>
        <sz val="10"/>
        <color theme="1"/>
        <rFont val="Arial Narrow"/>
        <family val="2"/>
        <charset val="238"/>
      </rPr>
      <t xml:space="preserve"> .
</t>
    </r>
  </si>
  <si>
    <t>VK.245.</t>
  </si>
  <si>
    <t xml:space="preserve">Nabava, prijenos i ugradnja lijevano-željeznog poklopca s okvirom vel. 60/60 cm, lagani poklopac, za pješački promet.
</t>
  </si>
  <si>
    <t>VK.246.</t>
  </si>
  <si>
    <r>
      <t xml:space="preserve">Nabava, prijenos i ugradnja lijevano-željeznog zasuna </t>
    </r>
    <r>
      <rPr>
        <sz val="10"/>
        <color theme="1"/>
        <rFont val="Arial Narrow"/>
        <family val="2"/>
      </rPr>
      <t xml:space="preserve">ø 150 mm, NP6 bara,   s ugradbenom garniturom i uličnom kapom.
Obračun po komadu. 
</t>
    </r>
  </si>
  <si>
    <t>VK.247.</t>
  </si>
  <si>
    <t>Nabava, prijenos i ugradnja lijevano-željeznih spojnih komada, NP6 bara :</t>
  </si>
  <si>
    <r>
      <t xml:space="preserve">T </t>
    </r>
    <r>
      <rPr>
        <sz val="10"/>
        <color theme="1"/>
        <rFont val="Arial Narrow"/>
        <family val="2"/>
      </rPr>
      <t>ø 150 / 150  mm</t>
    </r>
  </si>
  <si>
    <r>
      <t>Q90</t>
    </r>
    <r>
      <rPr>
        <vertAlign val="superscript"/>
        <sz val="10"/>
        <color theme="1"/>
        <rFont val="Arial Narrow"/>
        <family val="2"/>
      </rPr>
      <t>0</t>
    </r>
    <r>
      <rPr>
        <sz val="10"/>
        <color theme="1"/>
        <rFont val="Arial Narrow"/>
        <family val="2"/>
        <charset val="238"/>
      </rPr>
      <t xml:space="preserve"> </t>
    </r>
    <r>
      <rPr>
        <sz val="10"/>
        <color theme="1"/>
        <rFont val="Arial Narrow"/>
        <family val="2"/>
      </rPr>
      <t>ø 150 mm</t>
    </r>
  </si>
  <si>
    <r>
      <t xml:space="preserve">F </t>
    </r>
    <r>
      <rPr>
        <sz val="10"/>
        <color theme="1"/>
        <rFont val="Arial Narrow"/>
        <family val="2"/>
      </rPr>
      <t>ø 150 mm</t>
    </r>
  </si>
  <si>
    <r>
      <t xml:space="preserve">E </t>
    </r>
    <r>
      <rPr>
        <sz val="10"/>
        <color theme="1"/>
        <rFont val="Arial Narrow"/>
        <family val="2"/>
      </rPr>
      <t>ø 150 mm</t>
    </r>
  </si>
  <si>
    <t xml:space="preserve">penjalice
</t>
  </si>
  <si>
    <t>VK.248.</t>
  </si>
  <si>
    <t xml:space="preserve">Radionička izrada i ugradnja spojnog komada F ø 150 mm; l=600 mm iz inox cijevi i prirubnice.
U sredini spojnog komada zavariti punu prirubnicu i taj dio se ugrađuje u armirano-betonski zid bazena u vrijeme betoniranja.
Obračun po ugrađenom kompletu.
</t>
  </si>
  <si>
    <t>VK.249.</t>
  </si>
  <si>
    <t xml:space="preserve">Radionička izrada i ugradnja spojnog komada  ø 150 mm; l=1.500 mm iz inox cijevi, koja na jednoj strani završava s čepom na navoj.
Spojni komad će se ugraditi u pokrovnu ploču bazena, a služit će kao otvor za uzimanje uzoraka otpadne vode.
Obračun po ugrađenom kompletu.
</t>
  </si>
  <si>
    <t>VK.250.</t>
  </si>
  <si>
    <r>
      <t>Dvostruki premaz zidova i dna bazena epoxi premazom protiv vodopropusnosti.
Obračun po m</t>
    </r>
    <r>
      <rPr>
        <vertAlign val="superscript"/>
        <sz val="10"/>
        <color theme="1"/>
        <rFont val="Arial Narrow"/>
        <family val="2"/>
      </rPr>
      <t>2</t>
    </r>
    <r>
      <rPr>
        <sz val="10"/>
        <color theme="1"/>
        <rFont val="Arial Narrow"/>
        <family val="2"/>
        <charset val="238"/>
      </rPr>
      <t xml:space="preserve"> .
</t>
    </r>
  </si>
  <si>
    <t>VK.251.</t>
  </si>
  <si>
    <t xml:space="preserve">Ispitivanje bazena na vodonepropusnost uz dobivanje atesta od ovlaštene organizacije za ispitivanje.
</t>
  </si>
  <si>
    <t>VK.252.</t>
  </si>
  <si>
    <r>
      <t>Izrada revizijskog okna svijetle vel. 1,00/0,60 m,  dubine 1,20 m, na postojećoj kanalizacijskoj cijevi.
Dno okna i stijenke debljine 20 cm iz betona C 25/30.
Pokrovna ploća debljine 15 cm beton C25/30 s izradom ulaznog otvora 60/60 cm u koji se ugrađuje ljevano željezni poklopac s okvirom vel. 60/60 cm za pješački promet (5 Mp). Okno betonirati u dvostranoj oplati a iznutra ožbukati i zagladiti cem.mortom. U stijenke okna ugraditi priključne komade za kanalizacijske cijevi i ljevano željezne penjalice .
- batuda 15 cm                                                                 m</t>
    </r>
    <r>
      <rPr>
        <vertAlign val="superscript"/>
        <sz val="10"/>
        <rFont val="Arial Narrow"/>
        <family val="2"/>
      </rPr>
      <t>3</t>
    </r>
    <r>
      <rPr>
        <sz val="10"/>
        <rFont val="Arial Narrow"/>
        <family val="2"/>
      </rPr>
      <t xml:space="preserve"> 0,30
- podložni beton 10 cm                                                    m</t>
    </r>
    <r>
      <rPr>
        <vertAlign val="superscript"/>
        <sz val="10"/>
        <rFont val="Arial Narrow"/>
        <family val="2"/>
      </rPr>
      <t>3</t>
    </r>
    <r>
      <rPr>
        <sz val="10"/>
        <rFont val="Arial Narrow"/>
        <family val="2"/>
      </rPr>
      <t xml:space="preserve"> 0,20
- arm.bet.dno i stijenke deblj. 20 cm, C 25/30              m</t>
    </r>
    <r>
      <rPr>
        <vertAlign val="superscript"/>
        <sz val="10"/>
        <rFont val="Arial Narrow"/>
        <family val="2"/>
      </rPr>
      <t>3</t>
    </r>
    <r>
      <rPr>
        <sz val="10"/>
        <rFont val="Arial Narrow"/>
        <family val="2"/>
      </rPr>
      <t xml:space="preserve"> 1,20
- arm. bet. ploča i otvor za ulaz C 25/30                       m</t>
    </r>
    <r>
      <rPr>
        <vertAlign val="superscript"/>
        <sz val="10"/>
        <rFont val="Arial Narrow"/>
        <family val="2"/>
      </rPr>
      <t>3</t>
    </r>
    <r>
      <rPr>
        <sz val="10"/>
        <rFont val="Arial Narrow"/>
        <family val="2"/>
      </rPr>
      <t xml:space="preserve"> 0,45
- oplata                                                                              m</t>
    </r>
    <r>
      <rPr>
        <vertAlign val="superscript"/>
        <sz val="10"/>
        <rFont val="Arial Narrow"/>
        <family val="2"/>
      </rPr>
      <t>2</t>
    </r>
    <r>
      <rPr>
        <sz val="10"/>
        <rFont val="Arial Narrow"/>
        <family val="2"/>
      </rPr>
      <t xml:space="preserve"> 12,00
- žbukanje cem.mortom                                                  m</t>
    </r>
    <r>
      <rPr>
        <vertAlign val="superscript"/>
        <sz val="10"/>
        <rFont val="Arial Narrow"/>
        <family val="2"/>
      </rPr>
      <t>2</t>
    </r>
    <r>
      <rPr>
        <sz val="10"/>
        <rFont val="Arial Narrow"/>
        <family val="2"/>
      </rPr>
      <t xml:space="preserve"> 6,00
- penjalice                                                                      kom 3,00
- lijevano željezni poklopac (5 Mp)                             kom 1,00
- izrada kinete (beton, cem.mort)                                kom 1,00
- armatura (MA 500/560)                                                kg 80,00
- ø 12 mm                                                                         kg 13,00
Obračun po komplet izvedenom oknu sa svim materijalom i radovima .
</t>
    </r>
  </si>
  <si>
    <t>VK.253.</t>
  </si>
  <si>
    <t xml:space="preserve">Dobava i montaža plastičnih kanalizacijskih cijevi i fazonskih komada iz tvrdog PVC-a  s debljom stijenkom (čvrstoće SN8) za uličnu kanalizaciju. Spajanje cijevi izvesti na naglavak s ugrađenom brtvom. Cijevi se polažu na izniveliranu podlogu na podu na posteljicu od pijeska debljine 10-15 cm prema datim nacrtima.
Obračun po mt., prema profilu.
ø 150 mm
</t>
  </si>
  <si>
    <t>VK.254.</t>
  </si>
  <si>
    <t xml:space="preserve">Izrada priključka odvoda ø 150 mm iz bazena u postojeće revizijsko okno - Š4.
Potrebno je obaviti otkop uz okno, probušiti stijenku okna, ugraditi odvodnu cijev ø 150 mm i otvor oko cijevi, izvana i iznutra zatvoriti cementnim mortom.
Obračun po izvedenom priključku.
</t>
  </si>
  <si>
    <t>VK.255.</t>
  </si>
  <si>
    <t xml:space="preserve">Signalizacija nivoa vode u bazenu.
Nabava, prijenos i ugradnja sondi nivo- regulatora za mjerenje nivoa vode u bazenu, te sa sondom alarma maksimalnog nivoa.
Obračun po ugrađenom kompletu za svaki bazen.
</t>
  </si>
  <si>
    <t>VK.256.</t>
  </si>
  <si>
    <t xml:space="preserve">Izrada elektroenergetskog i elektro u pravljačkog ožićenja, sa spojem na postojeću lokaciju kontrolnog mjesta u zgradi nuklearne medicine.
Obračun po izvedenom kompletu.
</t>
  </si>
  <si>
    <t>VK.257.</t>
  </si>
  <si>
    <t xml:space="preserve">Geodetsko snimanje izvedenog stanja kanalizacije bazena nuklearne medicine
Dokumentacija se izrađuje digitalno, a predaje Naručitelju na CD-u i u papirnatoj kopiji, prema odredbama Ugovora.
Obračun po kompletu. 
</t>
  </si>
  <si>
    <t>H. ZAJEDNIČKE STAVKE UZ INSTALACIJU VODOVODA I KANALIZACIJE</t>
  </si>
  <si>
    <t>VK.258.</t>
  </si>
  <si>
    <t xml:space="preserve">Troškovi prijevoza i uskladištenja materijala specificiranog po stavkama, od mjesta nabave do radilišta odnosno mjesta ugradnje, troškovi dovoza i odvoza alata potrebnog za montažu instalacije. 
</t>
  </si>
  <si>
    <t>VK.259.</t>
  </si>
  <si>
    <t xml:space="preserve">Stalno čišćenje gradilišta od preostalog materijala i različite ambalaže, kao i zaštita ugrađene i instalirane opreme od utjecaja radova na objektu (zaštita od prašine, oštećivanja i sl.). Čišćenje prostora nakon izvedenih radova, te odvoz otpada na gradsko odlagalište.
</t>
  </si>
  <si>
    <t>VK.260.</t>
  </si>
  <si>
    <t xml:space="preserve">Snimka izvedenog stanja. Dokumentacija se izrađuje digitalno, a predaje Naručitelju na CD-u i u papirnatoj kopiji, prema odredbama Ugovora.
Obračun po kompletu. 
</t>
  </si>
  <si>
    <t>VK.261.</t>
  </si>
  <si>
    <t xml:space="preserve">Izrada radioničke dokumentacije za nestandardnu opremu.
Dokumentacija se izrađuje digitalno, a predaje Naručitelju na CD-u i u papirnatoj kopiji, prema odredbama Ugovora.
Obračun po kompletu. 
</t>
  </si>
  <si>
    <t>VK.262.</t>
  </si>
  <si>
    <t xml:space="preserve">Natpisne samoljepive naljepnice  dimenzije 80 x 30 mm za oznake opreme i elemenata postrojenja, te smjerovi strujanja i tip medija.
</t>
  </si>
  <si>
    <t>VK.263.</t>
  </si>
  <si>
    <t xml:space="preserve">Obuka kadrova korisnika za intervencije, osnovni servis i upravljanje ugrađenom opremom, te  upoznavanje tehničke službe korisnika s izvedenom instalacijom  i uputama za rad.
</t>
  </si>
  <si>
    <t>VK.264.</t>
  </si>
  <si>
    <t xml:space="preserve">Angažman ovlaštenih predstavnika izvođača radova u pripremi i vođenju radova,te postupka primopredaje postrojenja, sa završnom izradom zapisnika. Stavka uključuje izradu i isporuku (u 2 primjerka) kompletne atestno-tehničke dokumentacije o provedenom ispitivanju i postignutim parametrima i kvaliteti, kao i sva izvješća od strane ovlaštenih institucija potrebna za ishođenje uporabne dozvole.
</t>
  </si>
  <si>
    <t>S.</t>
  </si>
  <si>
    <t xml:space="preserve">
S1. PRIPREMNO-DEMONTAŽNI RADOVI 
(PLINSKA INSTALACIJA IZMJEŠTANJA NT KUĆNOG PRIKLJUČKA MF)
</t>
  </si>
  <si>
    <t>S.01.</t>
  </si>
  <si>
    <t xml:space="preserve">Prije demontaže instalacije izvode se pripremno-demontažni radovi koji obuhvaćaju:
- snimanje situacije i mogućnosti izvedbe demontažnih radova
- koordinacija dinamike izvođenja s tehničkom službom i distributerom plina HEP Plin
- izvođenje radova može se odvijati isključivo uz prethodno obavješetenje i dozvolu odgovorne osobe
</t>
  </si>
  <si>
    <t>*GRAĐEVINSKI RADOVI UZ IZMJEŠTANJE NT PLINSKOG PRIKLJUČKA</t>
  </si>
  <si>
    <t>S.02.</t>
  </si>
  <si>
    <t xml:space="preserve">Geodetsko označavanje trase NT-plinovoda
Obračun po m stvarne dužine trase
</t>
  </si>
  <si>
    <t>m</t>
  </si>
  <si>
    <t>S.03.</t>
  </si>
  <si>
    <t xml:space="preserve">Priprema i zaštita gradilišta, označavanje zone radova.
</t>
  </si>
  <si>
    <t>S.04.</t>
  </si>
  <si>
    <t xml:space="preserve">Probni iskop (šlic) uz odobrenje nadzornog inženjera, a da se ustanovi točan položaj postojećih instalacija. Dimenzije šlica 2,0x0,9x1,5 m. Stavka uključuje ručni iskop sa zatrpavanjem . 
Obračun po m3 sraslog tla cca - 2 šliceva
</t>
  </si>
  <si>
    <r>
      <t>m</t>
    </r>
    <r>
      <rPr>
        <vertAlign val="superscript"/>
        <sz val="10"/>
        <rFont val="Arial Narrow"/>
        <family val="2"/>
      </rPr>
      <t>3</t>
    </r>
  </si>
  <si>
    <t>S.05.</t>
  </si>
  <si>
    <t xml:space="preserve">Rezanje asfalta i rušenje uređenih prometnih površina betona. Ovom stavkom obuhvaćeni su svi radovi rezanja asfalta, razbijanja i rušenja asfalta i kolničke konstrukcije s utovarom i odvozom na deponiju.
Obračun po m2, a maksimalna debljina sloja asfalta i konstrukcije je do 25 cm.
</t>
  </si>
  <si>
    <r>
      <t>m</t>
    </r>
    <r>
      <rPr>
        <vertAlign val="superscript"/>
        <sz val="10"/>
        <rFont val="Arial Narrow"/>
        <family val="2"/>
      </rPr>
      <t>2</t>
    </r>
  </si>
  <si>
    <t>S.06.</t>
  </si>
  <si>
    <t xml:space="preserve">Ručni iskop  terena C kategorije proširenja rova na mjestu spoja na ulični plinovod.
Obračun po m3 sraslog materijala.
</t>
  </si>
  <si>
    <t>S.07.</t>
  </si>
  <si>
    <t xml:space="preserve">Iskop terena C kategorije na mjestima uređenih asfaltnih/betonskim površina. Rov dimenzije cca 70x120 cm. Iskop s izvodi s ravnim odsijecanjem stranica i dna rova uključujući i zaštitu od zarušavanja. U cijenu je uključeno eventualno crpljenje podzemne  i površinske vode.
Obračun po m3 sraslog materijala (iskopanog rova) s utovarom i odvozom na gradsku deponiju 
</t>
  </si>
  <si>
    <t>strojni iskop 80%</t>
  </si>
  <si>
    <t>ručni iskop 20%</t>
  </si>
  <si>
    <t>S.08.</t>
  </si>
  <si>
    <t xml:space="preserve">Iskop terena C kategorije se izvodi s ravnim odsjecanjem stranica i dna rova uključujući i zaštitu od zarušavanja za rov dimenzije cca 70x120 cm s odbacivanjem materijala pored rova. U cijenu je uključeno eventualno crpljenje podzemne  i površinske vode.
Obračun po m3 sraslog materijala (iskopanog rova) s utovarom i odvozom na gradsku deponiju preostalog materijala.
</t>
  </si>
  <si>
    <t xml:space="preserve">ručni iskop 20%
</t>
  </si>
  <si>
    <t>S.09.</t>
  </si>
  <si>
    <r>
      <t>Iskop humusa prosječne debljine 20 cm.Obračun po m</t>
    </r>
    <r>
      <rPr>
        <vertAlign val="superscript"/>
        <sz val="10"/>
        <rFont val="Arial Narrow"/>
        <family val="2"/>
      </rPr>
      <t>3</t>
    </r>
    <r>
      <rPr>
        <sz val="10"/>
        <rFont val="Arial Narrow"/>
        <family val="2"/>
      </rPr>
      <t xml:space="preserve"> sraslog materijala s utovarom i odvozom na gradsku deponiju .
</t>
    </r>
  </si>
  <si>
    <t>S.10.</t>
  </si>
  <si>
    <t xml:space="preserve">Planiranje dna rova za polaganje NT-plinovoda. Radovi se izvode ručno s točnošću ± 2,00 cm. 
Obračun po m2 stvarno isplaniranog rova
</t>
  </si>
  <si>
    <t>S.11.</t>
  </si>
  <si>
    <r>
      <t>Nabava, prijevoz i ugradnja suhog pijeska granulacije 0-1,0 mm u debljini od 15 cm na dno rova. Pijesak se poravnava i nabija do modula stišljivosti Ms=15 N/cm</t>
    </r>
    <r>
      <rPr>
        <vertAlign val="superscript"/>
        <sz val="10"/>
        <rFont val="Arial Narrow"/>
        <family val="2"/>
      </rPr>
      <t>2</t>
    </r>
    <r>
      <rPr>
        <sz val="10"/>
        <rFont val="Arial Narrow"/>
        <family val="2"/>
      </rPr>
      <t xml:space="preserve">. 
Obračun po m3 ugrađenog pijeska 
</t>
    </r>
  </si>
  <si>
    <t>S.12.</t>
  </si>
  <si>
    <t xml:space="preserve">Nabava, prijenos i ugradnja suhog pijeska granulacije 0-1,0 mm koji se ugrađuje oko cijevi i 10 cm iznad tjemena cijevi. Nabijanje (oprezno) se izvodi do modula stišljivosti Ms=15N/cm2. 
Obračun po m3 ugrađenog pijeska. 
</t>
  </si>
  <si>
    <t>S.13.</t>
  </si>
  <si>
    <t xml:space="preserve">Zatrpavanje rova sa NT plinovodom materijalom iz iskopa. Nasipavanje izvoditi, nakon izvođenja obloge cijevi pijeskom, u slojevima po 30 cm uz pažljivo nabijanje prvog sloja, a nakon toga vrši se zatrpavanje uz razastiranje materijala u slojevima od 30 cm uz nabijanje .
</t>
  </si>
  <si>
    <t>S.14.</t>
  </si>
  <si>
    <t xml:space="preserve">Nabava, prijenos i ugradnja šljunka granulacije 0-5 cm. Šljunak ugrađivati u slojevima od 30 cm uz nabijanje do potpune zbijenosti. Zatrpavanje se izvodi do donjeg ruba buduće kolničke konstrukcije i nogostupa. 
Obračun po m3 ugrađenog šljunka </t>
  </si>
  <si>
    <t>S.15.</t>
  </si>
  <si>
    <t xml:space="preserve">Uređenje prekopanih površina (kolnika) od asfalta i betona izvesti sukladno Općim tehničkim uvjetima za radove na cestama (OTU)
Dobava i ugradnja asfalta na mjestima oštećenim izvedbom NT-plinovoda. Prvo se polaže bitumenizirani nosivi sloj u debljini cca 8 cm, a zatim habajući sloj debljine cca 4 cm. 
Obračun po m2 ugrađenog asfalta 
</t>
  </si>
  <si>
    <t>Izvedba betonske podloge C 20/25 debljine do 25 cm</t>
  </si>
  <si>
    <t xml:space="preserve">nosivi sloj BNS 22B d=8 cm </t>
  </si>
  <si>
    <t xml:space="preserve">habajući sloj HS-AB 11 d=4 cm 
</t>
  </si>
  <si>
    <t>S.16.</t>
  </si>
  <si>
    <t xml:space="preserve">Uređenje prekopanih površina (nogostup) od asfalta
Dobava i ugradnja asfalta na mjestima oštećenim izvedbom NT-plinovoda. Prvo se polaže bitumenizirani nosivi sloj u debljini cca 7 cm, a zatim habajući sloj debljine cca 4 cm. 
Obračun po m2 ugrađenog asfalta 
</t>
  </si>
  <si>
    <t xml:space="preserve">nosivi sloj BNS 16A d=5 cm </t>
  </si>
  <si>
    <t xml:space="preserve">habajući sloj HS-AB 4 d=3 cm 
</t>
  </si>
  <si>
    <t>S.17.</t>
  </si>
  <si>
    <t xml:space="preserve">Regulacija prometa tijekom izvođenja i osiguranje gradilišta.
Doprema potrebnog materijala te izrada osiguranja prometa  i pješaka na trasi polaganja plinovoda. Pod osiguranjem se smatra postavljanje zaštitnih ograda, prometnih znakova te čeličnih ploča za prelazak vozila preko iskopanog rova i daščanih mostova za prijelaz pješaka
Obračunava se po kompletu izvedenog osiguranja.
</t>
  </si>
  <si>
    <t>S.18.</t>
  </si>
  <si>
    <t xml:space="preserve">Geodetsko snimanje izvedenog stanja NT-plinovoda
Obračun po dužnom metru izvedenog plinovoda 
Dokumentacija se izrađuje digitalno, a predaje Naručitelju na CD-u i u papirnatoj kopiji, prema odredbama Ugovora.
</t>
  </si>
  <si>
    <t>S.19.</t>
  </si>
  <si>
    <t xml:space="preserve">Čišćenje i uređenje gradilišta nakon završenih građevinskih radova 
</t>
  </si>
  <si>
    <t>S.20.</t>
  </si>
  <si>
    <t xml:space="preserve">Utovar i odvoz na gradski deponij svog preostalog materijala za zatrpavanje i preostalog pomoćnog materijala nakon izvođenja radova koji nije posebno specificiran
</t>
  </si>
  <si>
    <t>*STROJARSKI RADOVI UZ IZMJEŠTANJE NT PLINSKOG PRIKLJUČKA</t>
  </si>
  <si>
    <t>S.21.</t>
  </si>
  <si>
    <t xml:space="preserve">Polietilenska HDPE cijev izrađena iz PE100, SDR11 u kolutu. Oblik i dimenzije cijevi prema DIN 8074, testiranje općih uvjeta kvalitete prema DIN 8075, zahtjevi za kvalitetu PE granulata za proizvodnju cijevi prema ISO 4437 odnosno HRN EN1555-2.
d32 
</t>
  </si>
  <si>
    <t>S.22.</t>
  </si>
  <si>
    <t>Spojnica s elektrozavojnicom izrađena iz PE 100, SDR 11. Zahtjevi za kvalitetu PE granulata prema ISO 4437, ispitivanje prema DVG W VP 607
d 32</t>
  </si>
  <si>
    <t>S.23.</t>
  </si>
  <si>
    <r>
      <t>Koljeno 90</t>
    </r>
    <r>
      <rPr>
        <vertAlign val="superscript"/>
        <sz val="10"/>
        <rFont val="Arial Narrow"/>
        <family val="2"/>
      </rPr>
      <t>o</t>
    </r>
    <r>
      <rPr>
        <sz val="10"/>
        <rFont val="Arial Narrow"/>
        <family val="2"/>
      </rPr>
      <t xml:space="preserve">  s elektrozavojnicom izrađen iz PE 100, SDR 11. Zahtjevi za kvalitetu PE granulata prema ISO 4437, ispitivanje prema DVGW VP 607
d32</t>
    </r>
  </si>
  <si>
    <t>S.24.</t>
  </si>
  <si>
    <t xml:space="preserve">Polietilenska cijev izrađena iz PE100 SDR 17 koja se ugrađuje kao zaštitna cijev plinovoda na mjestu križanja s ostalom instalacijom u kompletu s dvije Z brtve i obujmicama od nehrđajućeg materijala, odstojnim prstenovima na međusobnom razmaku 0,5 m
d63 
</t>
  </si>
  <si>
    <t>S.25.</t>
  </si>
  <si>
    <t xml:space="preserve">Polietilenska traka za detekciju s ugrađene dvije žice od nehrđajućeg čelika. Traka se polaže direktno na cijev 
'traka za detekciju 
</t>
  </si>
  <si>
    <t>S.26.</t>
  </si>
  <si>
    <t xml:space="preserve">Polietilenska traka žute boje, širine 6-8 cm s natpisom POZOR PLIN
traka upozorenja 
</t>
  </si>
  <si>
    <t>S.27.</t>
  </si>
  <si>
    <t xml:space="preserve">Tlačna proba NT plinovoda
</t>
  </si>
  <si>
    <t>S.28.</t>
  </si>
  <si>
    <t xml:space="preserve">Odzračivanje NT plinovoda
</t>
  </si>
  <si>
    <t>S.29.</t>
  </si>
  <si>
    <t xml:space="preserve">Ispitivanje NT plinovoda na način koji propisuje lokalni distributer,  prijem plinske instalacije, odzračivanje i puštanje plina u instalaciju. Ispitivanje izvršiti uz prisustvo nadzornog inženjera i predstavnika distributera plina. Nakon završetka ispitivanja zapisnik predati Naručitelju i nadzornom inženjeru.
</t>
  </si>
  <si>
    <t xml:space="preserve">
S2 .RADIJATORSKO GRIJANJE 
</t>
  </si>
  <si>
    <t>S.30.</t>
  </si>
  <si>
    <t>Dobava i ugradnja pločastog radijatora higijenske izvedbe (za čiste prostore s mugučnošću čišćenja između ploča) minimalne karakteristike za radni pritisak do 10 bar i temp. do 110 °C izrađen od čeličnog lima, hladno valjanog, debljine 1,25 mm. Radijatori su odmašćeni i fosfatirani, te obojani osnovnom bojom i završno prekriveni epoksidnim lakom u prahu koji je nanesen elektrostatski i zapečen na 210°C. Priključak na razvodnu mrežu može biti promjenjiv T6 u odnosu na začepljene priključke radijatora kao odozdo na sredini ili kao bočno lijeva/desna strana. Radijator je opremljen odzračnim ventilom i ventilom za ispuštanje u čepu radijatora, te dva slijepa čepa za zatvaranje priključaka i dva čepa za priključenje na cijevnu mrežu i priborom za ugradnju na zid. 
Minimalne tehničke karakteristike uz temperaturni režim tople vode 55/40ºC - temperatura prostorije 24°C.</t>
  </si>
  <si>
    <t>veličina 20 - dva reda : higijenska izvedbaT6 s bočnim priključkom 
20 debljina=80mm - visina=900mm x duljina=400mm - Qg=208W</t>
  </si>
  <si>
    <t>veličina 20 - dva reda : higijenska izvedbaT6 s bočnim priključkom 
20 debljina=80mm - visina=900mm x duljina=520mm - Qg=270W</t>
  </si>
  <si>
    <t>veličina 20 - dva reda : higijenska izvedbaT6 s bočnim priključkom 
20 debljina=80mm - visina=900mm x duljina=600mm - Qg=312W</t>
  </si>
  <si>
    <t>veličina 20 - dva reda : higijenska izvedbaT6 s bočnim priključkom 
20 debljina=80mm - visina=900mm x duljina=720mm - Qg=374W</t>
  </si>
  <si>
    <t>veličina 20 - dva reda : higijenska izvedbaT6 s bočnim priključkom 
20 debljina=80mm - visina=900mm x duljina=1000mm - Qg=520W</t>
  </si>
  <si>
    <t>veličina 20 - dva reda : higijenska izvedbaT6 s bočnim priključkom 
20 debljina=80mm - visina=900mm x duljina=1120mm - Qg=582W</t>
  </si>
  <si>
    <t>veličina 30 - tri reda : higijenska izvedbaT6 s bočnim priključkom 
30 debljina=166mm - visina=600mm x duljina=1000mm - Qg=536W</t>
  </si>
  <si>
    <t>veličina 30 - tri reda : higijenska izvedbaT6 s bočnim priključkom 
30 debljina=166mm - visina=600mm x duljina=1120mm - Qg=600W</t>
  </si>
  <si>
    <t>veličina 30 - tri reda : higijenska izvedbaT6 s bočnim priključkom 
30 debljina=166mm - visina=600mm x duljina=1200mm - Qg=643W</t>
  </si>
  <si>
    <t>veličina 30 - tri reda : higijenska izvedbaT6 s bočnim priključkom 
30 debljina=166mm - visina=600mm x duljina=1320mm - Qg=707W</t>
  </si>
  <si>
    <t>veličina 30 - tri reda : higijenska izvedbaT6 s bočnim priključkom 
30 debljina=166mm - visina=600mm x duljina=1400mm - Qg=750W</t>
  </si>
  <si>
    <t>veličina 30 - tri reda : higijenska izvedbaT6 s bočnim priključkom 
30 debljina=166mm - visina=900mm x duljina=600mm - Qg=379W</t>
  </si>
  <si>
    <t>veličina 30 - tri reda : higijenska izvedbaT6 s bočnim priključkom 
30 debljina=166mm - visina=900mm x duljina=600mm - Qg=438W</t>
  </si>
  <si>
    <t>veličina 30 - tri reda : higijenska izvedbaT6 s bočnim priključkom 
30 debljina=166mm - visina=900mm x duljina=720mm - Qg=526W</t>
  </si>
  <si>
    <t>veličina 30 - tri reda : higijenska izvedbaT6 s bočnim priključkom 
30 debljina=166mm - visina=900mm x duljina=800mm - Qg=584W</t>
  </si>
  <si>
    <t>veličina 30 - tri reda : higijenska izvedbaT6 s bočnim priključkom 
30 debljina=166mm - visina=900mm x duljina=920mm - Qg=671W</t>
  </si>
  <si>
    <t>veličina 30 - tri reda : higijenska izvedbaT6 s bočnim priključkom 
30 debljina=166mm - visina=900mm x duljina=1000mm - Qg=730W</t>
  </si>
  <si>
    <t>veličina 30 - tri reda : higijenska izvedbaT6 s bočnim priključkom 
30 debljina=166mm - visina=900mm x duljina=1120mm - Qg=817W</t>
  </si>
  <si>
    <t>veličina 30 - tri reda : higijenska izvedbaT6 s bočnim priključkom 
30 debljina=166mm - visina=900mm x duljina=1320mm - Qg=963W</t>
  </si>
  <si>
    <t>veličina 20 - dva reda : higijenska izvedbaT6 sa srednjim priključkom H
20 debljina=80mm - visina=600mm x duljina=2200mm - Qg=824W</t>
  </si>
  <si>
    <t>veličina 20 - dva reda : higijenska izvedbaT6 sa srednjim priključkom H
20 debljina=80mm - visina=900mm x duljina=800mm - Qg=300W</t>
  </si>
  <si>
    <t>veličina 30 - tri reda : higijenska izvedbaT6 sa srednjim priključkom H
30 debljina=166mm - visina=600mm x duljina=1000mm - Qg=536W</t>
  </si>
  <si>
    <t>veličina 30 - tri reda : higijenska izvedbaT6 sa srednjim priključkom H
30 debljina=166mm - visina=600mm x duljina=1120mm - Qg=600W</t>
  </si>
  <si>
    <t>veličina 30 - tri reda : higijenska izvedbaT6 sa srednjim priključkom H
30 debljina=166mm - visina=600mm x duljina=1200mm - Qg=643W</t>
  </si>
  <si>
    <t>veličina 30 - tri reda : higijenska izvedbaT6 sa srednjim priključkom H
30 debljina=166mm - visina=600mm x duljina=1320mm - Qg=707W</t>
  </si>
  <si>
    <t>veličina 30 - tri reda : higijenska izvedbaT6 sa srednjim priključkom H
30 debljina=166mm - visina=600mm x duljina=1400mm - Qg=750W</t>
  </si>
  <si>
    <t>veličina 30 - tri reda : higijenska izvedbaT6 sa srednjim priključkom H
30 debljina=166mm - visina=600mm x duljina=1600mm - Qg=857W</t>
  </si>
  <si>
    <t>veličina 30 - tri reda : higijenska izvedbaT6 sa srednjim priključkom H
30 debljina=166mm - visina=600mm x duljina=1800mm - Qg=965W</t>
  </si>
  <si>
    <t>veličina 30 - tri reda : higijenska izvedbaT6 sa srednjim priključkom H
30 debljina=166mm - visina=600mm x duljina=2000mm - Qg=1072W</t>
  </si>
  <si>
    <t>veličina 30 - tri reda : higijenska izvedbaT6 sa srednjim priključkom H
30 debljina=166mm - visina=600mm x duljina=2600mm - Qg=1393W</t>
  </si>
  <si>
    <t>veličina 30 - tri reda : higijenska izvedbaT6 sa srednjim priključkom H
30 debljina=166mm - visina=900mm x duljina=1120mm - Qg=817W</t>
  </si>
  <si>
    <t>veličina 30 - tri reda : higijenska izvedbaT6 sa srednjim priključkom H
30 debljina=166mm - visina=900mm x duljina=1200mm - Qg=876W</t>
  </si>
  <si>
    <t xml:space="preserve">veličina 30 - tri reda : higijenska izvedbaT6 sa srednjim priključkom H
30 debljina=166mm - visina=900mm x duljina=1400mm - Qg=1022W
</t>
  </si>
  <si>
    <t>S.31.</t>
  </si>
  <si>
    <t xml:space="preserve">Radijatorski odzračni pipac 1/2'' za odabrane radijatore.
</t>
  </si>
  <si>
    <t>S.32.</t>
  </si>
  <si>
    <t xml:space="preserve">Radijatorska ispusna slavina za odabrane radijatore 1/2''.
</t>
  </si>
  <si>
    <t>S.33.</t>
  </si>
  <si>
    <t xml:space="preserve">Radijatorski čepovi priključaka za odabrane radijatore 1/2'' 
</t>
  </si>
  <si>
    <t>S.34.</t>
  </si>
  <si>
    <t xml:space="preserve">Radijatorski tlačno neovisni ventil (kutni ili ravni) s prednamještanjem radi određivanja postavki maksimalnog protoka i ugrađenim regulatorom tlaka koji zadržava diferencijalni tlak na stalnoj razini od 0,1bara čime se održava postavljeni protok. Uz ventil se isporučuje holenderska spojnica, sa brtvama, alat za određivanje postavki, Δp alat za optimizaciju crpke, kao i sav spojni materijal za bakreni cjevovod Cu18.
veličina: DN15 
</t>
  </si>
  <si>
    <t>S.35.</t>
  </si>
  <si>
    <t xml:space="preserve">Radijatorski termostat s plinskim punjenjem, zaštitom od smrzavanja i mogučnošću ogranićavanja i fiksiranja postavne vrijednosti temperature za javne prostore (dodatno oklopljen) za prethono navedeni radijatorski ventil.
</t>
  </si>
  <si>
    <t>S.36.</t>
  </si>
  <si>
    <t xml:space="preserve">Radijatorska prigušnica (kutna ili ravna) za prednamještanje protoka i zatvaranje radijatora. Uz prigušnicu se isporučuje holenderska spojnica, sa brtvama, kao i sav spojni materijal za bakreni cjevovod Cu18.
veličina:  DN 15
</t>
  </si>
  <si>
    <t>S.37.</t>
  </si>
  <si>
    <t xml:space="preserve">Zaporni radijatorski ravni H ventil s mogučnošću zatvaranja, za montažu na srednji donji priključak radijatora. Razmak priključaka po simetrali 50 mm. U kompletu stezne spojnice za bakrene cijevi (CuØ18).
</t>
  </si>
  <si>
    <t>S.38.</t>
  </si>
  <si>
    <t xml:space="preserve">Prolazni regulacijsko-balansirajući ventil neosjetljiv na utjecaj promjene diferencijalnog tlaka sustava sa funkcijom namještanja protoka od minimalnog do maksimalnog pomoću skale za prednamještanje, regulacijski hod ventila treba biti neovisan od prednamještanja protoka, minimalni hod ventila je 2,5 mm kao zaštita od blokiranja ventila uslijed nečistoća u instalaciji,maksimalni radni diferencijalni tlak je 800 kPa,tijelo ventila izrađeno od DZR mesinga, tlačni razred ventila PN25, maksimalna radna temperatura 120°C. U kompletu s ventilom je elektrotermički on/off pogon , jednostavna klik montaža pogona, IP-54 zaštita , automatska detekcija hoda ventila, prema EMC direktivi 2004/108/EC i LVD direktivi 2006/95/EC, te navojni priključci holenderski za ventil.         
veličina:  DN15LF:     65-370 l/h                          
</t>
  </si>
  <si>
    <t>S.39.</t>
  </si>
  <si>
    <t xml:space="preserve">Navojni kugla mesing ventil s leptir ručicom PN16.
veličine:
DN 15- R1/2" - MŽ
</t>
  </si>
  <si>
    <t>S.40.</t>
  </si>
  <si>
    <t xml:space="preserve">Dobava i ugradnja kupaonskog radijatora izrađenog iz zavarenih čeličnih cijevi, ispitan, očišćen, te antikorozivno i završno oličen (termoaktivni lak u prahu). Minimalne karakteristike dozvoljeni radni tlak 10 bara, ispitni tlak 13 bara, za max temperaturu t = 110 °C . Priključak na razvodnu mrežu odozdo bočno. Radijator je opremljen odzračnim ventilom u redukcijskom čepu, jednim slijepim čepom i priborom za ugradnju na zid. 
Minimalne tehničke karakteristike uz temperaturni režim tople vode 55/40ºC - temperatura prostorije 24°C.
veličina: širina 900 , visina 1100 mm , 900 x 1100 - Qg=3482W
</t>
  </si>
  <si>
    <t>S.41.</t>
  </si>
  <si>
    <t xml:space="preserve">Radijatorski odzračni pipac 1/2'' 
</t>
  </si>
  <si>
    <t>S.42.</t>
  </si>
  <si>
    <t>S.43.</t>
  </si>
  <si>
    <t>S.44.</t>
  </si>
  <si>
    <t>S.45.</t>
  </si>
  <si>
    <t xml:space="preserve">Navojna kugla slavina sa ručicom, za voda, nazivnog tlaka PN16, u kompletu s s vijčanom spojkom i brtvenim materijalom, sljedećih dimenzija: </t>
  </si>
  <si>
    <t>NO 15</t>
  </si>
  <si>
    <t>NO 20</t>
  </si>
  <si>
    <t>NO 25</t>
  </si>
  <si>
    <t xml:space="preserve">NO 32
</t>
  </si>
  <si>
    <t>S.46.</t>
  </si>
  <si>
    <t>Prolazni regulacijsko-balansirajući ventil neosjetljiv na utjecaj promjene diferencijalnog tlaka sustava sa funkcijom namještanja protoka od minimalnog do maksimalnog pomoću skale za prednamještanje, regulacijski hod ventila treba biti neovisan od prednamještanja protoka, minimalni hod ventila je 2,5 mm kao zaštita od blokiranja ventila uslijed nečistoća u instalaciji,maksimalni radni diferencijalni tlak je 800 kPa.Ventili je sa mjernim priključcima za instrument za podešavanje protoka, opremljen je ručnim kolom.Tijelo ventila za DN10 -DN50 je DZR mesing. Ventili su sa navojnim priključkom PN25 za dimenzije DN10 -DN50 i u kompletu s s vijčanom spojkom i brtvenim materijalom, sljedećih dimenzija:</t>
  </si>
  <si>
    <t xml:space="preserve">veličina: DN15:  220-1330 l/h </t>
  </si>
  <si>
    <t xml:space="preserve">veličina: DN20:  300-1800 l/h </t>
  </si>
  <si>
    <t xml:space="preserve">veličina: DN25:    600-3609 l/h  </t>
  </si>
  <si>
    <t xml:space="preserve">veličina: DN32:    550-4001 l/h  
</t>
  </si>
  <si>
    <t>S.47.</t>
  </si>
  <si>
    <t>Prolazni regulacijsko-balansirajući ventil prestrujavanja medija vertikala neosjetljiv na utjecaj promjene diferencijalnog tlaka sustava sa funkcijom namještanja protoka od minimalnog do maksimalnog pomoću skale za prednamještanje, regulacijski hod ventila treba biti neovisan od prednamještanja protoka, minimalni hod ventila je 2,5 mm za ventile DN15-DN32, a minimalni hod ventila je za dimenzije DN40 i DN50 s navojnim priključkom je 15mm, kao zaštita od blokiranja ventila uslijed nečistoća u instalaciji, tlačni razred ventila PN25, maksimalna radna temperatura 120°C. U kompletu s ventilom je elektromotorni modulirajući pogon 0-10V linearne. Analogni ulazi struje i napona, LED signalizacija u dvije boje za status i dijagnostiku, "plug - in" kablovi za napajanje i regulacijski signal, IP-43 zaštita , automatska detekcija hoda ventila , te navojni priključci holenderski za ventil određene veličine.</t>
  </si>
  <si>
    <t xml:space="preserve">DN15HF:  220-1330 l/h 
</t>
  </si>
  <si>
    <t>S.48.</t>
  </si>
  <si>
    <t xml:space="preserve">Dobava i montaža bakrene cijevi prema HRN EN 1057, za razvod tople vode, ravne, tvrde (R 290), uključivo svi potrebni fazonski elementi za kapilarno spajanje (koljena, redukcije, T-komadi, spojnice,prijelazni MS komadi, itd.), sljedećih dimenzija:
</t>
  </si>
  <si>
    <t>Cu Φ18 x 1,0 mm</t>
  </si>
  <si>
    <t>Cu Φ22 x 1,0 mm</t>
  </si>
  <si>
    <t>Cu Φ28 x 1,5 mm</t>
  </si>
  <si>
    <t>Cu Φ35 x 1,5 mm</t>
  </si>
  <si>
    <t xml:space="preserve">Cu Φ42 x 2,0 mm
</t>
  </si>
  <si>
    <t>S.49.</t>
  </si>
  <si>
    <t xml:space="preserve">Dobava i montaža čelične bešavne cijevi prema DIN 2448 kvalitete 35.8, uključivo koljena prema DIN 2605 T1/91, T-komadi DIN 2605 i prelazne komade DIN 2616 T2/91. Uključivo ličenje svih cjevovoda i opreme s dvostrukim premazom (u dvije nijanse) temeljnom bojom otpornom na temperaturu do 250°C, uz prethodno temeljito mehaničko čišćenje od hrđe. Sljedećih dimenzija:
</t>
  </si>
  <si>
    <t>DN 15 (Ø 21,3 x 3,25)</t>
  </si>
  <si>
    <t xml:space="preserve">DN 20 (Ø 26,9 x 3,25) </t>
  </si>
  <si>
    <t xml:space="preserve">DN 25 (Ø 33,7 x 3,25) </t>
  </si>
  <si>
    <t xml:space="preserve">DN 32 (Ø 42,4 x 3,25) 
</t>
  </si>
  <si>
    <t>S.50.</t>
  </si>
  <si>
    <t xml:space="preserve">Dobava i montaža odzračnog lonca V = 2 l, izrađenog iz bešavne čelične cijevi ø139,7 x 4 (dužine 200 mm), u kompletu s odzračnom cijevi DN 10 (ø3/8") dužine cca 6 metar te ispusnom slavinom i automatskim odzračnim ventilom DN15 (R 1/2"). Isporučuje se zaštićen dvostrukim premazom temeljne boje i lakom.
</t>
  </si>
  <si>
    <t>S.51.</t>
  </si>
  <si>
    <t xml:space="preserve">Dobava i montaža automatskog odzračnog ventila u kompletu sa zapornom kugla slavinom, veličine ZUT 15 - DN15 (R1/2''):
</t>
  </si>
  <si>
    <t>S.52.</t>
  </si>
  <si>
    <t xml:space="preserve">Dobava i montaža ispusne navojne slavine za vodu,u kompletu s vijčanom spojkom, kapom i lancem, dimenzija i tehničkih karakteristika:
DN15 (R1/2")
</t>
  </si>
  <si>
    <t>S.53.</t>
  </si>
  <si>
    <r>
      <t xml:space="preserve">Završno ličenje vidljivog bakrenog cjevovoda bojom (lakom) otpornom na povišene temperature ( za 20ºC višom od radne temperature) u RAL-u po izboru projektanta. Cjevovodi se bojaju temeljnim premazom i lakom u dva sloja. 
Prosječna dimenzija cjevovoda </t>
    </r>
    <r>
      <rPr>
        <sz val="10"/>
        <rFont val="Arial Narrow"/>
        <family val="2"/>
      </rPr>
      <t>Φ</t>
    </r>
    <r>
      <rPr>
        <sz val="10"/>
        <rFont val="Arial Narrow"/>
        <family val="2"/>
        <charset val="238"/>
      </rPr>
      <t xml:space="preserve">18mm
</t>
    </r>
  </si>
  <si>
    <t>S.54.</t>
  </si>
  <si>
    <t xml:space="preserve">PVC rozeta na svim vidljivim prodorima kroz stropove, podove i zidove za cijevi: 
</t>
  </si>
  <si>
    <t>DN 15</t>
  </si>
  <si>
    <t xml:space="preserve">DN 20
</t>
  </si>
  <si>
    <t>S.55.</t>
  </si>
  <si>
    <t xml:space="preserve">Zaštitna izolacija cjevovoda vođenog u podnoj oblozi. Izolacija je ekstrudirana cijev kojoj su unutarnja i vanjska stijenka presvučene čvrstom folijom koja omogućuje jednostavno navlačenje na cijev.
veličina DN 15
</t>
  </si>
  <si>
    <t>S.56.</t>
  </si>
  <si>
    <t>Dobava i montaža toplinske izolacije cjevovoda tople vode izolacijom na bazi sintetičkog kaučuka (elastomer) s parnom branom (klasa B1-DIN 4102).
Materijal izolacije mora imati parnu branu i sljedeće minimalne termodinamičke karakteristike: toplinska vodljivost kod 0°C: l (W/m°C) = 0,036, koef. otpora difuziji vodene pare: h &gt;=10000. Stavka uključuje predobrađene elemente za izoliranje fazonskih komada, ogranaka, armature, spojnih elemenata i sl., originalnu samoljepljivu traku i ljepilo za brtvljenje proreza, te nosače cijevi.
Izolacija u cijevima je debljine sloja 13 mm i za sljedeće vanjske promjere cijevi:</t>
  </si>
  <si>
    <t>Cu Ø  18</t>
  </si>
  <si>
    <t xml:space="preserve">Cu Ø  22 </t>
  </si>
  <si>
    <t>Cu Ø  28</t>
  </si>
  <si>
    <t xml:space="preserve">Cu Ø  35 </t>
  </si>
  <si>
    <t>Cu Ø  42</t>
  </si>
  <si>
    <t>DN 15 (Ø 21,3)</t>
  </si>
  <si>
    <t xml:space="preserve">DN 20 (Ø 26,9 ) </t>
  </si>
  <si>
    <t xml:space="preserve">DN 25 (Ø 33,7) </t>
  </si>
  <si>
    <t xml:space="preserve">DN 32 (Ø 42,4) </t>
  </si>
  <si>
    <t xml:space="preserve">dodatna izolacija cijevi u evakuacijskim putevima pločama kamene vune debljine 30 mm s kaširanom aluminijskom folijom  u kompletu s završnim trakama i ljepilom
Izolacija je sljedećih minimalnih karakteristika:
reakcija na požar A1L-s1,d0 prema HRN EN 13501-1
koeficijent provodljivosti 0,043 W/mK prema HRN EN 13787
granična temperatura primjene 250⁰C prema HRN EN 14706
izolacija debljine 30 mm
</t>
  </si>
  <si>
    <t>m²</t>
  </si>
  <si>
    <t>S.57.</t>
  </si>
  <si>
    <t xml:space="preserve">Oslonci, konzole, ovjesi i ostali pribor za vođenje, oslanjanje i ovješenje cjevovoda izrađen iz tipskih elemenata, prema prethodnoj razradi i detaljnoj specifikaciji izrađenoj od strane proizvođača, što je uključeno u stavku. Kompletan materijal iz ove stavke isporučuje se na gradilište pocinčan radi zaštite od korozije.
</t>
  </si>
  <si>
    <t>S.58.</t>
  </si>
  <si>
    <t xml:space="preserve">Konzole, oslonci, ovjesi i suporti cijevnih razvoda, izrađeni iz čeličnih profila, lima, šipki i slično na licu mjesta prilikom ugradnje, zaštićeni dvostrukim premazom temeljne boje uz prethodno mehaničko čišćenje od hrđe.
</t>
  </si>
  <si>
    <t>S.59.</t>
  </si>
  <si>
    <t xml:space="preserve">Građevinska pripomoć na uspostavi prodora u zidovima za prolaz cjevovoda (do Ø 100 mm)
</t>
  </si>
  <si>
    <t>S.60.</t>
  </si>
  <si>
    <t xml:space="preserve">Proturne cijevi prosječne dimenzije: 
DN 40
</t>
  </si>
  <si>
    <t>S.61.</t>
  </si>
  <si>
    <t xml:space="preserve">Brtvljenje (međuprostora) prodora cijevi kroz gips-kartonske i betonske zidove koji nisu granice požarnih zona trajno elastičnim kitom ili pjenom.
</t>
  </si>
  <si>
    <t>S.62.</t>
  </si>
  <si>
    <t xml:space="preserve">Brtvljenje prodora negorive cijevi kroz gipskartonske, betonske, zidane zidove i stropove koji su PP granica. Brtvljenje se sastoji od ispune vatrozaštitinim punilom međuprostora rupe u PP granici i izolirane negorive cijevi. 
- za cijevi do NO 40
</t>
  </si>
  <si>
    <t>S.63.</t>
  </si>
  <si>
    <t xml:space="preserve">Pripremno završni radovi, skladištenje materijala u krugu gradilišta, raznošenje materijala do mjesta ugradnje, privremena zaštita ugrađenog materijala i opreme do završetka radova, demontaža i ponovna montaža radijatora nakon završne obrade zidova.
</t>
  </si>
  <si>
    <t>S.64.</t>
  </si>
  <si>
    <t xml:space="preserve">Hladna i topla tlačna proba instalacije, temeljito čišćenje hvatača nečistoća,ispiranje instalacije,odzračivanje i regulacija uz pismeni zapisnik o postignutim rezultatima.
Troškovi pogonske energije nisu uključeni.
</t>
  </si>
  <si>
    <t>S.65.</t>
  </si>
  <si>
    <t>S.66.</t>
  </si>
  <si>
    <t xml:space="preserve">Probni pogon postrojenja, dovođenje postrojenja u radno stanje s grubom regulacijom opreme. Troškovi pogonske energije nisu uključeni.
</t>
  </si>
  <si>
    <t>S.67.</t>
  </si>
  <si>
    <t xml:space="preserve">Balansiranje hidrauličkih sustava, uz prisustvo predstavnika ovlaštenog servisa ili proizvođača opreme. Mjerenje ostvarenih protoka i izdavanje zapisnika o istome. Troškovi pogonske energije nisu uključeni.
</t>
  </si>
  <si>
    <t>S.68.</t>
  </si>
  <si>
    <t xml:space="preserve">
S3. VENTILOKONVEKTORI (FAN COILS)
</t>
  </si>
  <si>
    <t>S.69.</t>
  </si>
  <si>
    <t>Kazetni ventilokonvektor s donjom metalnom ukrasnom maskom (boja RAL 9010) s usisnom rešetkom, te istrujnim otvorima za strujanje 360º ili 180⁰ za ugradnju u spušteni tipski rasterski strop 60x60 cm, za četvorocijevni sustav, u kompletu s glavnom i pomoćnom okapnicom i pipcem za odzračivanje, te pumpicom kondenzata. Filter zraka na usisu je visokoefikastan s koncetracijom nižom od 10μg/m³  i lako je zamjenjiv. Motor ventilatora je visokoefikasne izvedbe EC-HEE i kontinuirano upravljanim brojem okretaja motora ventilatora signalom od 2-10V . Elementi regulacije rada obuhvaćeni su u stavkama poglavlja automatske regulacije. 
Sljedećih minimalnih tehhničkih karakteristika ventilokonvektora:</t>
  </si>
  <si>
    <t xml:space="preserve">istrujavanje 624 - 360⁰ 
minimalni protok zraka : V = 215 - 590 m³/h
minimalni rashladni učin pri thv=7/12⁰C i tpz=27⁰C/50%rH:
totalni: Qht = 1720-3140 W
senzibilni: Qhp = 1170-2510 W
temperatura ispuha: tzt= 10,6-14,3 ⁰C
protok vode: qhv= 295-537 l/h
pad tlaka izmjenjivača: Δph= 6,94 - 21,0 kPa
minimalni ogrijevni učin pri tov=50/40⁰C i tpz=19⁰C/50%rH:
Qg = 1230-1940 W
temperatura ispuha: tzt= 36,1-29,0 ⁰C
protok vode: qtv= 108-170 l/h
pad tlaka izmjenjivača: Δpt= 5,4-11,9 kPa
maksimalna buka: Lp= 18-42 dB(A)
maksimalno električno napajanje 230V: N = 5-38 W
istrujavanje 624 - 360⁰ 
</t>
  </si>
  <si>
    <t xml:space="preserve">istrujavanje 624 - 180⁰ 
minimalni protok zraka : V = 215 - 590 m³/h
minimalni rashladni učin pri thv=7/12⁰C i tpz=27⁰C/50%rH:
totalni: Qht = 1720-3140 W
senzibilni: Qhp = 1170-2510 W
temperatura ispuha: tzt= 10,6-14,3 ⁰C
protok vode: qhv= 295-537 l/h
pad tlaka izmjenjivača: Δph= 6,94 - 21,0 kPa
minimalni ogrijevni učin pri tov=50/40⁰C i tpz=19⁰C/50%rH:
Qg = 1230-1940 W
temperatura ispuha: tzt= 36,1-29,0 ⁰C
protok vode: qtv= 108-170 l/h
pad tlaka izmjenjivača: Δpt= 5,4-11,9 kPa
maksimalna buka: Lp= 18-42 dB(A)
maksimalno električno napajanje 230V: N = 5-38 W
istrujavanje 624 - 180⁰ 
</t>
  </si>
  <si>
    <t xml:space="preserve">istrujavanje 634 - 360⁰ 
minimalni protok zraka : V = 405 - 775 m³/h
minimalni rashladni učin pri thv=7/12⁰C i tpz=27⁰C/50%rH:
totalni: Qht = 3050-5160 W
senzibilni: Qhp = 2080-3700 W
temperatura ispuha: tzt= 11,5-12,7 ⁰C
protok vode: qhv= 523-884 l/h
pad tlaka izmjenjivača: Δph= 12,8 - 33,6 kPa
minimalni ogrijevni učin pri tov=50/40⁰C i tpz=19⁰C/50%rH:
Qg = 1490-2180 W
temperatura ispuha: tzt= 30,0-27,6 ⁰C
protok vode: qtv= 130-191 l/h
pad tlaka izmjenjivača: Δpt= 6,9-13,4 kPa
maksimalna buka: Lp= 27-44 dB(A)
maksimalno električno napajanje 230V: N = 11-56 W
istrujavanje 634- 360⁰ 
</t>
  </si>
  <si>
    <t xml:space="preserve">istrujavanje 634 - 180⁰ 
minimalni protok zraka : V = 405 - 775 m³/h
minimalni rashladni učin pri thv=7/12⁰C i tpz=27⁰C/50%rH:
totalni: Qht = 3050-5160 W
senzibilni: Qhp = 2080-3700 W
temperatura ispuha: tzt= 11,5-12,7 ⁰C
protok vode: qhv= 523-884 l/h
pad tlaka izmjenjivača: Δph= 12,8 - 33,6 kPa
minimalni ogrijevni učin pri tov=50/40⁰C i tpz=19⁰C/50%rH:
Qg = 1490-2180 W
temperatura ispuha: tzt= 30,0-27,6 ⁰C
protok vode: qtv= 130-191 l/h
pad tlaka izmjenjivača: Δpt= 6,9-13,4 kPa
maksimalna buka: Lp= 27-44 dB(A)
maksimalno električno napajanje 230V: N = 11-56 W
istrujavanje 634- 180⁰ 
</t>
  </si>
  <si>
    <t>S.70.</t>
  </si>
  <si>
    <t xml:space="preserve">Prolazni regulacijsko-balansirajući ventil neosjetljiv na utjecaj promjene diferencijalnog tlaka sustava sa funkcijom namještanja protoka od minimalnog do maksimalnog pomoću skale za prednamještanje, regulacijski hod ventila treba biti neovisan od prednamještanja protoka, minimalni hod ventila je 2,5 mm kao zaštita od blokiranja ventila uslijed nečistoća u instalaciji,maksimalni radni diferencijalni tlak je 800 kPa,tijelo ventila izrađeno od DZR mesinga, tlačni razred ventila PN25, maksimalna radna temperatura 120°C. U kompletu s ventilom je elektrotermički on/off pogon , jednostavna klik montaža pogona, IP-54 zaštita , automatska detekcija hoda ventila, prema EMC direktivi 2004/108/EC i LVD direktivi 2006/95/EC, te navojni priključci holenderski za ventil, sljedećih veličina:     </t>
  </si>
  <si>
    <t xml:space="preserve">grijač ventilokonvektora DN15LF:     65-370 l/h </t>
  </si>
  <si>
    <t xml:space="preserve">hladnjak ventilokonvektora DN15HF:   220-1330 l/h
</t>
  </si>
  <si>
    <t>S.71.</t>
  </si>
  <si>
    <t xml:space="preserve">Navojni kugla mesing ventil s leptir ručicom PN16, sljedećih veličina:
DN 15- R1/2" - MŽ
</t>
  </si>
  <si>
    <t>S.72.</t>
  </si>
  <si>
    <t xml:space="preserve">Gibljivi spojevi izrađeni iz nehrđajućeg čelika otpornog na tlak do 10 bar i konstatnog presjeka pri presavijanju Φ 14 mm za spajane zračne zavjese na cjevovod prosječne duljine 0,5 metara s holenderskim priključcima i brtvama: 
R1/2" / R1/2"
</t>
  </si>
  <si>
    <t>S.73.</t>
  </si>
  <si>
    <t xml:space="preserve">Armirani PVC gibljivi cjevovod za priključenje odvoda kondenzata, uključivo s obujmicama za stezanje, a prosječne dužine 0,5 m 
</t>
  </si>
  <si>
    <t>S.74.</t>
  </si>
  <si>
    <t xml:space="preserve">Prelazni komadi za spoj gibljivog cjevovoda s bakrenim cijevima (odvod kondenzata)
</t>
  </si>
  <si>
    <t>S.75.</t>
  </si>
  <si>
    <t>Toplovodna zračna zavjesa, namijenjena za ugradnju na velikim ulaznim otvorima za promet ljudi. Zavjesa je kazetne izvedbe za ugradnju u spušteni strop - kazetna izvedba, te s ugrađenim toplovodnim grijačem.
Kućište  je  samonosivo  i  izrađeno  od  čeličnog  pocinčanog izolirsnog lima, te donjom ukrasnom usisno/istrujnom maskom u bijeloj RAL 9010 boji.
Izmjenjivač topline je Cu/Al, sa dva reda cijevi konstruiran za vodu kao radni medij, maksimalne temperature do 100˚C i ispitan na tlaku od 25 bar.
Ventilatori su aksijalni s monofaznim motorom, ugrađenom termičkom  zaštitom  i  zabrtvljenim  samopodmazujućim  radijalno-aksijalnim ležajevima. 
Upravljanje rada mogući je odabir tri brzine ventilatora, postavne temperature prostora i rada preko elektrotermičkog pogona ventila, te priključak kontakta otvorenosti vratiju.
Upravljač rada zračne toplovodne zavjese s regulacijom brzine vrtnje ventilatora, otvorenosti vratiju i prostornim termostatom, a sastoji se od:
upravljača rada zračnih zavjesa                      kom 1
sobni termosat                                                  kom 1
sklopka otvaranja vratiju                                   kom 1</t>
  </si>
  <si>
    <t xml:space="preserve">Minimalne tehničke karakteristike:
H=3,0 m - visina ugradnje 
L=2,0 m - širina vratiju
n=2 - minimalni broj ventilatora
L= 2200/3200/5000 m3/h - minimalni protok  zraka
Qg= 22,8 kW (tz= 10/32,4⁰C za tv=55/40ºC) - minimalni ogrijevni učin za toplu vodu
N= 0,55 kW (230 V) - nazivna električna snaga ventilatora
priključci: 3/4"
maksimalna dimenzija: 2100x 900 x 350 mm
kazetna izvedba toplovodne zračne zavjese 3520 za ugradnju u rasterski spušteni strop.
</t>
  </si>
  <si>
    <t>S.76.</t>
  </si>
  <si>
    <t xml:space="preserve">Prolazni regulacijsko-balansirajući ventil neosjetljiv na utjecaj promjene diferencijalnog tlaka sustava sa funkcijom namještanja protoka od minimalnog do maksimalnog pomoću skale za prednamještanje, regulacijski hod ventila treba biti neovisan od prednamještanja protoka, minimalni hod ventila je 2,5 mm kao zaštita od blokiranja ventila uslijed nečistoća u instalaciji,maksimalni radni diferencijalni tlak je 800 kPa,tijelo ventila izrađeno od DZR mesinga, tlačni razred ventila PN25, maksimalna radna temperatura 120°C. U kompletu s ventilom je elektrotermički on/off pogon , jednostavna klik montaža pogona, IP-54 zaštita , automatska detekcija hoda ventila, prema EMC direktivi 2004/108/EC i LVD direktivi 2006/95/EC, te navojni priključci holenderski za ventil, sljedećih veličina:    
DN20:     220-1330 l/h  </t>
  </si>
  <si>
    <t>S.77.</t>
  </si>
  <si>
    <t xml:space="preserve">Navojni kugla mesing ventil s leptir ručicom PN16, sljedećih veličina:
DN 20 - R3/4" - MŽ
</t>
  </si>
  <si>
    <t>S.78.</t>
  </si>
  <si>
    <t xml:space="preserve">Gibljivi spojevi izrađeni iz nehrđajućeg čelika otpornog na tlak do 10 bar i konstatnog presjeka pri presavijanju Φ 18 mm za spajane zračne zavjese na cjevovod prosječne duljine 0,5 metara s holenderskim priključcima i brtvama: 
R3/4" / R3/4"
</t>
  </si>
  <si>
    <t>S.79.</t>
  </si>
  <si>
    <r>
      <t>Dobava i ugradnja zidnog grijač zraka sa aksijalnim ventilatorom, trorednnim izmjenjivačem topline od bakrenih cijevi i Al lamelama. Kućište od pocinčanog lima, obojeno bojom . 
Motor ventilatora je monofazni visokoučinski EC-HEE s elektronski upravljan progresivno (0-10V). Elementi regulacije rada obuhvaćeni su u stavkama poglavlja automatske regulacije  
Sljedećih minimalnih tehničkih karakteristika grijača zraka 4350:
minimalni protok zraka : 700-2400 m</t>
    </r>
    <r>
      <rPr>
        <sz val="10"/>
        <rFont val="Arial Narrow"/>
        <family val="2"/>
      </rPr>
      <t>³</t>
    </r>
    <r>
      <rPr>
        <sz val="10"/>
        <rFont val="Arial Narrow"/>
        <family val="2"/>
        <charset val="238"/>
      </rPr>
      <t>/h
minimalni ogrijevni učin pri tgv=50/40⁰C i tpz=-5⁰C/80%rH:
Qg = 9.070-18.200 W
temperatura ispuha: tzt= 29,8-15,8 ⁰C
protok vode: qhv= 779-1580 l/h
pad tlaka izmjenjivača: Δph= 6,01-22,3 kPa
maksimalna buka: Lp= 16-45 dB(A)</t>
    </r>
  </si>
  <si>
    <t>S.80.</t>
  </si>
  <si>
    <t>S.81.</t>
  </si>
  <si>
    <t>S.82.</t>
  </si>
  <si>
    <t>S.83.</t>
  </si>
  <si>
    <t xml:space="preserve">Dobava i montaža armaturne grupe priključka hladnjaka demineralizirane vode u stanici u podrumu koja se sastoji od:
</t>
  </si>
  <si>
    <t xml:space="preserve">DN20 (R 3/4") </t>
  </si>
  <si>
    <t>navojne kugla slavine DN 25 (R 1")</t>
  </si>
  <si>
    <t>navojnog hvatača nečistoća DN 25 (R 1")</t>
  </si>
  <si>
    <t>prolaznog regulacijsko-balansirajući ventil neosjetljiv na utjecaj promjene diferencijalnog tlaka sustava sa funkcijom namještanja protoka od minimalnog do maksimalnog pomoću skale za prednamještanje 
DN 25 (R 1")</t>
  </si>
  <si>
    <t>S.84.</t>
  </si>
  <si>
    <t xml:space="preserve">Dobava i montaža navojne kugla slavine s ručicom, za medij ogrijevna/rashladna voda, nazivnog tlaka PN16, u kompletu s s vijčanom spojkom i brtvenim materijalom, sljedećih dimenzija:
</t>
  </si>
  <si>
    <t>DN 25 (R 1")</t>
  </si>
  <si>
    <t>DN 32 (R 1 1/4")</t>
  </si>
  <si>
    <t>DN 40 (R 1 1/2")</t>
  </si>
  <si>
    <t>DN 50 (R 2")</t>
  </si>
  <si>
    <t xml:space="preserve">DN 65 (R 2 1/2")
</t>
  </si>
  <si>
    <t>S.85.</t>
  </si>
  <si>
    <t xml:space="preserve">DN20:  300-1800 l/h </t>
  </si>
  <si>
    <t xml:space="preserve">DN25:    600-3609 l/h  </t>
  </si>
  <si>
    <t xml:space="preserve">DN32:    550-4001 l/h  </t>
  </si>
  <si>
    <t xml:space="preserve">DN40:    1370-9500 l/h  
</t>
  </si>
  <si>
    <t xml:space="preserve">DN50:    3700-14800 l/h  
</t>
  </si>
  <si>
    <t>S.86.</t>
  </si>
  <si>
    <t xml:space="preserve">DN20HF:  300-1800 l/h </t>
  </si>
  <si>
    <t>S.87.</t>
  </si>
  <si>
    <t>S.88.</t>
  </si>
  <si>
    <t xml:space="preserve">Dobava i montaža automatskog odzračnog ventila u kompletu sa zapornom kugla slavinom, sljedećih dimenzija:
</t>
  </si>
  <si>
    <t>veličina ZUT 15 - DN15 (R1/2'')</t>
  </si>
  <si>
    <t xml:space="preserve">veličina ZUT 20 - DN20 (R3/4'')
</t>
  </si>
  <si>
    <t>S.89.</t>
  </si>
  <si>
    <t>S.90.</t>
  </si>
  <si>
    <t xml:space="preserve">Sifonski priključak za spoj odvoda kondezata u pripremljeni priključak kanalizacije.
</t>
  </si>
  <si>
    <t>S.91.</t>
  </si>
  <si>
    <t>Dobava i montaža bakrene cijevi prema HRN EN 1057, za razvod tople i hladne vode, te hladnog kondenzata u kanalizaciju, ravne, tvrde (R 290), uključivo svi potrebni fazonski elementi za kapilarno spajanje (koljena, redukcije, T-komadi, spojnice,prijelazni MS komadi, itd.), sljedećih dimenzija:</t>
  </si>
  <si>
    <t>Cu Φ42 x 2,0 mm</t>
  </si>
  <si>
    <t xml:space="preserve">Cu Φ54 x 2,0 mm
</t>
  </si>
  <si>
    <t>S.92.</t>
  </si>
  <si>
    <t xml:space="preserve">DN 32 (Ø 42,4 x 3,25) </t>
  </si>
  <si>
    <t xml:space="preserve">DN 40 (Ø 48,3 x 3,25) </t>
  </si>
  <si>
    <t xml:space="preserve">DN 50 (Ø 60,3 x 3,65) </t>
  </si>
  <si>
    <t xml:space="preserve">DN 65 (Ø 76,1 x 3,65) </t>
  </si>
  <si>
    <t>DN 80 (Ø 88,9 x 4,05)</t>
  </si>
  <si>
    <t xml:space="preserve">DN 100 (Ø 114,3 x 4,50)
</t>
  </si>
  <si>
    <t>S.93.</t>
  </si>
  <si>
    <t>Dobava i montaža toplinske izolacije cjevovoda tople i hlađene vode izolacijom na bazi sintetičkog kaučuka (elastomer) s parnom branom (klasa B1-DIN 4102).
Materijal izolacije mora imati parnu branu i sljedeće minimalne termodinamičke karakteristike: toplinska vodljivost kod 0°C: l (W/m°C) = 0,036, koef. otpora difuziji vodene pare: h &gt;=10000. Stavka uključuje predobrađene elemente za izoliranje fazonskih komada, ogranaka, armature, spojnih elemenata i sl., originalnu samoljepljivu traku i ljepilo za brtvljenje proreza, te nosače cijevi.
Izolacija u cijevima je debljine sloja 13 mm i isporučuje se za sljedeće vanjske promjere cijevi:</t>
  </si>
  <si>
    <t>Cu Ø  54</t>
  </si>
  <si>
    <t xml:space="preserve">DN 40 (Ø 48,3) </t>
  </si>
  <si>
    <t xml:space="preserve">DN 50 (Ø 60,3) </t>
  </si>
  <si>
    <t xml:space="preserve">DN 65 (Ø 76,1) </t>
  </si>
  <si>
    <t>DN 80 (Ø 88,9)</t>
  </si>
  <si>
    <t>DN 100 (Ø 114,3)</t>
  </si>
  <si>
    <t xml:space="preserve">dodatna izolacija cijevi u evakuacijskim putevima pločama kamene vune debljine 30 mm s kaširanom aluminijskom folijom  u kompletu s završnim trakama i ljepilom. Izolacija je sljedećih minimalnih karakteristika:
reakcija na požar A1L-s1,d0 prema HRN EN 13501-1
koeficijent provodljivosti 0,043 W/mK prema HRN EN 13787
granična temperatura primjene 250⁰C prema HRN EN 14706
izolacija debljine 30 mm
</t>
  </si>
  <si>
    <t>S.94.</t>
  </si>
  <si>
    <t xml:space="preserve">Oslonci, konzole, ovjesi i ostali pribor za vođenje, oslanjanje i ovješenje cjevovoda izrađen iz tipskih elemenata, prema prethodnoj razradi i detaljnoj specifikaciji izrađenoj od strane proizvođača, što je uključeno u stavku. Kompletan materijal iz ove stavke isporučuje se na gradilište pocinčan radi zaštite od korozije </t>
  </si>
  <si>
    <t>S.95.</t>
  </si>
  <si>
    <t>Konzole, oslonci, ovjesi i suporti cijevnih razvoda, izrađeni iz čeličnih profila, lima, šipki i slično na licu mjesta prilikom ugradnje, zaštićeni dvostrukim premazom temeljne boje uz prethodno mehaničko čišćenje od hrđe.</t>
  </si>
  <si>
    <t>S.96.</t>
  </si>
  <si>
    <t xml:space="preserve">Građevinska pripomoć na uspostavi prodora u zidovima za prolaz cjevovoda (do Ø 100 mm).
</t>
  </si>
  <si>
    <t>S.97.</t>
  </si>
  <si>
    <t xml:space="preserve">Proturne cijevi prosječne dimenzije: 
DN 50
</t>
  </si>
  <si>
    <t>S.98.</t>
  </si>
  <si>
    <t>S.99.</t>
  </si>
  <si>
    <t>Brtvljenje prodora negorive cijevi kroz gipskartonske, betonske, zidane zidove i stropove koji su PP granica. Brtvljenje se sastoji od ispune vatrozaštitinim punilom međuprostora rupe u PP granici i izolirane negorive cijevi. 
- za cijevi do NO 65</t>
  </si>
  <si>
    <t>S.100.</t>
  </si>
  <si>
    <t xml:space="preserve">Pripremno završni radovi, skladištenje materijala u krugu gradilišta, raznošenje materijala do mjesta ugradnje, privremena zaštita ugrađenog materijala i opreme do završetka radova.
</t>
  </si>
  <si>
    <t>S.101.</t>
  </si>
  <si>
    <t>S.102.</t>
  </si>
  <si>
    <t>S.103.</t>
  </si>
  <si>
    <t>S.104.</t>
  </si>
  <si>
    <t>S.105.</t>
  </si>
  <si>
    <t xml:space="preserve">Puštanje u pogon opreme od strane ovlaštenih servisera, te podešavanje istih na projektne parametre.
- ventilokonvektori - 82 kompl.
- zračna zavjesa - 1 kompl.
</t>
  </si>
  <si>
    <t>S.106.</t>
  </si>
  <si>
    <t xml:space="preserve">
S4. INDUKCIJSKI UREĐAJI (CHILLED BEAMS)
</t>
  </si>
  <si>
    <t>S.107.</t>
  </si>
  <si>
    <t>Aktivna rashladna greda (chilled beams) s visokim rashladnim učinom pomoću zrak-voda sustava za ugradnju u spušteni strop rasterskog tipa 60x60. Sastoji se od kućišta s ušicama za ovješenje, nezapaljivim sapnicma i toplinskim izmjenjivačem. Perforirana rešetka za usis zraka, horizontalno ugrađen toplinski izmjenjivač bez tave za kondenzat, senzibilno odvođenje topline , četvorocijevni sustav. Priključak na vodenoj strani G1/2". Stropna pokrovna rešetka izrađena od pocinčanog čeličnog lima. Kućište izrađeno od pocinčanog čeličnog lima. Izmjenjivač izrađen od bakrenih cijevi i aluminijskih lamela. Lopatice za usmjeravanje izrađene od bijele palstike. Vidljive površine plastificirane su u RAL prema izboru arhitekta. Elementi regulacije rada obuhvaćeni su u stavkama poglavlja automatske regulacije. 
Sljedećih minimalnih tehničkih karakteristika aktivnih rashladnih greda:</t>
  </si>
  <si>
    <t xml:space="preserve">nominalne duljine 3000mm i širine 593 mm za rasterski strop 60x60cm
s okruglim priključkom zraka D=158mm
četverocijevna (dva izmjenjivača) izvedba
difuzor 3000 mm i ekstra vellike sapnice
okrugli priključak zraka na sredini aktivne rashladne grede
podesiva regulaciona krilca za regulaciju smjera
minimalni protok zraka : V = 280 m³/h
minimalni rashladni učin pri thv=18/23⁰C i tpz=26⁰C/55%rH, tzp=20⁰C:
totalni: Qht = 1567 W
protok vode: qhv= 173 l/h
pad tlaka izmjenjivača: Δph= 10,9 kPa
minimalni ogrijevni učin pri tov=40/30⁰C i tpz=24⁰C/50%rH, tzp=24⁰C:
totalni Qgt = 1425 W
protok vode: qtv= 123 l/h
pad tlaka izmjenjivača: Δpt= 1,9 kPa
maksimalna buka - zvučna snaga: LwA= 35 dB(A) 
maksimalni pad tlaka zraka: Δpt= 60 Pa 
veličina 3000 x 600 
</t>
  </si>
  <si>
    <t xml:space="preserve">nominalne duljine 2700 mm i širine 593 mm za rasterski strop 60x60cm
s okruglim priključkom zraka  D=158mm
četverocijevna (dva izmjenjivača) izvedba
difuzor 2700 mm i ekstra vellike sapnice
okrugli priključak zraka na sredini aktivne rashladne grede
podesiva regulaciona krilca za regulaciju smjera
minimalni protok zraka : V = 250 m³/h
minimalni rashladni učin pri thv=18/23⁰C i tpz=26⁰C/55%rH, tzp=20⁰C:
totalni: Qht = 1387 W
protok vode: qhv= 152 l/h
pad tlaka izmjenjivača: Δph= 7,8 kPa
minimalni ogrijevni učin pri tov=40/30⁰C i tpz=24⁰C/50%rH , tzp=24⁰C:
totalni Qgt = 1207 W
protok vode: qtv= 101 l/h
pad tlaka izmjenjivača: Δpt= 1,2 kPa
maksimalna buka - zvučna snaga: LwA= 35 dB(A) 
maksimalni pad tlaka zraka: Δpt= 60 Pa 
veličina 2700 x 600 
</t>
  </si>
  <si>
    <t xml:space="preserve">nominalne duljine 2400 mm i širine 593 mm za rasterski strop 60x60cm
s okruglim priključkom zraka  D=158mm
četverocijevna (dva izmjenjivača) izvedba
difuzor 2400 mm i ekstra vellike sapnice
okrugli priključak zraka na sredini aktivne rashladne grede
podesiva regulaciona krilca za regulaciju smjera
minimalni protok zraka : V = 230 m³/h
minimalni rashladni učin pri thv=18/23⁰C i tpz=26⁰C/55%rH, tzp=20⁰C:
totalni: Qht = 1254 W
protok vode: qhv= 136 l/h
pad tlaka izmjenjivača: Δph= 5,8 kPa
minimalni ogrijevni učin pri tov=40/30⁰C i tpz=24⁰C/50%rH , tzp=24⁰C
totalni Qgt = 1062 W
protok vode: qtv= 91 l/h
pad tlaka izmjenjivača: Δpt= 0,9 kPa
maksimalna buka - zvučna snaga: LwA= 35 dB(A) 
maksimalni pad tlaka zraka: Δpt= 60 Pa 
veličina 2400 x 600
</t>
  </si>
  <si>
    <t xml:space="preserve">nominalne duljine 2100 mm i širine 593 mm za rasterski strop 60x 60 cm
s okruglim priključkom zraka  D=158mm
četverocijevna (dva izmjenjivača) izvedba
difuzor 2100 mm i ekstra vellike sapnice
okrugli priključak zraka na sredini aktivne rashladne grede
podesiva regulaciona krilca za regulaciju smjera
minimalni protok zraka : V = 210 m³/h
minimalni rashladni učin pri thv=18/23⁰C i tpz=26⁰C/55%rH, tzp=20⁰C:
totalni: Qht = 1117 W
protok vode: qhv= 120 l/h
pad tlaka izmjenjivača: Δph= 4,0 kPa
minimalni ogrijevni učin pri tov=40/30⁰C i tpz=24⁰C/50%rH , tzp=24⁰C
totalni Qgt = 885 W
protok vode: qtv= 76 l/h
pad tlaka izmjenjivača: Δpt= 0,6 kPa
maksimalna buka - zvučna snaga: LwA= 35 dB(A) 
maksimalni pad tlaka zraka: Δpt= 60 Pa 
veličina 2100 x 600 
</t>
  </si>
  <si>
    <t xml:space="preserve">nominalne duljine 1800 mm i širine 593 mm za rasterski strop 60x60cm
s okruglim priključkom zraka  D=123 mm
četverocijevna (dva izmjenjivača) izvedba
difuzor 1800 mm i ekstra vellike sapnice
okrugli priključak zraka na sredini aktivne rashladne grede
podesiva regulaciona krilca za regulaciju smjera
minimalni protok zraka : V = 180 m³/h
minimalni rashladni učin pri thv=18/23⁰C i tpz=26⁰C/55%rH, tzp=20⁰C:
totalni: Qht = 919 W
protok vode: qhv= 96 l/h
pad tlaka izmjenjivača: Δph= 2,3 kPa
minimalni ogrijevni učin pri tov=40/30⁰C i tpz=24⁰C/50%rH , tzp=24⁰C
totalni Qgt = 660 W
protok vode: qtv= 57 l/h
pad tlaka izmjenjivača: Δpt= 0,3 kPa
maksimalna buka - zvučna snaga: LwA= 35 dB(A) 
maksimalni pad tlaka zraka: Δpt= 60 Pa 
veličina 1800 x 600
</t>
  </si>
  <si>
    <t xml:space="preserve">nominalne duljine 1500 mm i širine 593 mm za rasterski strop 60x60cm
s okruglim priključkom zraka  D=123mm
četverocijevna (dva izmjenjivača) izvedba
difuzor 1500 mm i ekstra vellike sapnice
okrugli priključak zraka na sredini aktivne rashladne grede
podesiva regulaciona krilca za regulaciju smjera
minimalni protok zraka : V = 155 m³/h
minimalni rashladni učin pri thv=18/23⁰C i tpz=26⁰C/55%rH, tzp=20⁰C:
totalni: Qht = 734 W
protok vode: qhv= 73 l/h
pad tlaka izmjenjivača: Δph= 1,2 kPa
minimalni ogrijevni učin pri tov=40/30⁰C i tpz=24⁰C/50%rH , tzp=24⁰C
totalni Qgt = 502 W
protok vode: qtv= 43 l/h
pad tlaka izmjenjivača: Δpt= 0,2 kPa
maksimalna buka - zvučna snaga: LwA= 35 dB(A) 
maksimalni pad tlaka zraka: Δpt= 60 Pa 
veličina 1500 x 600
</t>
  </si>
  <si>
    <t xml:space="preserve">nominalne duljine 1200 mm i širine 593 mm za rasterski strop 60x60cm
s okruglim priključkom zraka  D=123mm
četverocijevna (dva izmjenjivača) izvedba
difuzor 1200 mm i ekstra vellike sapnice
okrugli priključak zraka na sredini aktivne rashladne grede
podesiva regulaciona krilca za regulaciju smjera
minimalni protok zraka : V = 145 m³/h
minimalni rashladni učin pri thv=18/23⁰C i tpz=26⁰C/55%rH, tzp=20⁰C:
totalni: Qht = 727 W
protok vode: qhv= 70 l/h
pad tlaka izmjenjivača: Δph= 1,2 kPa
minimalni ogrijevni učin pri tov=40/30⁰C i tpz=24⁰C/50%rH , tzp=24⁰C
totalni Qgt = 495 W
protok vode: qtv= 40 l/h
pad tlaka izmjenjivača: Δpt= 0,2 kPa
maksimalna buka - zvučna snaga: LwA= 35 dB(A) 
maksimalni pad tlaka zraka: Δpt= 60 Pa 
veličina 1200 x 600 
</t>
  </si>
  <si>
    <t>S.108.</t>
  </si>
  <si>
    <t xml:space="preserve">Prolazni regulacijsko-balansirajući ventil neosjetljiv na utjecaj promjene diferencijalnog tlaka sustava sa funkcijom namještanja protoka od minimalnog do maksimalnog pomoću skale za prednamještanje, regulacijski hod ventila treba biti neovisan od prednamještanja protoka, minimalni hod ventila je 2,5 mm kao zaštita od blokiranja ventila uslijed nečistoća u instalaciji,maksimalni radni diferencijalni tlak je 800 kPa,tijelo ventila izrađeno od DZR mesinga, tlačni razred ventila PN25, maksimalna radna temperatura 120°C. U kompletu s ventilom je elektrotermički on/off pogon , jednostavna klik montaža pogona, IP-54 zaštita , automatska detekcija hoda ventila, prema EMC direktivi 2004/108/EC i LVD direktivi 2006/95/EC, te navojni priključci holenderski za ventil, sljedećih veličina:     
grijač i hladnjak aktivne grede DN15LF:     65-370 l/h 
</t>
  </si>
  <si>
    <t>S.109.</t>
  </si>
  <si>
    <t>S.110.</t>
  </si>
  <si>
    <t>S.111.</t>
  </si>
  <si>
    <t>S.112.</t>
  </si>
  <si>
    <t>S.113.</t>
  </si>
  <si>
    <t xml:space="preserve">DN25:    600-3609 l/h  
</t>
  </si>
  <si>
    <t>S.114.</t>
  </si>
  <si>
    <t>S.115.</t>
  </si>
  <si>
    <t>S.116.</t>
  </si>
  <si>
    <t>S.117.</t>
  </si>
  <si>
    <t>Dobava i montaža bakrene cijevi prema HRN EN 1057, za razvod tople i hladne vode, ravne, tvrde (R 290), uključivo svi potrebni fazonski elementi za kapilarno spajanje (koljena, redukcije, T-komadi, spojnice,prijelazni MS komadi, itd.), sljedećih dimenzija:</t>
  </si>
  <si>
    <t>S.118.</t>
  </si>
  <si>
    <t xml:space="preserve">DN 80 (Ø 88,9 x 4,05)
</t>
  </si>
  <si>
    <t>S.119.</t>
  </si>
  <si>
    <t>S.120.</t>
  </si>
  <si>
    <t xml:space="preserve">Oslonci, konzole, ovjesi i ostali pribor za vođenje, oslanjanje i ovješenje cjevovoda izrađen iz tipskih elemenata, prema prethodnoj razradi i detaljnoj specifikaciji izrađenoj od strane proizvođača, što je uključeno u stavku. Kompletan materijal iz ove stavke isporučuje se na gradilište pocinčan radi zaštite od korozije 
</t>
  </si>
  <si>
    <t>S.121.</t>
  </si>
  <si>
    <t>S.122.</t>
  </si>
  <si>
    <t>S.123.</t>
  </si>
  <si>
    <t>S.124.</t>
  </si>
  <si>
    <t>S.125.</t>
  </si>
  <si>
    <t>S.126.</t>
  </si>
  <si>
    <t>S.127.</t>
  </si>
  <si>
    <t>S.128.</t>
  </si>
  <si>
    <t>S.129.</t>
  </si>
  <si>
    <t>S.130.</t>
  </si>
  <si>
    <t>S.131.</t>
  </si>
  <si>
    <r>
      <t>Puštanje u pogon opreme od strane ovlaštenih servisera, te podešavanje istih na projektne parametre.
- aktivne rashladne gred</t>
    </r>
    <r>
      <rPr>
        <sz val="10"/>
        <rFont val="Arial Narrow"/>
        <family val="2"/>
      </rPr>
      <t xml:space="preserve">e - 137 </t>
    </r>
    <r>
      <rPr>
        <sz val="10"/>
        <rFont val="Arial Narrow"/>
        <family val="2"/>
        <charset val="238"/>
      </rPr>
      <t xml:space="preserve">kompl.
</t>
    </r>
  </si>
  <si>
    <t>S.132.</t>
  </si>
  <si>
    <t xml:space="preserve">
S5. FREONSKA DIREKTNA EKSPANZIJA
</t>
  </si>
  <si>
    <t>**HLAĐENJE ELEKTROSOBA PODRUMA</t>
  </si>
  <si>
    <t>S.133.</t>
  </si>
  <si>
    <t>Zrakom hlađena vanjska jedinica toplinske crpke varijabilnog rashladnog protoka. Sustav je izveden kao inverterska 2-cijevna toplinska crpka. Sustav se temelji na jednoj zrakom hlađenom vanjskom jedinicom i točno određenom broju unutarnjih jedinica različitih modela i kapaciteta, a sve međusobno povezano preko jednog rashladnog kruga (parni i tekućinski cjevovod).
Konstrukcija vanjske jedinice izvedena je od obojanog pocinčanog čeličnog lima. Odjeljak kompresora odvojen je pregradom od odjeljka zračne strane.
Vanjska jedinica je kompletirana sa ekspanzijskim ventilima, uljnim separatorima, grijačima kućišta radilice, zapornim ventilima plinske i tekuće faze, hvatačima nečistoće, prijemnikom i spremnikom tekuće faze radne tvari.
Vanjska jedinica je također kompletirana sa svim sigurnosnim uređajima, uključujući senzor visokog tlaka, senzor niskog tlaka, osigurač, termička zaštita za motore kompresora i ventilatora, zaštita od previsoke struje za inverter motora kompresora, sekvencijalni start i tajmer, te zajednička indikacija kvara.
Vanjska jedinica uključuje displej koji će osigurati vizualni prikaz trenutnog stanja u sustavu.
Vanjska jedinica je potpuno vodonepropusna i tvornički sastavljena, prije ožičena i kompletirana sa svim potrebnim elektroničkim i rashladnim kontrolama za jednostavnu instalaciju.
Motori ventilatora vanjskih jedinica su potpuno ograđeni DC pogonjeni motori s promjenjivom brzinom vrtnje, te sadrže zaštitu od pregijanja.</t>
  </si>
  <si>
    <t xml:space="preserve">Jedinica je sastavljena iz jednog modula, koji ima sljedećih minimalnih  tehničke karakteristike:
- maksimalno spojivi kapacitet 50-150 %
- maksimalno 22 unutarnjih jedinica
- minimalni kapacietet Qh=22,4 kW / Qg=25 kW
- napajanje Nel(hl/gr)= 5,6 / 6,03 kW
- maksimalna razina zvučnog tlaka (hl/gr): 58 / 58 dB(A)
- napajanje: 3f 380-415V, 50Hz
- minimalno radno područje u hlađenju: -15 do + 43 °C
- minimalno radno područje u grijanju: -20 do + 15.5 °C
- rashladni medij : R410A, tvorničko punjenje 11,5 kg
- priključci(tekućine/plin): ø9.52(3/8") /ø19.05(3/4")
- najdalja unutarnja jedinica: 160m
- max. udaljenost do 1. račve: 130m
- max. duljina cjevovoda za sve jedinice: 510 m
- max. visinska razlika(vanjska ispod/iznad): 40/50 m  - max. visinska razlika(između unutarnjih jed.): 18 m
</t>
  </si>
  <si>
    <t>S.134.</t>
  </si>
  <si>
    <t xml:space="preserve">Dobava i ugradnja unutarnje  jedinice freonskog sustava kazetne izvedbe za  montažu u rasterski spušteni strop 60x60 cm i donjom maskom za istrujavanje kondicioniranog zraka u četri smjera, opremljena ventilatorom, izmjenjivačem topline s direktnom ekspanzijom freona, elektronskim ekspanzijskim ventilom, te svim potrebnim elementima za zaštitu, kontrolu i regulaciju uređaja i temperature.
- Qh/Qg =  5.6/6.3 kW - minimalni nominalni učin
- maksimalna razina zvučnog tlaka (hl/gr): Hi:45 Me:39 Lo:31 dB(A)
- minimalni protok zraka (hl/gr): Hi:13 Me:10 Lo:7 mᶟ/min
- priključci: ø6.35(1/4") / ø12.7(1/2")
-uključivo dekorativni panel 700x700 za 4-smjerno istrujavanje
</t>
  </si>
  <si>
    <t>S.135.</t>
  </si>
  <si>
    <t xml:space="preserve">Dobava i ugradnja daljinskog upravljača s LCD touch panelom, žičane vrste za montažu na zid. 
Uz daljinski upravljač isporučuje se integracijski modul za povezivanje komunikacije Modbus instalacije preko linije za daljinski upravljač.
</t>
  </si>
  <si>
    <t>S.136.</t>
  </si>
  <si>
    <t xml:space="preserve">Dobava i ugradnja seta za račvanje cijevi dvocjevnog freonskog sustava, a sastoji se od izoliranog bakrenog spojnog elementa za razvod medija R-410a za plinsku i tekuću fazu, uključivo redukcije (2 komada po kompletu: plinska + tekuća faza)
veličina: DIS-22-1G
</t>
  </si>
  <si>
    <t>**HLAĐENJE CT I RTG PRIZEMLJA</t>
  </si>
  <si>
    <t>S.137.</t>
  </si>
  <si>
    <t xml:space="preserve">Jedinica je sastavljena iz jednog modula, koji ima sljedeće minimalne tehničke karakteristike:
- maks. spojivi kapacitet 50-150 %
- maks. 24 unutarnjih jedinica
- minimalni kapacietet Qh=28 kW / Qg=31,5 kW
- Nel(hl/gr)= 8,09/8,21 kW
- maksimalna razina zvučnog tlaka (hl/gr): 59 / 60 dB(A)
- napajanje: 3f 380-415V, 50Hz
- minimalno radno područje u hlađenju: -15 do + 43 °C
- minimalno radno područje u grijanju: -20 do + 15.5 °C
- rashladni medij : R410A, tvorničko punjenje 11,5 kg
- priključci(tekućine/plin): ø9.52(3/8") /ø22.22(7/8")
- najdalja unutarnja jedinica: 160m
- max. udaljenost do 1. račve: 130m
- max. duljina cjevovoda za sve jedinice: 510 m
- max. visinska razlika(vanjska ispod/iznad): 40/50 m  max. visinska razlika(između unutarnjih jed.): 18 m
</t>
  </si>
  <si>
    <t>S.138.</t>
  </si>
  <si>
    <t xml:space="preserve">Dobava i ugradnja unutarnje  jedinice freonskog sustava kazetne izvedbe za  montažu u rasterski spušteni strop i donjom maskom za istrujavanje kondicioniranog zraka u jednom smjeru, opremljena ventilatorom, izmjenjivačem topline s direktnom ekspanzijom freona, elektronskim ekspanzijskim ventilom, te svim potrebnim elementima za zaštitu, kontrolu i regulaciju uređaja i temperature.
- Qh/Qg =  4.5/5.0 kW - minimalni nominalni učin
- maksimalna razina zvučne snage (hl/gr): 60  dB(A)
- maksimalna razina zvučnog tlaka (hl/gr): Hi:40 Me:38 Lo:35 dB(A)
- minimalni protok zraka (hl/gr): Hi:12 Me:11 Lo:9.5 mᶟ/min
- priključci: ø6.35(1/4") / ø12.7(1/2")
-uključivo dekorativni panel 1250x650 za 1-smjerno istrujavanje
</t>
  </si>
  <si>
    <t>S.139.</t>
  </si>
  <si>
    <t xml:space="preserve">Dobava i ugradnja unutarnje  jedinice freonskog sustava kazetne izvedbe za  montažu u rasterski spušteni strop i donjom maskom za istrujavanje kondicioniranog zraka u jednom smjeru, opremljena ventilatorom, izmjenjivačem topline s direktnom ekspanzijom freona, elektronskim ekspanzijskim ventilom, te svim potrebnim elementima za zaštitu, kontrolu i regulaciju uređaja i temperature.
- Qh/Qg =  7.1/8.0 kW - minimalni nominalni učin
- maksimalna razina zvučne snage (hl/gr): 61  dB(A)
- maksimalna razina zvučnog tlaka (hl/gr): Hi:46 Me:41 Lo:36 mᶟ/min
- minimalni protok zraka (hl/gr): Hi:15 Me:12 Lo:9.5 mᶟ/min
- priključci: ø9.52(3/8") /ø15.88(5/8")
-uključivo dekorativni panel 1250x650 za 1-smjerno istrujavanje
</t>
  </si>
  <si>
    <t>S.140.</t>
  </si>
  <si>
    <t>S.141.</t>
  </si>
  <si>
    <t>Dobava i ugradnja seta za račvanje cijevi dvocjevnog freonskog sustava, a sastoji se od izoliranog bakrenog spojnog elementa za razvod medija R-410a za plinsku i tekuću fazu, uključivo redukcije (2 komada po kompletu: plinska + tekuća faza)
veličina: DIS-22-1G</t>
  </si>
  <si>
    <t>S.142.</t>
  </si>
  <si>
    <t xml:space="preserve">Dobava i ugradnja seta za račvanje cijevi dvocjevnog freonskog sustava, a sastoji se od izoliranog bakrenog spojnog elementa za razvod medija R-410a za plinsku i tekuću fazu, uključivo redukcije (2 komada po kompletu: plinska + tekuća faza)
veličina: DIS-180-1G
</t>
  </si>
  <si>
    <t>**HLAĐENJE/GRIJANJE LABORATORIJA 1.KATA</t>
  </si>
  <si>
    <t>S.143.</t>
  </si>
  <si>
    <t>Dobava i ugradnja vanjske jedinice  varijabilnog rashladnog protoka u izvedbi 3-cijevne dizalice topline. Sustav povrata topline omogućuje simultano/istovremeno grijanje hlađenje u pojedinim djelovima sustava.  Svaki sustav/zona temelji se na jednoj/više zrakom hlađenih vanjskih jedinica i točno određenom broju unutarnjih jedinica različitih modela i kapaciteta, a sve međusobno povezano preko jednog rashladnog kruga (parni tlačni, parni usisni i tekućinski cjevovod).
Sustav 3-cijevne vanjske jedinice imaju ugrađen inverter scroll kompresor koji osigurava promjenjivo izlazno opterećenje u rasponu od 20% do 100% ukupnog kapaciteta vanjske jedinice. 
Jedinica ima napajanje od 415V / 3 faze / 50Hz. Kompresor vanjske jedinice ima startnu struju koja ne prelazi 5 A, a pogonsku struju kako je navedeno u priloženim električnim karakteristikama.
Konstrukcija vanjske jedinice izvedena je od obojanog pocinčanog čeličnog lima. Odjeljak kompresora odvojen je pregradom od odjeljka zračne strane.
Vanjska jedinica je kompletirana sa ekspanzijskim ventilima, uljnim separatorima, grijačima kućišta radilice, zapornim ventilima plinske i tekuće faze, hvatačima nečistoće, prijemnikom i spremnikom tekuće faze radne tvari. 
Također kompletirana sa svim sigurnosnim uređajima, uključujući senzor visokog tlaka, senzor niskog tlaka, osigurač, termička zaštita za motore kompresora i ventilatora, zaštita od previsoke struje za inverter motora kompresora, sekvencijalni start i tajmer, te zajednička indikacija kvara.</t>
  </si>
  <si>
    <t xml:space="preserve">Jedinica je sastavljena iz jednog modula, koji ima sljedeće minimalne tehničke karakteristike:
- maks. spojivi kapacitet 50-200 %
- maks. 20 unutarnjih jedinica
- minimalni kapacietet Qh=22.4 kW / Qg=25 kW
- Nel(hl/gr)= 5,9/5,9 kW
- maksimalna razina zvučnog tlaka (hl/gr): 57 / 57 dB(A)
- napajanje: 3 Phase 380-415V, 50Hz
- minimalno radno područje u hlađenju: -15 do + 43 °C
- minimalno radno područje u grijanju: -20 do + 15.5 °C
- rashladni medij : R410A, tvorničko punjenje 8,7 kg
- priključci(tekućina / plin usis / plin tlak): 
   ø9.52(3/8") / ø19.05(3/4") / ø 15.88(5/8")
- najdalja unutarnja jedinica: 160m
- max. udaljenost do 1. račve: 130m
- max. duljina cjevovoda za sve jedinice: 1000 m
- max. visinska razlika(vanjska ispod/iznad): 40/50 m 
- max. visinska razlika(između unutarnjih jed.): 18 m
</t>
  </si>
  <si>
    <t>S.144.</t>
  </si>
  <si>
    <t>S.145.</t>
  </si>
  <si>
    <t xml:space="preserve">Dobava i ugradnja unutarnje  jedinice freonskog sustava kazetne izvedbe za  montažu u rasterski spušteni strop i donjom maskom za istrujavanje kondicioniranog zraka u jednom smjeru, opremljena ventilatorom, izmjenjivačem topline s direktnom ekspanzijom freona, elektronskim ekspanzijskim ventilom, te svim potrebnim elementima za zaštitu, kontrolu i regulaciju uređaja i temperature.
- Qh/Qg =  7.1/8.0 kW - minimalni nominalni učin
- maksimalna razina zvučne snage (hl/gr): 61  dB(A)
- maksimalna razina zvučnog tlaka (hl/gr): Hi:46 Me:41 Lo:36 mᶟ/min
- minimalni protok zraka (hl/gr): Hi:15 Me:12 Lo:9.5 mᶟ/min
- priključci: ø9.52(3/8") /ø15.88(5/8")
-uključivo dekorativni panel 1250x650  za 1-smjerno istrujavanje
</t>
  </si>
  <si>
    <t>S.146.</t>
  </si>
  <si>
    <t xml:space="preserve">Dobava i ugradnja unutarnje  jedinice freonskog sustava kazetne izvedbe za  montažu u rasterski spušteni strop i donjom maskom za istrujavanje kondicioniranog zraka u dva smjera, opremljena ventilatorom, izmjenjivačem topline s direktnom ekspanzijom freona, elektronskim ekspanzijskim ventilom, te svim potrebnim elementima za zaštitu, kontrolu i regulaciju uređaja i temperature.
- Qh/Qg =  11.2/12.5 kW - minimalni nominalni učin
- maksimalna razina zvučne snage (hl/gr): -  dB(A)
- maksimalna razina zvučnog tlaka (hl/gr): Hi:45 Me:41 Lo:37 mᶟ/min
- minimalni protok zraka (hl/gr): Hi:27 Me:23 Lo:20 mᶟ/min
- priključci:ø9.52(3/8") / ø15.88(5/8")
-uključivo dekorativni panel 1835x680 za 2-smjerno istrujavanje
</t>
  </si>
  <si>
    <t>S.147.</t>
  </si>
  <si>
    <t>S.148.</t>
  </si>
  <si>
    <t>Dobava i ugradnja seta za račvanje cijevi trocijevnog freonskog sustava, a sastoji se od izoliranog bakrenog spojnog elementa za razvod medija R-410a za plinsku i tekuću fazu, uključivo redukcije (3 komada po kompletu: plinska tlačna + plinska odsisna + tekuća faza)
veličina: DIS-180-1RG</t>
  </si>
  <si>
    <t>S.149.</t>
  </si>
  <si>
    <t>Dobava i ugradnja seta za prekretanje freonskog sustava hlađenje/grijanje, a sastoji se od kontrolnikom protoka koji omogućuje simultano grijanje jednog dijela sustava (ili pojedine unutarnje jedinice), dok se drugi dio sustava hladi. Kontrolnik je s dodatnim elektromagnetskim ventilom i kapilarima čime se spriječavaju razlike tlaka i buka prilikom prolaska rashladnog medija kroz uređaj dok se vrši izmjena režima rada (hlađenje - grijanje - hlađenje).
veličina: PFD1124-E</t>
  </si>
  <si>
    <t>S.150.</t>
  </si>
  <si>
    <t xml:space="preserve">Dobava i ugradnja seta za prekretanje freonskog sustava hlađenje/grijanje, a sastoji se od kontrolnikom protoka koji omogućuje simultano grijanje jednog dijela sustava (ili pojedine unutarnje jedinice), dok se drugi dio sustava hladi. Kontrolnik je s dodatnim elektromagnetskim ventilom i kapilarima čime se spriječavaju razlike tlaka i buka prilikom prolaska rashladnog medija kroz uređaj dok se vrši izmjena režima rada (hlađenje - grijanje - hlađenje).
veličina: PFD1804-E
</t>
  </si>
  <si>
    <t>**HLAĐENJE ELEKTROOPREME KATERIZACIJE SRCA 2.KAT</t>
  </si>
  <si>
    <t>S.151.</t>
  </si>
  <si>
    <t xml:space="preserve">Dobava i ugradnja zrakom hlađena vanjske jedinice i unutarnje jedinice toplinske crpke SPLIT sustava izveden kao inverterska toplinska crpka. Sustav se temelji na jednoj zrakom hlađenom vanjskom jedinicom i unutarnje jedinice, a sve međusobno povezano preko jednog rashladnog kruga (parni i tekućinski cjevovod).
</t>
  </si>
  <si>
    <t>S.152.</t>
  </si>
  <si>
    <t xml:space="preserve">Vanjska jedinica  sustava 
- napajanje: 1f, 220-240V, 60Hz
- minimalni kapacitet Qh= 7.1 ( 3.2 ~ 8.0 ) kW / Qg= 8.0 ( 3.6 ~ 9.0 ) kW
- Nel(hl/gr)= 1.94 / 1.91  kW
- minimalno SEER/SCOP - 5.8 / -  A+/A+
- maksimalna razina zvučnog tlaka (hl/gr): 51 / 48 dB(A)
- minimalni protok zraka (hl/gr): 60 / 50  mᶟ/min
- rashladni medij : R410A, tvorničko punjenje 2,95 kg (dovoljno za 30 m)
- priključci(tekućine/plin): 9.52(3/8") / 15.88(5/8")
- max. duljina cjevovoda u jednom smjeru: 50 m
- max. visinska razlika: 30/15 m
- radno područje u hlađenju: -15 do + 43 °C
</t>
  </si>
  <si>
    <t>S.153.</t>
  </si>
  <si>
    <t xml:space="preserve">Unutarnja jedinice freonskog sustava kazetne izvedbe za  montažu u rasterski spušteni strop i donjom maskom za istrujavanje kondicioniranog zraka u četri smjera, opremljena ventilatorom, izmjenjivačem topline s direktnom ekspanzijom freona, elektronskim ekspanzijskim ventilom, te svim potrebnim elementima za zaštitu, kontrolu i regulaciju uređaja i temperature.
- Qh/Qg = 7.1/8.0 kW - minimalni nominalni učin
- maksimalna razina zvučne snage (hl/gr): 62 / 62   dB(A)
- maksimalna razina zvučnog tlaka (hl/gr): 35 / 34 / 29 - 35 / 34 / 29  dB(A) 
- priključci: 9.52(3/8") / 15.88(5/8")
- uključivo: filter - periva plastična mrežica
-uključivo dekorativni panel 950 x 950 za 4-smjerno istrujavanje
</t>
  </si>
  <si>
    <t>S.154.</t>
  </si>
  <si>
    <t>**HLAĐENJE DATA CENTRA PODRUM</t>
  </si>
  <si>
    <t>S.155.</t>
  </si>
  <si>
    <t>Dobava i ugradnja klima ormara za precizno kondicioniranje data centra 
(usis recirkulirajućeg zraka sa gornje strane,a tlak zraka prema dolje u prostor podignutog poda) sastavljen od dva kruga hlađenja sa direktnom ekspanzijom i digitalnom kontrolom učina. Isparivač ima dva rashladna kruga sa po jednim kompresorom, te dva zrakom hlađena kondenzatora, elektronskim ekspanzionim ventilima, motornih žaluzina na usisu, filtera F5, dva direktno pogonjena EC ventilatora sa unatrag zakrivljenim lopaticama i elektronskom regulacijom broja okretaja, antivibracijskim podložkama.
U sklopu uređaja nalazi se elektro ormar (glavna sigurnosna sklopka sa vanjskom ručkom, zaštita kruga napajanja i kruga daljinskog upravljanja, motora ventilatora i kompresora) i elektronički modul s mikroprcesorskim regulatorom (osigurava regulaciju temperature hlađenja zraka, nadzor radnih parametara, dijagnozu greške (visoki - niski tlak, protok zraka, kompresora i ventilatora), mjerenje vremena rada kompresora, vremensko zatezanje između dva uključivanja kompresora te automatsko izjednačavanje vremena rada više kompresora, mogućnost izbora željene temperature i prikaz izlazne temperature zraka. Regulator sadrži dodatnu katicu koja podržava  Modbus IP, SNMP i BACnet IP protokole za povezivanja na centralnI dzornI sustav .</t>
  </si>
  <si>
    <t xml:space="preserve"> minimalne tehničke karakteristike
- istrujavanje zraka prema dolje u tehnički pod
- verzija direktna ekspanzija, rashladna tvar R410A i elektronski ekspanzijski ventil
- dva rashladna kruga  s scroll kompresorom, s digitalnom kontrolom učina (20-100%)
- ukupni minimalni rashladni kapacitet 38 kW pri temp. okoliša 40°C
- minimalni senzibilni rashladni kapacitet 36 kW pri temp.okoliša 40°C, sobna temp. 25°C/50%RH , temperatura ispuha 17°C
- žaluzina s elektromotornim pogonom za zatvaranje pri prestanku rada
- filtar zraka F5 (EU5) s alarmom začepljenosti filtra
- EC ventilator, minimalnog protok zraka 12.320 m3/h, minimalni raspoloživi eksterni pad tlaka 500 Pa
dimenzija i težina:
- maksimalne dimenzije (dxšxv) 1720x865x1960mm i maksimalne masa 548 kg
- nosivo postolje visine do 600 mm
</t>
  </si>
  <si>
    <t>električno napajanje
- mrežno napajanje 400V / 3ph / 50Hz+N
- ukupna maksimalna električna snaga 13,1 kW
- reley za kontrolu prisutnosti napajanja i redoslijeda faza, nestanka faze  i neuravnoteženja napona između faza
- prekidač za vanjske jedinice (kondezator) 10A /1 faza
regulacija
- mikroprocesorska kontrola s grafičkim displayem velik s kontrolom temperature i vlage s aplikacijom (kontrola rada jedinice preko udaljenih senzora temperature i vlage)
- nadzor Modbus IP za povezivanje na CNUS
- senzor izlazne temperature zraka
- prostorni senzor temperature i vlažnosti 3 kom
- senzor curenja vode
- senzor dima
- nepovratni ventil</t>
  </si>
  <si>
    <t>S.156.</t>
  </si>
  <si>
    <t xml:space="preserve">Dobava i ugradnja zračnog kondenzatora za freonske rashladne krugove klima ormara iz prethodne stavke za horizontalnu montažu (strujanje zraka vertikalno) u kompletu s nogicama, regulacijskim ormarom (zaštita motora  i kontinuirana regulacija vrtnje ovisno o tlaku kondenzacije) koji se sastoji od glavne sklopke, zaštite, tlačne sonde i  regulatora:
Minimalne tehničke karakteristike zračnog kondenzatora:
Minimalni rashladni učin zrakom hlađenog kondezatora: 25 kW
Temperatura vanjskog zraka na ulazu u zračni kondenzator: 40°C
Minimalni broj ventilatora zračnog kondenzatora  : 3
Električne karakteristike zračnog kondenzatora:
- maksimalni broj okretaja ventilatora: 1400 okr/min
- minimalni protok zraka 8.252 m3/h
- maksimalna snaga : 0,7 kW
- napajanja: 230V/1f/50Hz
- maksimalna razina buke 50,5 dB(A) na 5m udaljenosti od uređaja i visini 1m od površine.
</t>
  </si>
  <si>
    <t>S.157.</t>
  </si>
  <si>
    <t xml:space="preserve">Dobava i ugradnje podne nagazne rešetke za dovod zraka i ugradnju u raster tehničkog poda podatkovnog centra, dimenzija 600x600 mm (točne mjere 599x599 mm +0,5/-1mm) i visine usklađene dobavljaču ploča tehničkog poda (projektom 38 mm), ojačane konstrukcije koja osigurava povećana nagazna koncetrična opterećenja rešetke (statičko opterećenje: 4.4kN na području 25mm × 25mm; sigurnost faktor opterećenja od 13.3kN , ispitane prema PSA MOB PF2 PS/SPU March 1992.), s nepomičnim lamelama i okomitim smjerom istrujavanja zraka sa što većom slobodnom istrujnom površinom (minimalno 60%).  S donje strane predviđeni su ručni multizonski regulatori protoka s leptirastom zaklopkom (protuhodna krilca sa zajedničkim pogonom).
</t>
  </si>
  <si>
    <t>**ZAJEDNIČKE STAVKE FREONSKIH SUSTAVA S DIREKTNOM EKSPANZIJOM</t>
  </si>
  <si>
    <t>S.158.</t>
  </si>
  <si>
    <r>
      <t>Dobava i ugradnja predizolirane bakrene cijevi u kolutu ili šipki za freonske rashladne sustave radnih tlakova do 30 bara prema HRN EN 12735-1, u kompletu sa koljenima, sifonima, kontra sifonima, T komadima, spojnicama, redukcijama i  garniturom za tvrdo lemljenje i sitnim montažnim materijalom.
Cijevi moraju biti odmašćene, očišćene i osušene prije ugradnje. Predviđene su sa tvorničkom izolacijom s parnom branom (minimalni koeficijent otpora difuziji vodene pare m ³ 10.000, za temperaturno područje primjene  -50 ÷ 105</t>
    </r>
    <r>
      <rPr>
        <sz val="10"/>
        <rFont val="Arial Narrow"/>
        <family val="2"/>
      </rPr>
      <t>°</t>
    </r>
    <r>
      <rPr>
        <sz val="10"/>
        <rFont val="Arial Narrow"/>
        <family val="2"/>
        <charset val="238"/>
      </rPr>
      <t xml:space="preserve">C) debljine ovisno o dimenziji cijevi. </t>
    </r>
  </si>
  <si>
    <t>Ø 6,35 mm (1/4'') - izolacija 6mm</t>
  </si>
  <si>
    <t>Ø 9,52 mm (3/8'') - izolacija 8mm</t>
  </si>
  <si>
    <t>Ø 12,70 mm (1/2'')  - izolacija 8mm</t>
  </si>
  <si>
    <t>Ø 15,88 mm (5/8'') - izolacija 10mm</t>
  </si>
  <si>
    <t>Ø 19,05 mm (3/4'')  - izolacija 10mm</t>
  </si>
  <si>
    <t>Ø 22,22 mm (7/8'')  - izolacija 10mm</t>
  </si>
  <si>
    <t xml:space="preserve">Ø 28,57 mm (1 1/8'')  - izolacija 13mm
</t>
  </si>
  <si>
    <t>S.159.</t>
  </si>
  <si>
    <t xml:space="preserve">Dobava i montaža bakrene cijevi prema HRN EN 1057, za razvod hladnog kondenzata u kanalizaciju, ravne, tvrde (R 290), uključivo svi potrebni fazonski elementi za kapilarno spajanje (koljena, redukcije, T-komadi, spojnice,prijelazni MS komadi, itd.), sljedećih dimenzija:
</t>
  </si>
  <si>
    <t xml:space="preserve">Cu Φ35 x 1,5 mm
</t>
  </si>
  <si>
    <t>S.160.</t>
  </si>
  <si>
    <t>Dobava i montaža toplinske izolacije cjevovoda kondezata vode izolacijom na bazi sintetičkog kaučuka (elastomer) s parnom branom (klasa B1-DIN 4102).
Materijal izolacije mora imati parnu branu i sljedeće minimalne termodinamičke karakteristike: toplinska vodljivost kod 0°C: l (W/m°C) = 0,036, koef. otpora difuziji vodene pare: h &gt;=10000. Stavka uključuje predobrađene elemente za izoliranje fazonskih komada, ogranaka, armature, spojnih elemenata i sl., originalnu samoljepljivu traku i ljepilo za brtvljenje proreza, te nosače cijevi.
Izolacija u cijevima je debljine sloja 9 mm i isporučuje se za sljedeće vanjske promjere cijevi:</t>
  </si>
  <si>
    <t xml:space="preserve">Cu Ø  35 
</t>
  </si>
  <si>
    <t>S.161.</t>
  </si>
  <si>
    <t xml:space="preserve">Dobava gibljivog priključka za odvod kondezata (spoj unutarnje rashladne jedinice i kondezata (spoj rashladne jedinice i Cu cjevovoda) prosječne duljine 1 m s po dvije obujmice).
</t>
  </si>
  <si>
    <t>S.162.</t>
  </si>
  <si>
    <t>S.163.</t>
  </si>
  <si>
    <t xml:space="preserve">Dobava i ugradnja elektro kabela a za izradu spoja između vanjske i unutarnje jedinice (komunikacija).
</t>
  </si>
  <si>
    <t>PP00-Y 5x1,5 mm²</t>
  </si>
  <si>
    <r>
      <t>LIYCY-TP 2x2x1 mm</t>
    </r>
    <r>
      <rPr>
        <vertAlign val="superscript"/>
        <sz val="10"/>
        <rFont val="Arial Narrow"/>
        <family val="2"/>
        <charset val="238"/>
      </rPr>
      <t>2</t>
    </r>
  </si>
  <si>
    <r>
      <t>JE-Y(St)Y 2x2x0,8 mm</t>
    </r>
    <r>
      <rPr>
        <vertAlign val="superscript"/>
        <sz val="10"/>
        <rFont val="Arial Narrow"/>
        <family val="2"/>
        <charset val="238"/>
      </rPr>
      <t xml:space="preserve">2
</t>
    </r>
  </si>
  <si>
    <t>S.164.</t>
  </si>
  <si>
    <t>Dobava i ugradnja perforiranih pocinčani kabelski kanal sa poklopcima, nosačima, konzolama, temeljima, spojnicama,te spojnim i pričvrsnim priborom za vođenje cijevi i kabela izvan građevine do vanjskih jedinica, veličine:</t>
  </si>
  <si>
    <t xml:space="preserve"> PK 200/60</t>
  </si>
  <si>
    <t xml:space="preserve"> PK 300/60</t>
  </si>
  <si>
    <t xml:space="preserve"> PK 400/60
</t>
  </si>
  <si>
    <t>S.165.</t>
  </si>
  <si>
    <t xml:space="preserve">Dodatna zaštita cjevovoda olovnim limom na mjestu prolaza u RTG dijagnostiku. Olovni lim  debljine 1 mm.
</t>
  </si>
  <si>
    <t>S.166.</t>
  </si>
  <si>
    <t>Dobava i ugradnja sigurnosno tacne ugrađene ispod cjevovoda radijatorskog grijanja izrađene od pocinčanog lima dimenzije širine 400mm i visine 50mm, te ukupne duljine unutar prostora data centra i GRO-a.
Sigurnosna tacna ima izljev prema vanjskom prostoru dimenzije CuΦ28mm s završnom inox mrežicom NO25 izrađene od filtera vode za insekticidnu zaštitu cijevi izljeva.
sigurnosna tacna 400x50 mm duljine</t>
  </si>
  <si>
    <t>S.167.</t>
  </si>
  <si>
    <t>S.168.</t>
  </si>
  <si>
    <t xml:space="preserve">Konzole, oslonci, ovjesi i suporti cijevnih razvoda i opreme (vanjskih jedinica), izrađeni iz čeličnih profila, lima, šipki i slično na licu mjesta prilikom ugradnje, zaštićeni dvostrukim premazom temeljne boje uz prethodno mehaničko čišćenje od hrđe, te dva premaza zaštitnog laka.
</t>
  </si>
  <si>
    <t>S.169.</t>
  </si>
  <si>
    <t>S.170.</t>
  </si>
  <si>
    <t>S.171.</t>
  </si>
  <si>
    <t xml:space="preserve">Brtvljenje prodora negorive cijevi kroz gipskartonske, betonske, zidane zidove i stropove koji su PP granica. Brtvljenje se sastoji od ispune vatrozaštitinim punilom međuprostora rupe u PP granici i izolirane negorive cijevi. 
- za cijevi do NO 65
</t>
  </si>
  <si>
    <t>S.172.</t>
  </si>
  <si>
    <t>S.173.</t>
  </si>
  <si>
    <t>S.174.</t>
  </si>
  <si>
    <t xml:space="preserve">Troškovi auto dizalice za pozicioniranje 4 kondenzatora i 1 vanjskih jedinica rashladnih uređaja na njihove pozije (prilazne ceste su više od visine poda energane i ventilostrojarnice) visina dizanja H=16m i dubina dizanja L=18m
maksimalna masa vanjskih jedinica freonskih uređaja iznosi do 350 kg.
</t>
  </si>
  <si>
    <t>S.175.</t>
  </si>
  <si>
    <t xml:space="preserve">Tlačna proba instalacije dušikom N2 i vakuumiranje sustava uz pismeni zapisnik o postignutim rezultatima.
Troškovi pogonske energije nisu uključeni.
</t>
  </si>
  <si>
    <t>S.176.</t>
  </si>
  <si>
    <t xml:space="preserve">Dobava i ugradnja rashladnog medija R410A za rashladne freonske sustave.
</t>
  </si>
  <si>
    <t>S.177.</t>
  </si>
  <si>
    <t xml:space="preserve">Puštanje u pogon sustava hlađenja uključivo dopunjavanje rashladnog sredstva. Troškovi pogonske energije nisu uključeni.
</t>
  </si>
  <si>
    <t>S.178.</t>
  </si>
  <si>
    <t xml:space="preserve">Puštanje u pogon opreme od strane ovlaštenih servisera, te podešavanje istih na projektne parametre.
</t>
  </si>
  <si>
    <t>- klimatizer u SPLIT sustav</t>
  </si>
  <si>
    <t>- VRF/VRV rashladni sustav</t>
  </si>
  <si>
    <t>- klima ormari s kondezatorima</t>
  </si>
  <si>
    <t>S.179.</t>
  </si>
  <si>
    <t xml:space="preserve">Pregled i ispitivanje opreme od za to ovlaštene i akreditirane tvrtke, te izdavanje zapisnika o postignutim i kvalieteti za:
</t>
  </si>
  <si>
    <t>radnu opremu</t>
  </si>
  <si>
    <t xml:space="preserve">elektroinstalaciju sustava </t>
  </si>
  <si>
    <t>nivoa buke u okolišu i unutrašnjem prostoru</t>
  </si>
  <si>
    <t xml:space="preserve">mikroklimatski uvjeti prostora
</t>
  </si>
  <si>
    <t>S.180.</t>
  </si>
  <si>
    <t xml:space="preserve">Prijava puštanja u rad opreme koja sadrži tvari koje onečišćuju ozonski omotač nadležnom ministarstvu.
</t>
  </si>
  <si>
    <t>S.181.</t>
  </si>
  <si>
    <t xml:space="preserve">Priprema dokumentacije opreme pod tlakom isporučene opreme  za prvi pregled OPT agencije.
</t>
  </si>
  <si>
    <t>S.182.</t>
  </si>
  <si>
    <t xml:space="preserve">
S6. KLIMATIZACIJA I VENTILACIJA - ZRAČNA STRANA 
</t>
  </si>
  <si>
    <t>S.183.</t>
  </si>
  <si>
    <r>
      <t xml:space="preserve">Dobava i ugradnja tlačno odsisna klima komora </t>
    </r>
    <r>
      <rPr>
        <b/>
        <sz val="10"/>
        <rFont val="Arial Narrow"/>
        <family val="2"/>
        <charset val="238"/>
      </rPr>
      <t xml:space="preserve">kk1 - podrum - L </t>
    </r>
    <r>
      <rPr>
        <sz val="10"/>
        <rFont val="Arial Narrow"/>
        <family val="2"/>
        <charset val="238"/>
      </rPr>
      <t xml:space="preserve">za unutarnju ugradnju dvoetažne izvedbe s pločastim rekuperatorom. Klima komora je sastavljena od ulazne sekcije s žaluzinom,filtra na usisu tlačne i odsisne komore,  pločastog rekuperatora, toplovodnog grijača s prostorom za smještaj protusmrzavajućeg termostata, hladnjaka sa eliminatorom kapljica,toplovodnog dogrijača, tlačnog i odsisnog ventilatora s elektronski upravljanim ventilatorom, te prigušivačima. Klima komora je izvedena s dvostrukim izoliranim (50mm) panelima i standardno je poliuretanski  izvana obojena. Klima komore su izrađene prema standardima HRN EN13053 i HRN EN1886, te certificirane od strane EUROVENT-a.
Minimalna enregetska učinkovitost:
Energetska klasa: A
Korištena najniža temperatura: -16⁰C
Klasa rekuperacije: H1 EN13053
Klasa SFPv: V1 EN13053
Ekološki dizajn EU1253-2014/2018 
Nestambena ventilacijska jedinica
ERP direktiva: bez izuzetaka ErP2018
Mehaničke i toplinske značajke:
Klasa mehaničke stabilnosti: D1(M)
Propuštanje kučišta kod 400Pa: L1(M)
Propuštanje kučišta kod 700Pa: L1(M)
Klasa propuštanja na filteru: F9
Prolaza topline: T2
Faktor toplinskog mosta: TB2
Minimalne tehničke karakteristike klima komore za:
-TLAK: količina zraka= 7.000 m3/h
            brzina kroz presjek komore= 1,14 m/s
-ODSIS: količina zraka= 7.000 m3/h
               brzina kroz presjek komore= 1,14 m/s
</t>
    </r>
  </si>
  <si>
    <r>
      <rPr>
        <u/>
        <sz val="10"/>
        <rFont val="Arial Narrow"/>
        <family val="2"/>
        <charset val="238"/>
      </rPr>
      <t>MINIMALNE TEHNIČKE KARAKTERISTIKE TLAČNE KK:</t>
    </r>
    <r>
      <rPr>
        <sz val="10"/>
        <rFont val="Arial Narrow"/>
        <family val="2"/>
        <charset val="238"/>
      </rPr>
      <t xml:space="preserve">
- usisna sekcija s žaluzinom po cijelom presjeku, te pripremljena za spoj na elektromotorni pogon žaluzine
- filterska sekcija sa montiranim cjevčicama i izvodima za spoj diferencijalnog presostata  - klasa filtracije M5 (panelni filter od sintetičkog materijala) + F7 (kruti vrečasti filter)
- sekcija kulisnog prigušivača izrađene od kamene vune sa svojstvima apsorpcije buke. Na kulise su ugrađene usmjerne kalote. Duljina kulisa prigušvača 1.500 mm.
- pločasti unakrsni rekuperator s obilaznim vodom na strani vanjskog zraka opremljenog sa žaluzinom pripremljenoj za spoj na elektromotorni pogon. Rekuperator je pločasti izmjenjivač, s brtvljenim aluminijskim lamelama u okviru od lima,  tavom za sakupljanje kondenzata s odgovarajućim priključkom i sifonom.
zimski režim : tzv= -16⁰C/90%rH - tzp= 20⁰C/50%rH
                      tzr= 15,8⁰C/7,57%rH
ljetni režim : tzv= 32⁰C/40%rH - tzp= 27⁰C/50%rH
                    tzr= 28,1⁰C/50,1%rH
- toplovodni grijač s predviđenim prostorom za ugradnju protusmrzavajućeg termostata koji se može izvlačiti neovisno od toplovodnog izmjenjivača: 
temperatura ogrijevne vode: 60/40⁰C 
temperatura zraka: tzr= 10⁰C/15,8%rH - tzg= 25⁰C/6,12%rH
ogrijevni učin: Qg= 35kW , protok medija: q=1,60 m³/h
</t>
    </r>
  </si>
  <si>
    <t xml:space="preserve">- vodeni hladnjak s ugrađenim eliminatorom kapljica, tavom za sakupljanje kondenzata s odgovarajućim priključkom i sifonom,sekcija eliminatora kapljica i tave za sakupljanje kondezata se mogu izvlačiti neovisno od vodenog izmjenjivača zbog čišćenja:
temperatura rashladne vode:7/12⁰C 
temperatura zraka: tzr= 28⁰C/50%rH - tzh= 194⁰C/95%rH
rashladni učin: Qh= 30kW , protok medija: q=5,2 m³/h
- toplovodni dogrijač: 
temperatura ogrijevne vode: 60/40⁰C 
temperatura zraka: tzh= 14⁰C/99%rH - tzdg= 20⁰C/67%rH
ogrijevni učin: Qg= 15kW , protok medija: q=0,9 m³/h
- tlačna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7.000 m³/h , Eksterni pad tlaka: 600Pa
Snaga motora ventilatora: 5,4 kW , napajanja:400V/3f/50Hz
- sekcija kulisnog prigušivača izrađene od kamene vune sa svojstvima apsorpcije buke. Na kulise su ugrađene usmjerne kalote. Duljina kulisa prigušvača 1.500 mm.
- filterska sekcija sa montiranim cjevčicama i izvodima za spoj diferencijalnog presostata  - klasa filtracije F9 (kruti vrečasti filter)
- dobavna sekcija po cijelom presjeku
</t>
  </si>
  <si>
    <t xml:space="preserve">MINIMALNE TEHNIČKE KARAKTERISTIKE ODSISNE KK:
- usisna sekcija po cijelom presjeku
- filterska sekcija sa montiranim cjevčicama i izvodima za spoj diferencijalnog presostata  - klasa filtracije M5 (panelni filter od sintetičkog materijala)
- sekcija kulisnog prigušivača izrađene od kamene vune sa svojstvima apsorpcije buke. Na kulise su ugrađene usmjerne kalote. Duljina kulisa prigušvača 1.500 mm.
- odsisna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7.000 m³/h , Eksterni pad tlaka: 400Pa
Snaga motora ventilatora: 5,4 kW , napajanja:400V/3f/50Hz
- sekcija pločastog rekuperatora
- sekcija kulisnog prigušivača izrađene od kamene vune sa svojstvima apsorpcije buke. Na kulise su ugrađene usmjerne kalote. Duljina kulisa prigušvača 1.500 mm.
- sekcija otpadnog zraka s žaluzinom prema gore za izbacivanje na krov, te pripremljena za spoj na elektromotorni pogon žaluzine
</t>
  </si>
  <si>
    <r>
      <t xml:space="preserve">DODATNE KARAKTERISTIKE KK:
- fleksibilni priključak  klima komore po cijelom presjeku - 3 kompleta i s gornje strane - 1 komplet
- revizioni otvori sekcija s osvjetljenjem i prekidačem - 1 komplet
- kuglasti niski sifon (podtlak) - 2 kompleta
- rezervni set filtera - 1 komplet
dimenzije i  opsluživanje klima komore prema projektu.
klima komora : </t>
    </r>
    <r>
      <rPr>
        <b/>
        <sz val="10"/>
        <rFont val="Arial Narrow"/>
        <family val="2"/>
      </rPr>
      <t>kk1 - podrum - L</t>
    </r>
    <r>
      <rPr>
        <sz val="10"/>
        <rFont val="Arial Narrow"/>
        <family val="2"/>
        <charset val="238"/>
      </rPr>
      <t xml:space="preserve">
</t>
    </r>
  </si>
  <si>
    <t>S.184.</t>
  </si>
  <si>
    <r>
      <t>Dobava i ugradnja tlačno odsisna klima komora</t>
    </r>
    <r>
      <rPr>
        <b/>
        <sz val="10"/>
        <rFont val="Arial Narrow"/>
        <family val="2"/>
      </rPr>
      <t xml:space="preserve"> kk2 - podrum - D</t>
    </r>
    <r>
      <rPr>
        <sz val="10"/>
        <rFont val="Arial Narrow"/>
        <family val="2"/>
        <charset val="238"/>
      </rPr>
      <t xml:space="preserve"> za unutarnju ugradnju dvoetažne izvedbe s pločastim rekuperatorom. Klima komora je sastavljena od ulazne sekcije s žaluzinom,filtra na usisu tlačne i odsisne komore,  pločastog rekuperatora, toplovodnog grijača s prostorom za smještaj protusmrzavajućeg termostata, hladnjaka sa eliminatorom kapljica,toplovodnog dogrijača, tlačnog i odsisnog ventilatora s elektronski upravljanim ventilatorom, te prigušivačima. Klima komora je izvedena s dvostrukim izoliranim (50mm) panelima i standardno je poliuretanski  izvana obojena. Klima komore su izrađene prema standardima HRN EN13053 i HRN EN1886, te certificirane od strane EUROVENT-a.
Tehničke karakteristike klima komore kao klima komora prethodne stavke kk1 - podrum - L 
-TLAK: količina zraka= 7.000 m3/h
            brzina kroz presjek komore= 1,14 m/s
-ODSIS: količina zraka= 7.000 m3/h
               brzina kroz presjek komore= 1,14 m/s
</t>
    </r>
    <r>
      <rPr>
        <b/>
        <sz val="10"/>
        <rFont val="Arial Narrow"/>
        <family val="2"/>
      </rPr>
      <t>klima komora : kk2 - podrum - D</t>
    </r>
    <r>
      <rPr>
        <sz val="10"/>
        <rFont val="Arial Narrow"/>
        <family val="2"/>
        <charset val="238"/>
      </rPr>
      <t xml:space="preserve">
</t>
    </r>
  </si>
  <si>
    <t>S.185.</t>
  </si>
  <si>
    <r>
      <t xml:space="preserve">Dobava i ugradnja tlačno odsisna klima komora </t>
    </r>
    <r>
      <rPr>
        <b/>
        <sz val="10"/>
        <rFont val="Arial Narrow"/>
        <family val="2"/>
        <charset val="238"/>
      </rPr>
      <t xml:space="preserve">kk3 - prizemlje - L - OHBP </t>
    </r>
    <r>
      <rPr>
        <sz val="10"/>
        <rFont val="Arial Narrow"/>
        <family val="2"/>
        <charset val="238"/>
      </rPr>
      <t xml:space="preserve">za unutarnju ugradnju dvoetažne izvedbe s pločastim rekuperatorom. Klima komora je sastavljena od ulazne sekcije s žaluzinom,filtra na usisu tlačne i odsisne komore,  pločastog rekuperatora, toplovodnog grijača s prostorom za smještaj protusmrzavajućeg termostata, adijabatskog ovlaživača zraka, hladnjaka sa eliminatorom kapljica,toplovodnog dogrijača, tlačnog i odsisnog ventilatora s elektronski upravljanim ventilatorom, te prigušivačima. Klima komora je izvedena s dvostrukim izoliranim (50mm) panelima od nehrđajučeg lima iznutra i standardno je poliuretanski  izvana i iznutra obojena. Higijenska klima komore su izrađene prema standardima HRN EN13053 i HRN EN1886, te certificirane od strane EUROVENT-a.
Enregetska učinkovitost: Energetska klasa: A
Korištena najniža temperatura: -16⁰C
Klasa rekuperacije: H1 EN13053
Klasa SFPv: V1 EN13053
Ekološki dizajn EU1253-2014/2018  Nestambena ventilacijska jedinica
ERP direktiva: bez izuzetaka ErP2018
Mehaničke i toplinske značajke:
Klasa mehaničke stabilnosti: D1(M)
Propuštanje kučišta kod 400Pa: L1(M)
Propuštanje kučišta kod 700Pa: L1(M)
Klasa propuštanja na filteru: F9
Prolaza topline: T2
Faktor toplinskog mosta: TB2
Tehničke karakteristike klima komore za:
-TLAK: količina zraka= 9.000 m3/h
            brzina kroz presjek komore= 1,47 m/s
-ODSIS: količina zraka= 9.000 m3/h
               brzina kroz presjek komore= 1,47 m/s
</t>
    </r>
  </si>
  <si>
    <r>
      <rPr>
        <u/>
        <sz val="10"/>
        <rFont val="Arial Narrow"/>
        <family val="2"/>
        <charset val="238"/>
      </rPr>
      <t>MINIMALNE TEHNIČKE KARAKTERISTIKE TLAČNE KK:</t>
    </r>
    <r>
      <rPr>
        <sz val="10"/>
        <rFont val="Arial Narrow"/>
        <family val="2"/>
        <charset val="238"/>
      </rPr>
      <t xml:space="preserve">
- usisna sekcija s žaluzinom po cijelom presjeku, te pripremljena za spoj na elektromotorni pogon žaluzine
- filterska sekcija sa montiranim cjevčicama i izvodima za spoj diferencijalnog presostata  - klasa filtracije M5 (panelni filter od sintetičkog materijala) + F7 (kruti vrečasti filter)
- sekcija kulisnog prigušivača izrađene od kamene vune sa svojstvima apsorpcije buke. Na kulise su ugrađene usmjerne kalote. Duljina kulisa prigušvača 1.500 mm.
- pločasti unakrsni rekuperator s obilaznim vodom na strani vanjskog zraka opremljenog sa žaluzinom pripremljenoj za spoj na elektromotorni pogon. Rekuperator je pločasti izmjenjivač, s brtvljenim aluminijskim lamelama u okviru od lima,  tavom za sakupljanje kondenzata s odgovarajućim priključkom i sifonom.
zimski režim : tzv= -16⁰C/90%rH - tzp= 20⁰C/50%rH
                      tzr= 15,2⁰C/7,85%rH
ljetni režim : tzv= 32⁰C/40%rH - tzp= 27⁰C/50%rH
                    tzr= 28,2⁰C/49,7%rH
- toplovodni grijač s predviđenim prostorom za ugradnju protusmrzavajućeg termostata koji se može izvlačiti neovisno od toplovodnog izmjenjivača: 
temperatura ogrijevne vode: 60/40⁰C 
temperatura zraka: tzr= 10⁰C/15,8%rH - tzg= 25⁰C/6,12%rH
ogrijevni učin: Qg= 45kW , protok medija: q=2,0 m³/h
</t>
    </r>
  </si>
  <si>
    <t xml:space="preserve">-adijabatski sprej ovlaživač zraka s distribucijskim sapnicama  s ugrađenim eliminatorom kapljica i tavom za sakupljanje kondenzata od nehrđajučeg čelika s odgovarajućim priključkom i sifonom,sekcija eliminatora kapljica i tave za sakupljanje kondezata se mogu izvlačiti neovisno od distribucijskig sapnica zbog čišćenja:
temperatura zraka: tzr= 20⁰C/10%rH - rhov= 50%rH
Tvornički ugrađen sustav distributera s sapnicama i elektromagnetskim ventilima, nosačima i cjevovodom izrađenim od nehrđajučeg čelika.
- vodeni hladnjak s ugrađenim eliminatorom kapljica, tavom za sakupljanje kondenzata s odgovarajućim priključkom i sifonom,sekcija eliminatora kapljica i tave za sakupljanje kondezata se mogu izvlačiti neovisno od vodenog izmjenjivača zbog čišćenja:
temperatura rashladne vode:7/12⁰C 
temperatura zraka: tzr= 28⁰C/50%rH - tzh= 14⁰C/95%rH
rashladni učin: Qh= 40kW , protok medija: q=6,9 m³/h
- toplovodni dogrijač: 
temperatura ogrijevne vode: 60/40⁰C 
temperatura zraka: tzh= 14⁰C/99%rH - tzdg= 20⁰C/67%rH
ogrijevni učin: Qg= 24kW , protok medija: q=1,1 m³/h
- tlačna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9.000 m³/h , Eksterni pad tlaka: 600Pa
Snaga motora ventilatora: 5,4 kW , napajanja:400V/3f/50Hz
- sekcija kulisnog prigušivača izrađene od kamene vune sa svojstvima apsorpcije buke. Na kulise su ugrađene usmjerne kalote. Duljina kulisa prigušvača 1.500 mm.
- filterska sekcija sa montiranim cjevčicama i izvodima za spoj diferencijalnog presostata  - klasa filtracije F9 (kruti vrečasti filter)
- dobavna sekcija po cijelom presjeku
</t>
  </si>
  <si>
    <t xml:space="preserve">MINIMALNE TEHNIČKE KARAKTERISTIKE ODSISNE KK:
- usisna sekcija po cijelom presjeku
- filterska sekcija sa montiranim cjevčicama i izvodima za spoj diferencijalnog presostata  - klasa filtracije M5 (panelni filter od sintetičkog materijala)
- sekcija kulisnog prigušivača izrađene od kamene vune sa svojstvima apsorpcije buke. Na kulise su ugrađene usmjerne kalote. Duljina kulisa prigušvača 1.500 mm.
- odsisna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9.000 m³/h , Eksterni pad tlaka: 400Pa
Snaga motora ventilatora: 5,4 kW , napajanja:400V/3f/50Hz
- sekcija pločastog rekuperatora
- sekcija kulisnog prigušivača izrađene od kamene vune sa svojstvima apsorpcije buke. Na kulise su ugrađene usmjerne kalote. Duljina kulisa prigušvača 1.500 mm.
- sekcija otpadnog zraka s žaluzinom prema gore za izbacivanje na krov, te pripremljena za spoj na elektromotorni pogon žaluzine
</t>
  </si>
  <si>
    <r>
      <t xml:space="preserve">DODATNE KARAKTERISTIKE KK:
- fleksibilni priključak  klima komore po cijelom presjeku - 3 kompleta i s gornje strane - 1 komplet
- revizioni otvori sekcija s osvjetljenjem i prekidačem - 1 komplet
- kuglasti niski sifon (podtlak) - 3 kompleta
- rezervni set filtera - 1 komplet
dimenzije i  opsluživanje klima komore prema projektu.
klima komora : </t>
    </r>
    <r>
      <rPr>
        <b/>
        <sz val="10"/>
        <rFont val="Arial Narrow"/>
        <family val="2"/>
      </rPr>
      <t>kk3 - prizemlje - L -OHBP</t>
    </r>
    <r>
      <rPr>
        <sz val="10"/>
        <rFont val="Arial Narrow"/>
        <family val="2"/>
        <charset val="238"/>
      </rPr>
      <t xml:space="preserve">
</t>
    </r>
  </si>
  <si>
    <t>S.186.</t>
  </si>
  <si>
    <r>
      <t xml:space="preserve">Dobava i ugradnja tlačno odsisna klima komora </t>
    </r>
    <r>
      <rPr>
        <b/>
        <sz val="10"/>
        <rFont val="Arial Narrow"/>
        <family val="2"/>
      </rPr>
      <t>kk4 - prizemlje - D - OHBP</t>
    </r>
    <r>
      <rPr>
        <sz val="10"/>
        <rFont val="Arial Narrow"/>
        <family val="2"/>
        <charset val="238"/>
      </rPr>
      <t xml:space="preserve"> za unutarnju ugradnju dvoetažne izvedbe s pločastim rekuperatorom. Klima komora je sastavljena od ulazne sekcije s žaluzinom,filtra na usisu tlačne i odsisne komore,  pločastog rekuperatora, toplovodnog grijača s prostorom za smještaj protusmrzavajućeg termostata, adijabatskog ovlaživača zraka, hladnjaka sa eliminatorom kapljica,toplovodnog dogrijača, tlačnog i odsisnog ventilatora s elektronski upravljanim ventilatorom, te prigušivačima. Klima komora je izvedena s dvostrukim izoliranim (50mm) panelima od nehrđajučeg lima iznutra i standardno je poliuretanski  izvana i iznutra obojena. Higijenska klima komore su izrađene prema standardima HRN EN13053 i HRN EN1886, te certificirane od strane EUROVENT-a.
Tehničke karakteristike klima komore kao klima komora prethodne stavke kk3 - prizemlje - L -OHBP
-TLAK: količina zraka= 9.000 m3/h
            brzina kroz presjek komore= 1,47 m/s
-ODSIS: količina zraka= 9.000 m3/h
               brzina kroz presjek komore= 1,47 m/s
</t>
    </r>
    <r>
      <rPr>
        <b/>
        <sz val="10"/>
        <rFont val="Arial Narrow"/>
        <family val="2"/>
      </rPr>
      <t>klima komora : kk4 - prizemlje - D - OHBP</t>
    </r>
    <r>
      <rPr>
        <sz val="10"/>
        <rFont val="Arial Narrow"/>
        <family val="2"/>
        <charset val="238"/>
      </rPr>
      <t xml:space="preserve">
</t>
    </r>
  </si>
  <si>
    <t>S.187.</t>
  </si>
  <si>
    <r>
      <t xml:space="preserve">Dobava i ugradnja tlačno odsisna klima komora </t>
    </r>
    <r>
      <rPr>
        <b/>
        <sz val="10"/>
        <rFont val="Arial Narrow"/>
        <family val="2"/>
        <charset val="238"/>
      </rPr>
      <t xml:space="preserve">kk5 - 1.kat - L - DB - ONKOLOGIJA I HEMATOLOGIJA </t>
    </r>
    <r>
      <rPr>
        <sz val="10"/>
        <rFont val="Arial Narrow"/>
        <family val="2"/>
        <charset val="238"/>
      </rPr>
      <t xml:space="preserve">za unutarnju ugradnju dvoetažne izvedbe s pločastim rekuperatorom. Klima komora je sastavljena od ulazne sekcije s žaluzinom,filtra na usisu tlačne i odsisne komore,  pločastog rekuperatora, toplovodnog grijača s prostorom za smještaj protusmrzavajućeg termostata, adijabatskog ovlaživača zraka, hladnjaka sa eliminatorom kapljica,toplovodnog dogrijača, tlačnog i odsisnog ventilatora s elektronski upravljanim ventilatorom, te prigušivačima. Klima komora je izvedena s dvostrukim izoliranim (50mm) panelima od nehrđajučeg lima iznutra i standardno je poliuretanski  izvana i iznutra obojena. Higijenska klima komore su izrađene prema standardima HRN EN13053 i HRN EN1886, te certificirane od strane EUROVENT-a.
Enregetska učinkovitost: Energetska klasa: A
Korištena najniža temperatura: -16⁰C
Klasa rekuperacije: H1 EN13053
Klasa SFPv: V1 EN13053
Ekološki dizajn EU1253-2014/2018  Nestambena ventilacijska jedinica
ERP direktiva: bez izuzetaka ErP2018
Mehaničke i toplinske značajke:
Klasa mehaničke stabilnosti: D1(M)
Propuštanje kučišta kod 400Pa: L1(M)
Propuštanje kučišta kod 700Pa: L1(M)
Klasa propuštanja na filteru: F9
Prolaza topline: T2
Faktor toplinskog mosta: TB2
Tehničke karakteristike klima komore za:
-TLAK: količina zraka= 6.000 m3/h
            brzina kroz presjek komore= 1,26 m/s
-ODSIS: količina zraka= 6.000 m3/h
               brzina kroz presjek komore= 1,26 m/s
</t>
    </r>
  </si>
  <si>
    <r>
      <rPr>
        <sz val="10"/>
        <rFont val="Arial Narrow"/>
        <family val="2"/>
      </rPr>
      <t>MINIMALNE TEHNIČKE KARAKTERISTIKE TLAČNE KK:</t>
    </r>
    <r>
      <rPr>
        <sz val="10"/>
        <rFont val="Arial Narrow"/>
        <family val="2"/>
        <charset val="238"/>
      </rPr>
      <t xml:space="preserve">
- usisna sekcija s žaluzinom po cijelom presjeku, te pripremljena za spoj na elektromotorni pogon žaluzine
- filterska sekcija sa montiranim cjevčicama i izvodima za spoj diferencijalnog presostata  - klasa filtracije M5 (panelni filter od sintetičkog materijala) + F7 (kruti vrečasti filter)
- sekcija kulisnog prigušivača izrađene od kamene vune sa svojstvima apsorpcije buke. Na kulise su ugrađene usmjerne kalote. Duljina kulisa prigušvača 1.500 mm.
- pločasti unakrsni rekuperator s obilaznim vodom na strani vanjskog zraka opremljenog sa žaluzinom pripremljenoj za spoj na elektromotorni pogon. Rekuperator je pločasti izmjenjivač, s brtvljenim aluminijskim lamelama u okviru od lima,  tavom za sakupljanje kondenzata s odgovarajućim priključkom i sifonom.
zimski režim : tzv= -16⁰C/90%rH - tzp= 20⁰C/50%rH
                      tzr= 14,9⁰C/8,0%rH
ljetni režim : tzv= 32⁰C/40%rH - tzp= 27⁰C/50%rH
                    tzr= 28,1⁰C/49,9%rH
- toplovodni grijač s predviđenim prostorom za ugradnju protusmrzavajućeg termostata koji se može izvlačiti neovisno od toplovodnog izmjenjivača: 
temperatura ogrijevne vode: 60/40⁰C 
temperatura zraka: tzr= 10⁰C/15,8%rH - tzg= 25⁰C/6,12%rH
ogrijevni učin: Qg= 30kW , protok medija: q=1,3 m³/h
</t>
    </r>
  </si>
  <si>
    <t xml:space="preserve">-adijabatski sprej ovlaživač zraka s distribucijskim sapnicama  s ugrađenim eliminatorom kapljica i tavom za sakupljanje kondenzata od nehrđajučeg čelika s odgovarajućim priključkom i sifonom,sekcija eliminatora kapljica i tave za sakupljanje kondezata se mogu izvlačiti neovisno od distribucijskig sapnica zbog čišćenja:
temperatura zraka: tzr= 20⁰C/10%rH - rhov= 50%rH
Tvornički ugrađen sustav distributera s sapnicama i elektromagnetskim ventilima, nosačima i cjevovodom izrađenim od nehrđajučeg čelika.
- vodeni hladnjak s ugrađenim eliminatorom kapljica, tavom za sakupljanje kondenzata s odgovarajućim priključkom i sifonom,sekcija eliminatora kapljica i tave za sakupljanje kondezata se mogu izvlačiti neovisno od vodenog izmjenjivača zbog čišćenja:
temperatura rashladne vode:7/12⁰C 
temperatura zraka: tzr= 28⁰C/50%rH - tzh= 14⁰C/95%rH
rashladni učin: Qh= 28kW , protok medija: q=5,0 m³/h
- toplovodni dogrijač: 
temperatura ogrijevne vode: 60/40⁰C 
temperatura zraka: tzh= 14⁰C/99%rH - tzdg= 20⁰C/67%rH
ogrijevni učin: Qg= 15kW , protok medija: q=0,7 m³/h
- tlačna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6.000 m³/h , Eksterni pad tlaka: 600Pa
Snaga motora ventilatora: 3,7 kW , napajanja:400V/3f/50Hz
- sekcija kulisnog prigušivača izrađene od kamene vune sa svojstvima apsorpcije buke. Na kulise su ugrađene usmjerne kalote. Duljina kulisa prigušvača 1.500 mm.
- filterska sekcija sa montiranim cjevčicama i izvodima za spoj diferencijalnog presostata  - klasa filtracije F9 (kruti vrečasti filter)
- dobavna sekcija po cijelom presjeku
</t>
  </si>
  <si>
    <t xml:space="preserve">MINIMALNE TEHNIČKE KARAKTERISTIKE ODSISNE KK:
- usisna sekcija po cijelom presjeku
- filterska sekcija sa montiranim cjevčicama i izvodima za spoj diferencijalnog presostata  - klasa filtracije M5 (panelni filter od sintetičkog materijala)
- sekcija kulisnog prigušivača izrađene od kamene vune sa svojstvima apsorpcije buke. Na kulise su ugrađene usmjerne kalote. Duljina kulisa prigušvača 1.500 mm.
- odsisna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6.000 m³/h , Eksterni pad tlaka: 400Pa
Snaga motora ventilatora: 3,6 kW , napajanja:400V/3f/50Hz
- sekcija pločastog rekuperatora
- sekcija kulisnog prigušivača izrađene od kamene vune sa svojstvima apsorpcije buke. Na kulise su ugrađene usmjerne kalote. Duljina kulisa prigušvača 1.500 mm.
- sekcija otpadnog zraka s žaluzinom prema gore za izbacivanje na krov, te pripremljena za spoj na elektromotorni pogon žaluzine
</t>
  </si>
  <si>
    <r>
      <t xml:space="preserve">DODATNE KARAKTERISTIKE KK:
- fleksibilni priključak  klima komore po cijelom presjeku - 3 kompleta i s gornje strane - 1 komplet
- revizioni otvori sekcija s osvjetljenjem i prekidačem - 1 komplet
- kuglasti niski sifon (podtlak) - 3 kompleta
- rezervni set filtera - 1 komplet
dimenzije i  opsluživanje klima komore prema projektu.
klima komora : </t>
    </r>
    <r>
      <rPr>
        <b/>
        <sz val="10"/>
        <rFont val="Arial Narrow"/>
        <family val="2"/>
      </rPr>
      <t>kk5 - 1.kat - L - DB - ONKOLOGIJA I HEMATOLOGIJA</t>
    </r>
    <r>
      <rPr>
        <sz val="10"/>
        <rFont val="Arial Narrow"/>
        <family val="2"/>
        <charset val="238"/>
      </rPr>
      <t xml:space="preserve">
</t>
    </r>
  </si>
  <si>
    <t>S.188.</t>
  </si>
  <si>
    <r>
      <t xml:space="preserve">Dobava i ugradnja tlačno odsisna klima komora </t>
    </r>
    <r>
      <rPr>
        <b/>
        <sz val="10"/>
        <rFont val="Arial Narrow"/>
        <family val="2"/>
        <charset val="238"/>
      </rPr>
      <t xml:space="preserve">kk6 - 1.kat - S - DB - ORDINACIJE </t>
    </r>
    <r>
      <rPr>
        <sz val="10"/>
        <rFont val="Arial Narrow"/>
        <family val="2"/>
        <charset val="238"/>
      </rPr>
      <t xml:space="preserve">za unutarnju ugradnju dvoetažne izvedbe s pločastim rekuperatorom. Klima komora je sastavljena od ulazne sekcije s žaluzinom,filtra na usisu tlačne i odsisne komore,  pločastog rekuperatora, toplovodnog grijača s prostorom za smještaj protusmrzavajućeg termostata, adijabatskog ovlaživača zraka, hladnjaka sa eliminatorom kapljica,toplovodnog dogrijača, tlačnog i odsisnog ventilatora s elektronski upravljanim ventilatorom, te prigušivačima. Klima komora je izvedena s dvostrukim izoliranim (50mm) panelima od nehrđajučeg lima iznutra i standardno je poliuretanski  izvana i iznutra obojena. Higijenska klima komore su izrađene prema standardima HRN EN13053 i HRN EN1886, te certificirane od strane EUROVENT-a.
Enregetska učinkovitost: Energetska klasa: A
Korištena najniža temperatura: -16⁰C
Klasa rekuperacije: H1 EN13053
Klasa SFPv: V1 EN13053
Ekološki dizajn EU1253-2014/2018  Nestambena ventilacijska jedinica
ERP direktiva: bez izuzetaka ErP2018
Mehaničke i toplinske značajke:
Klasa mehaničke stabilnosti: D1(M)
Propuštanje kučišta kod 400Pa: L1(M)
Propuštanje kučišta kod 700Pa: L1(M)
Klasa propuštanja na filteru: F9
Prolaza topline: T2
Faktor toplinskog mosta: TB2
Tehničke karakteristike klima komore za:
-TLAK: količina zraka= 10.800 m3/h
            brzina kroz presjek komore= 1,63 m/s
-ODSIS: količina zraka= 10.800 m3/h
               brzina kroz presjek komore= 1,63 m/s
</t>
    </r>
  </si>
  <si>
    <r>
      <rPr>
        <sz val="10"/>
        <rFont val="Arial Narrow"/>
        <family val="2"/>
      </rPr>
      <t>MINIMALNE TEHNIČKE KARAKTERISTIKE TLAČNE KK:</t>
    </r>
    <r>
      <rPr>
        <sz val="10"/>
        <rFont val="Arial Narrow"/>
        <family val="2"/>
        <charset val="238"/>
      </rPr>
      <t xml:space="preserve">
- usisna sekcija s žaluzinom po cijelom presjeku, te pripremljena za spoj na elektromotorni pogon žaluzine
- filterska sekcija sa montiranim cjevčicama i izvodima za spoj diferencijalnog presostata  - klasa filtracije M5 (panelni filter od sintetičkog materijala) + F7 (kruti vrečasti filter)
- sekcija kulisnog prigušivača izrađene od kamene vune sa svojstvima apsorpcije buke. Na kulise su ugrađene usmjerne kalote. Duljina kulisa prigušvača 1.500 mm.
- pločasti unakrsni rekuperator s obilaznim vodom na strani vanjskog zraka opremljenog sa žaluzinom pripremljenoj za spoj na elektromotorni pogon. Rekuperator je pločasti izmjenjivač, s brtvljenim aluminijskim lamelama u okviru od lima,  tavom za sakupljanje kondenzata s odgovarajućim priključkom i sifonom.
zimski režim : tzv= -16⁰C/90%rH - tzp= 20⁰C/50%rH
                      tzr= 15,5⁰C/7,67%rH
ljetni režim : tzv= 32⁰C/40%rH - tzp= 27⁰C/50%rH
                    tzr= 28,1⁰C/49,9%rH
- toplovodni grijač s predviđenim prostorom za ugradnju protusmrzavajućeg termostata koji se može izvlačiti neovisno od toplovodnog izmjenjivača: 
temperatura ogrijevne vode: 60/40⁰C 
temperatura zraka: tzr= 10⁰C/15,8%rH - tzg= 25⁰C/6,12%rH
ogrijevni učin: Qg= 50kW , protok medija: q=2,0 m³/h
</t>
    </r>
  </si>
  <si>
    <t xml:space="preserve">-adijabatski sprej ovlaživač zraka s distribucijskim sapnicama  s ugrađenim eliminatorom kapljica i tavom za sakupljanje kondenzata od nehrđajučeg čelika s odgovarajućim priključkom i sifonom,sekcija eliminatora kapljica i tave za sakupljanje kondezata se mogu izvlačiti neovisno od distribucijskig sapnica zbog čišćenja:
temperatura zraka: tzr= 20⁰C/10%rH - rhov= 50%rH
Tvornički ugrađen sustav distributera s sapnicama i elektromagnetskim ventilima, nosačima i cjevovodom izrađenim od nehrđajučeg čelika.
- vodeni hladnjak s ugrađenim eliminatorom kapljica, tavom za sakupljanje kondenzata s odgovarajućim priključkom i sifonom,sekcija eliminatora kapljica i tave za sakupljanje kondezata se mogu izvlačiti neovisno od vodenog izmjenjivača zbog čišćenja:
temperatura rashladne vode:7/12⁰C 
temperatura zraka: tzr= 28⁰C/50%rH - tzh= 14⁰C/95%rH
rashladni učin: Qh= 45kW , protok medija: q=7,0 m³/h
- toplovodni dogrijač: 
temperatura ogrijevne vode: 60/40⁰C 
temperatura zraka: tzh= 14⁰C/99%rH - tzdg= 20⁰C/67%rH
ogrijevni učin: Qg= 24kW , protok medija: q=1,1 m³/h
- tlačna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10.800 m³/h , Eksterni pad tlaka: 600Pa
Snaga motora ventilatora: 2x5,4 kW , napajanja:400V/3f/50Hz
- sekcija kulisnog prigušivača izrađene od kamene vune sa svojstvima apsorpcije buke. Na kulise su ugrađene usmjerne kalote. Duljina kulisa prigušvača 1.500 mm.
- filterska sekcija sa montiranim cjevčicama i izvodima za spoj diferencijalnog presostata  - klasa filtracije F9 (kruti vrečasti filter)
- dobavna sekcija po cijelom presjeku
</t>
  </si>
  <si>
    <t xml:space="preserve">TEHNIČKE KARAKTERISTIKE ODSISNE KK:
- usisna sekcija po cijelom presjeku
- filterska sekcija sa montiranim cjevčicama i izvodima za spoj diferencijalnog presostata  - klasa filtracije M5 (panelni filter od sintetičkog materijala)
- sekcija kulisnog prigušivača izrađene od kamene vune sa svojstvima apsorpcije buke. Na kulise su ugrađene usmjerne kalote. Duljina kulisa prigušvača 1.500 mm.
- odsisna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10.800 m³/h , Eksterni pad tlaka: 400Pa
Snaga motora ventilatora: 2x5,4 kW , napajanja:400V/3f/50Hz
- sekcija pločastog rekuperatora
- sekcija kulisnog prigušivača izrađene od kamene vune sa svojstvima apsorpcije buke. Na kulise su ugrađene usmjerne kalote. Duljina kulisa prigušvača 1.500 mm.
- sekcija otpadnog zraka s žaluzinom prema gore za izbacivanje na krov, te pripremljena za spoj na elektromotorni pogon žaluzine
</t>
  </si>
  <si>
    <r>
      <t xml:space="preserve">DODATNE KARAKTERISTIKE KK:
- fleksibilni priključak  klima komore po cijelom presjeku - 3 kompleta i s gornje strane - 1 komplet
- revizioni otvori sekcija s osvjetljenjem i prekidačem - 1 komplet
- kuglasti niski sifon (podtlak) - 3 kompleta
- rezervni set filtera - 1 komplet
dimenzije i  opsluživanje klima komore prema projektu.
klima komora : </t>
    </r>
    <r>
      <rPr>
        <b/>
        <sz val="10"/>
        <rFont val="Arial Narrow"/>
        <family val="2"/>
      </rPr>
      <t>kk6 - 1.kat - S - DB - ORDINACIJE</t>
    </r>
    <r>
      <rPr>
        <sz val="10"/>
        <rFont val="Arial Narrow"/>
        <family val="2"/>
        <charset val="238"/>
      </rPr>
      <t xml:space="preserve">
</t>
    </r>
  </si>
  <si>
    <t>S.189.</t>
  </si>
  <si>
    <r>
      <t xml:space="preserve">Dobava i ugradnja tlačno odsisna klima komora </t>
    </r>
    <r>
      <rPr>
        <b/>
        <sz val="10"/>
        <rFont val="Arial Narrow"/>
        <family val="2"/>
        <charset val="238"/>
      </rPr>
      <t xml:space="preserve">kk7 - 1.kat - D - DB - LABORATORIJ </t>
    </r>
    <r>
      <rPr>
        <sz val="10"/>
        <rFont val="Arial Narrow"/>
        <family val="2"/>
        <charset val="238"/>
      </rPr>
      <t xml:space="preserve">za unutarnju ugradnju dvoetažne izvedbe s pločastim rekuperatorom. Klima komora je sastavljena od ulazne sekcije s žaluzinom,filtra na usisu tlačne i odsisne komore,  pločastog rekuperatora, toplovodnog grijača s prostorom za smještaj protusmrzavajućeg termostata, adijabatskog ovlaživača zraka, hladnjaka sa eliminatorom kapljica,toplovodnog dogrijača, tlačnog i odsisnog ventilatora s elektronski upravljanim ventilatorom, te prigušivačima. Klima komora je izvedena s dvostrukim izoliranim (50mm) panelima od nehrđajučeg lima iznutra i standardno je poliuretanski  izvana i iznutra obojena. Higijenska klima komore su izrađene prema standardima HRN EN13053 i HRN EN1886, te certificirane od strane EUROVENT-a.
Enregetska učinkovitost: Energetska klasa: A
Korištena najniža temperatura: -16⁰C
Klasa rekuperacije: H1 EN13053
Klasa SFPv: V1 EN13053
Ekološki dizajn EU1253-2014/2018  Nestambena ventilacijska jedinica
ERP direktiva: bez izuzetaka ErP2018
Mehaničke i toplinske značajke:
Klasa mehaničke stabilnosti: D1(M)
Propuštanje kučišta kod 400Pa: L1(M)
Propuštanje kučišta kod 700Pa: L1(M)
Klasa propuštanja na filteru: F9
Prolaza topline: T2
Faktor toplinskog mosta: TB2
Tehničke karakteristike klima komore za:
-TLAK: količina zraka= 5.000 m3/h
            brzina kroz presjek komore= 1,26 m/s
-ODSIS: količina zraka= 5.000 m3/h
               brzina kroz presjek komore= 1,26 m/s
</t>
    </r>
  </si>
  <si>
    <t xml:space="preserve">-adijabatski sprej ovlaživač zraka s distribucijskim sapnicama  s ugrađenim eliminatorom kapljica i tavom za sakupljanje kondenzata od nehrđajučeg čelika s odgovarajućim priključkom i sifonom,sekcija eliminatora kapljica i tave za sakupljanje kondezata se mogu izvlačiti neovisno od distribucijskig sapnica zbog čišćenja:
temperatura zraka: tzr= 20⁰C/10%rH - rhov= 50%rH
Tvornički ugrađen sustav distributera s sapnicama i elektromagnetskim ventilima, nosačima i cjevovodom izrađenim od nehrđajučeg čelika.
- vodeni hladnjak s ugrađenim eliminatorom kapljica, tavom za sakupljanje kondenzata s odgovarajućim priključkom i sifonom,sekcija eliminatora kapljica i tave za sakupljanje kondezata se mogu izvlačiti neovisno od vodenog izmjenjivača zbog čišćenja:
temperatura rashladne vode:7/12⁰C 
temperatura zraka: tzr= 28⁰C/50%rH - tzh= 14⁰C/95%rH
rashladni učin: Qh= 28kW , protok medija: q=5,0 m³/h
- toplovodni dogrijač: 
temperatura ogrijevne vode: 60/40⁰C 
temperatura zraka: tzh= 14⁰C/99%rH - tzdg= 20⁰C/67%rH
ogrijevni učin: Qg= 15kW , protok medija: q=0,7 m³/h
- tlačna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5.000 m³/h , Eksterni pad tlaka: 600Pa
Snaga motora ventilatora: 3,7 kW , napajanja:400V/3f/50Hz
- sekcija kulisnog prigušivača izrađene od kamene vune sa svojstvima apsorpcije buke. Na kulise su ugrađene usmjerne kalote. Duljina kulisa prigušvača 1.500 mm.
- filterska sekcija sa montiranim cjevčicama i izvodima za spoj diferencijalnog presostata  - klasa filtracije F9 (kruti vrečasti filter)
- dobavna sekcija po cijelom presjeku
</t>
  </si>
  <si>
    <t xml:space="preserve">MINIMALNE TEHNIČKE KARAKTERISTIKE ODSISNE KK:
- usisna sekcija po cijelom presjeku
- filterska sekcija sa montiranim cjevčicama i izvodima za spoj diferencijalnog presostata  - klasa filtracije M5 (panelni filter od sintetičkog materijala)
- sekcija kulisnog prigušivača izrađene od kamene vune sa svojstvima apsorpcije buke. Na kulise su ugrađene usmjerne kalote. Duljina kulisa prigušvača 1.500 mm.
- odsisna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5.000 m³/h , Eksterni pad tlaka: 400Pa
Snaga motora ventilatora: 3,6 kW , napajanja:400V/3f/50Hz
- sekcija pločastog rekuperatora
- sekcija kulisnog prigušivača izrađene od kamene vune sa svojstvima apsorpcije buke. Na kulise su ugrađene usmjerne kalote. Duljina kulisa prigušvača 1.500 mm.
- sekcija otpadnog zraka s žaluzinom prema gore za izbacivanje na krov, te pripremljena za spoj na elektromotorni pogon žaluzine
</t>
  </si>
  <si>
    <r>
      <t xml:space="preserve">DODATNE KARAKTERISTIKE KK:
- fleksibilni priključak  klima komore po cijelom presjeku - 3 kompleta i s gornje strane - 1 komplet
- revizioni otvori sekcija s osvjetljenjem i prekidačem - 1 komplet
- kuglasti niski sifon (podtlak) - 3 kompleta
- rezervni set filtera - 1 komplet
dimenzije i  opsluživanje klima komore prema projektu.
klima komora : </t>
    </r>
    <r>
      <rPr>
        <b/>
        <sz val="10"/>
        <rFont val="Arial Narrow"/>
        <family val="2"/>
      </rPr>
      <t>kk7 - 1.kat - D - DB - LABORATORIJ</t>
    </r>
    <r>
      <rPr>
        <sz val="10"/>
        <rFont val="Arial Narrow"/>
        <family val="2"/>
        <charset val="238"/>
      </rPr>
      <t xml:space="preserve">
</t>
    </r>
  </si>
  <si>
    <t>S.190.</t>
  </si>
  <si>
    <r>
      <t xml:space="preserve">Dobava i ugradnja tlačno odsisna klima komora </t>
    </r>
    <r>
      <rPr>
        <b/>
        <sz val="10"/>
        <rFont val="Arial Narrow"/>
        <family val="2"/>
        <charset val="238"/>
      </rPr>
      <t xml:space="preserve">kk8 - 2.kat - L - DB - OP BLOK </t>
    </r>
    <r>
      <rPr>
        <sz val="10"/>
        <rFont val="Arial Narrow"/>
        <family val="2"/>
        <charset val="238"/>
      </rPr>
      <t xml:space="preserve">za unutarnju ugradnju dvoetažne izvedbe s pločastim rekuperatorom. Klima komora je sastavljena od ulazne sekcije s žaluzinom,filtra na usisu tlačne i odsisne komore,  pločastog rekuperatora, toplovodnog grijača s prostorom za smještaj protusmrzavajućeg termostata, adijabatskog ovlaživača zraka, hladnjaka sa eliminatorom kapljica,toplovodnog dogrijača, tlačnog i odsisnog ventilatora s elektronski upravljanim ventilatorom, te prigušivačima. Klima komora je izvedena s dvostrukim izoliranim (50mm) panelima od nehrđajučeg lima iznutra i standardno je poliuretanski  izvana i iznutra obojena. Higijenska klima komore su izrađene prema standardima HRN EN13053 i HRN EN1886, te certificirane od strane EUROVENT-a.
Enregetska učinkovitost: Energetska klasa: A
Korištena najniža temperatura: -16⁰C
Klasa rekuperacije: H1 EN13053
Klasa SFPv: V1 EN13053
Ekološki dizajn EU1253-2014/2018  Nestambena ventilacijska jedinica
ERP direktiva: bez izuzetaka ErP2018
Mehaničke i toplinske značajke:
Klasa mehaničke stabilnosti: D1(M)
Propuštanje kučišta kod 400Pa: L1(M)
Propuštanje kučišta kod 700Pa: L1(M)
Klasa propuštanja na filteru: F9
Prolaza topline: T2
Faktor toplinskog mosta: TB2
Tehničke karakteristike klima komore za:
-TLAK: količina zraka= 7.000 m3/h
            brzina kroz presjek komore= 1,47 m/s
-ODSIS: količina zraka= 7.000 m3/h
               brzina kroz presjek komore= 1,47 m/s
</t>
    </r>
  </si>
  <si>
    <r>
      <rPr>
        <sz val="10"/>
        <rFont val="Arial Narrow"/>
        <family val="2"/>
      </rPr>
      <t>MINIMALNE TEHNIČKE KARAKTERISTIKE TLAČNE KK:</t>
    </r>
    <r>
      <rPr>
        <sz val="10"/>
        <rFont val="Arial Narrow"/>
        <family val="2"/>
        <charset val="238"/>
      </rPr>
      <t xml:space="preserve">
- usisna sekcija s žaluzinom po cijelom presjeku, te pripremljena za spoj na elektromotorni pogon žaluzine
- filterska sekcija sa montiranim cjevčicama i izvodima za spoj diferencijalnog presostata  - klasa filtracije M5 (panelni filter od sintetičkog materijala) + F7 (kruti vrečasti filter)
- sekcija kulisnog prigušivača izrađene od kamene vune sa svojstvima apsorpcije buke. Na kulise su ugrađene usmjerne kalote. Duljina kulisa prigušvača 1.500 mm.
- pločasti unakrsni rekuperator s obilaznim vodom na strani vanjskog zraka opremljenog sa žaluzinom pripremljenoj za spoj na elektromotorni pogon. Rekuperator je pločasti izmjenjivač, s brtvljenim aluminijskim lamelama u okviru od lima,  tavom za sakupljanje kondenzata s odgovarajućim priključkom i sifonom.
zimski režim : tzv= -16⁰C/90%rH - tzp= 20⁰C/50%rH
                      tzr= 15,5⁰C/7,71%rH
ljetni režim : tzv= 32⁰C/40%rH - tzp= 27⁰C/50%rH
                    tzr= 28,2⁰C/49,9%rH
- toplovodni grijač s predviđenim prostorom za ugradnju protusmrzavajućeg termostata koji se može izvlačiti neovisno od toplovodnog izmjenjivača: 
temperatura ogrijevne vode: 60/40⁰C 
temperatura zraka: tzr= 10⁰C/15,5%rH - tzg= 25⁰C/6,12%rH
ogrijevni učin: Qg= 30kW , protok medija: q=1,3 m³/h
</t>
    </r>
  </si>
  <si>
    <t xml:space="preserve">-adijabatski sprej ovlaživač zraka s distribucijskim sapnicama  s ugrađenim eliminatorom kapljica i tavom za sakupljanje kondenzata od nehrđajučeg čelika s odgovarajućim priključkom i sifonom,sekcija eliminatora kapljica i tave za sakupljanje kondezata se mogu izvlačiti neovisno od distribucijskig sapnica zbog čišćenja:
temperatura zraka: tzr= 20⁰C/10%rH - rhov= 50%rH
Tvornički ugrađen sustav distributera s sapnicama i elektromagnetskim ventilima, nosačima i cjevovodom izrađenim od nehrđajučeg čelika.
- vodeni hladnjak s ugrađenim eliminatorom kapljica, tavom za sakupljanje kondenzata s odgovarajućim priključkom i sifonom,sekcija eliminatora kapljica i tave za sakupljanje kondezata se mogu izvlačiti neovisno od vodenog izmjenjivača zbog čišćenja:
temperatura rashladne vode:7/12⁰C 
temperatura zraka: tzr= 28⁰C/50%rH - tzh= 14⁰C/95%rH
rashladni učin: Qh= 28kW , protok medija: q=5,0 m³/h
- toplovodni dogrijač: 
temperatura ogrijevne vode: 60/40⁰C 
temperatura zraka: tzh= 14⁰C/99%rH - tzdg= 20⁰C/67%rH
ogrijevni učin: Qg= 16kW , protok medija: q=0,7 m³/h
- tlačna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7.000 m³/h , Eksterni pad tlaka: 600Pa
Snaga motora ventilatora: 5,4 kW , napajanja:400V/3f/50Hz
- sekcija kulisnog prigušivača izrađene od kamene vune sa svojstvima apsorpcije buke. Na kulise su ugrađene usmjerne kalote. Duljina kulisa prigušvača 1.500 mm.
- filterska sekcija sa montiranim cjevčicama i izvodima za spoj diferencijalnog presostata  - klasa filtracije F9 (kruti vrečasti filter)
- dobavna sekcija po cijelom presjeku
</t>
  </si>
  <si>
    <r>
      <t xml:space="preserve">DODATNE KARAKTERISTIKE KK:
- fleksibilni priključak  klima komore po cijelom presjeku - 3 kompleta i s gornje strane - 1 komplet
- revizioni otvori sekcija s osvjetljenjem i prekidačem - 1 komplet
- kuglasti niski sifon (podtlak) - 3 kompleta
- rezervni set filtera - 1 komplet
dimenzije i  opsluživanje klima komore prema projektu.
klima komora : </t>
    </r>
    <r>
      <rPr>
        <b/>
        <sz val="10"/>
        <rFont val="Arial Narrow"/>
        <family val="2"/>
      </rPr>
      <t>kk8 - 2.kat - L - DB - OP BLOK</t>
    </r>
    <r>
      <rPr>
        <sz val="10"/>
        <rFont val="Arial Narrow"/>
        <family val="2"/>
        <charset val="238"/>
      </rPr>
      <t xml:space="preserve">
</t>
    </r>
  </si>
  <si>
    <t>S.191.</t>
  </si>
  <si>
    <r>
      <t xml:space="preserve">Dobava i ugradnja tlačno odsisna klima komora </t>
    </r>
    <r>
      <rPr>
        <b/>
        <sz val="10"/>
        <rFont val="Arial Narrow"/>
        <family val="2"/>
        <charset val="238"/>
      </rPr>
      <t xml:space="preserve">kk9 - 2.kat - L - DB - OP1 </t>
    </r>
    <r>
      <rPr>
        <sz val="10"/>
        <rFont val="Arial Narrow"/>
        <family val="2"/>
        <charset val="238"/>
      </rPr>
      <t xml:space="preserve">za unutarnju ugradnju dvoetažne izvedbe s pločastim rekuperatorom. Klima komora je sastavljena od ulazne sekcije s žaluzinom,filtra na usisu tlačne i odsisne komore,  pločastog rekuperatora, toplovodnog grijača s prostorom za smještaj protusmrzavajućeg termostata, adijabatskog ovlaživača zraka, hladnjaka sa eliminatorom kapljica,toplovodnog dogrijača, tlačnog i odsisnog ventilatora s elektronski upravljanim ventilatorom, te prigušivačima. Klima komora je izvedena s dvostrukim izoliranim (50mm) panelima od nehrđajučeg lima iznutra i standardno je poliuretanski  izvana i iznutra obojena. Higijenska klima komore su izrađene prema standardima HRN EN13053 i HRN EN1886, te certificirane od strane EUROVENT-a.
Enregetska učinkovitost: Energetska klasa: A
Korištena najniža temperatura: -16⁰C
Klasa rekuperacije: H1 EN13053
Klasa SFPv: V1 EN13053
Ekološki dizajn EU1253-2014/2018  Nestambena ventilacijska jedinica
ERP direktiva: bez izuzetaka ErP2018
Mehaničke i toplinske značajke:
Klasa mehaničke stabilnosti: D1(M)
Propuštanje kučišta kod 400Pa: L1(M)
Propuštanje kučišta kod 700Pa: L1(M)
Klasa propuštanja na filteru: F9
Prolaza topline: T2
Faktor toplinskog mosta: TB2
Tehničke karakteristike klima komore za:
-TLAK: količina zraka= 5.000 m3/h
            brzina kroz presjek komore= 1,33 m/s
-ODSIS: količina zraka= 5.000 m3/h
               brzina kroz presjek komore= 1,33 m/s
</t>
    </r>
  </si>
  <si>
    <r>
      <rPr>
        <sz val="10"/>
        <rFont val="Arial Narrow"/>
        <family val="2"/>
      </rPr>
      <t>MINIMALNE TEHNIČKE KARAKTERISTIKE TLAČNE KK:</t>
    </r>
    <r>
      <rPr>
        <sz val="10"/>
        <rFont val="Arial Narrow"/>
        <family val="2"/>
        <charset val="238"/>
      </rPr>
      <t xml:space="preserve">
- usisna sekcija s žaluzinom po cijelom presjeku, te pripremljena za spoj na elektromotorni pogon žaluzine
- filterska sekcija sa montiranim cjevčicama i izvodima za spoj diferencijalnog presostata  - klasa filtracije M5 (panelni filter od sintetičkog materijala) + F7 (kruti vrečasti filter)
- sekcija kulisnog prigušivača izrađene od kamene vune sa svojstvima apsorpcije buke. Na kulise su ugrađene usmjerne kalote. Duljina kulisa prigušvača 1.500 mm.
- pločasti unakrsni rekuperator s obilaznim vodom na strani vanjskog zraka opremljenog sa žaluzinom pripremljenoj za spoj na elektromotorni pogon. Rekuperator je pločasti izmjenjivač, s brtvljenim aluminijskim lamelama u okviru od lima,  tavom za sakupljanje kondenzata s odgovarajućim priključkom i sifonom.
zimski režim : tzv= -16⁰C/90%rH - tzp= 20⁰C/50%rH
                      tzr= 15⁰C/8,0%rH
ljetni režim : tzv= 32⁰C/40%rH - tzp= 27⁰C/50%rH
                    tzr= 28,2⁰C/49,98%rH
- toplovodni grijač s predviđenim prostorom za ugradnju protusmrzavajućeg termostata koji se može izvlačiti neovisno od toplovodnog izmjenjivača: 
temperatura ogrijevne vode: 60/40⁰C 
temperatura zraka: tzr= 10⁰C/15,8%rH - tzg= 25⁰C/6,12%rH
ogrijevni učin: Qg= 20kW , protok medija: q=0,9 m³/h
</t>
    </r>
  </si>
  <si>
    <t xml:space="preserve">-adijabatski sprej ovlaživač zraka s distribucijskim sapnicama  s ugrađenim eliminatorom kapljica i tavom za sakupljanje kondenzata od nehrđajučeg čelika s odgovarajućim priključkom i sifonom,sekcija eliminatora kapljica i tave za sakupljanje kondezata se mogu izvlačiti neovisno od distribucijskig sapnica zbog čišćenja:
temperatura zraka: tzr= 20⁰C/10%rH - rhov= 50%rH
Tvornički ugrađen sustav distributera s sapnicama i elektromagnetskim ventilima, nosačima i cjevovodom izrađenim od nehrđajučeg čelika.
- vodeni hladnjak s ugrađenim eliminatorom kapljica, tavom za sakupljanje kondenzata s odgovarajućim priključkom i sifonom,sekcija eliminatora kapljica i tave za sakupljanje kondezata se mogu izvlačiti neovisno od vodenog izmjenjivača zbog čišćenja:
temperatura rashladne vode:7/12⁰C 
temperatura zraka: tzr= 28⁰C/50%rH - tzh= 14⁰C/95%rH
rashladni učin: Qh= 25kW , protok medija: q=4,3 m³/h
- toplovodni dogrijač: 
temperatura ogrijevne vode: 60/40⁰C 
temperatura zraka: tzh= 14⁰C/99%rH - tzdg= 20⁰C/67%rH
ogrijevni učin: Qg= 10kW , protok medija: q=0,75 m³/h
- tlačna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5.000 m³/h , Eksterni pad tlaka: 900Pa
Snaga motora ventilatora: 5,6 kW , napajanja:400V/3f/50Hz
- sekcija kulisnog prigušivača izrađene od kamene vune sa svojstvima apsorpcije buke. Na kulise su ugrađene usmjerne kalote. Duljina kulisa prigušvača 1.500 mm.
- filterska sekcija sa montiranim cjevčicama i izvodima za spoj diferencijalnog presostata  - klasa filtracije F9 (kruti vrečasti filter)
- dobavna sekcija po cijelom presjeku
</t>
  </si>
  <si>
    <t xml:space="preserve">MINIMALNE TEHNIČKE KARAKTERISTIKE ODSISNE KK:
- usisna sekcija po cijelom presjeku
- filterska sekcija sa montiranim cjevčicama i izvodima za spoj diferencijalnog presostata  - klasa filtracije M5 (panelni filter od sintetičkog materijala)
- sekcija kulisnog prigušivača izrađene od kamene vune sa svojstvima apsorpcije buke. Na kulise su ugrađene usmjerne kalote. Duljina kulisa prigušvača 1.500 mm.
- odsisna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5.000 m³/h , Eksterni pad tlaka: 400Pa
Snaga motora ventilatora: 2,5 kW , napajanja:400V/3f/50Hz
- sekcija pločastog rekuperatora
- sekcija kulisnog prigušivača izrađene od kamene vune sa svojstvima apsorpcije buke. Na kulise su ugrađene usmjerne kalote. Duljina kulisa prigušvača 1.500 mm.
- sekcija otpadnog zraka s žaluzinom prema gore za izbacivanje na krov, te pripremljena za spoj na elektromotorni pogon žaluzine
</t>
  </si>
  <si>
    <r>
      <t xml:space="preserve">DODATNE KARAKTERISTIKE KK:
- fleksibilni priključak  klima komore po cijelom presjeku - 3 kompleta i s gornje strane - 1 komplet
- revizioni otvori sekcija s osvjetljenjem i prekidačem - 1 komplet
- kuglasti niski sifon (podtlak) - 3 kompleta
- rezervni set filtera - 1 komplet
dimenzije i  opsluživanje klima komore prema projektu.
klima komora : </t>
    </r>
    <r>
      <rPr>
        <b/>
        <sz val="10"/>
        <rFont val="Arial Narrow"/>
        <family val="2"/>
      </rPr>
      <t>kk9 - 2.kat - L - DB - OP1</t>
    </r>
    <r>
      <rPr>
        <sz val="10"/>
        <rFont val="Arial Narrow"/>
        <family val="2"/>
        <charset val="238"/>
      </rPr>
      <t xml:space="preserve">
</t>
    </r>
  </si>
  <si>
    <t>S.192.</t>
  </si>
  <si>
    <r>
      <t xml:space="preserve">Dobava i ugradnja tlačno odsisna klima komora </t>
    </r>
    <r>
      <rPr>
        <b/>
        <sz val="10"/>
        <rFont val="Arial Narrow"/>
        <family val="2"/>
      </rPr>
      <t xml:space="preserve">kk10 - 2.kat - L - DB - OP2 </t>
    </r>
    <r>
      <rPr>
        <sz val="10"/>
        <rFont val="Arial Narrow"/>
        <family val="2"/>
        <charset val="238"/>
      </rPr>
      <t xml:space="preserve">za unutarnju ugradnju dvoetažne izvedbe s pločastim rekuperatorom. Klima komora je sastavljena od ulazne sekcije s žaluzinom,filtra na usisu tlačne i odsisne komore,  pločastog rekuperatora, toplovodnog grijača s prostorom za smještaj protusmrzavajućeg termostata, adijabatskog ovlaživača zraka, hladnjaka sa eliminatorom kapljica,toplovodnog dogrijača, tlačnog i odsisnog ventilatora s elektronski upravljanim ventilatorom, te prigušivačima. Klima komora je izvedena s dvostrukim izoliranim (50mm) panelima od nehrđajučeg lima iznutra i standardno je poliuretanski  izvana i iznutra obojena. Higijenska klima komore su izrađene prema standardima HRN EN13053 i HRN EN1886, te certificirane od strane EUROVENT-a.
Tehničke karakteristike klima komore kao klima komora prethodne stavke kk9 - 2.kat - L - DB - OP1
Tehničke karakteristike klima komore za:
-TLAK: količina zraka= 5.000 m3/h
            brzina kroz presjek komore= 1,33 m/s
-ODSIS: količina zraka= 5.000 m3/h
               brzina kroz presjek komore= 1,33 m/s
</t>
    </r>
    <r>
      <rPr>
        <b/>
        <sz val="10"/>
        <rFont val="Arial Narrow"/>
        <family val="2"/>
      </rPr>
      <t>klima komora : kk10 - 2.kat - L - DB - OP2</t>
    </r>
    <r>
      <rPr>
        <sz val="10"/>
        <rFont val="Arial Narrow"/>
        <family val="2"/>
        <charset val="238"/>
      </rPr>
      <t xml:space="preserve">
</t>
    </r>
  </si>
  <si>
    <t>S.193.</t>
  </si>
  <si>
    <r>
      <t xml:space="preserve">Dobava i ugradnja tlačno odsisna klima komora </t>
    </r>
    <r>
      <rPr>
        <b/>
        <sz val="10"/>
        <rFont val="Arial Narrow"/>
        <family val="2"/>
        <charset val="238"/>
      </rPr>
      <t xml:space="preserve">kk11 - 2.kat - S - DB - ORDINACIJE </t>
    </r>
    <r>
      <rPr>
        <sz val="10"/>
        <rFont val="Arial Narrow"/>
        <family val="2"/>
        <charset val="238"/>
      </rPr>
      <t xml:space="preserve">za unutarnju ugradnju dvoetažne izvedbe s pločastim rekuperatorom. Klima komora je sastavljena od ulazne sekcije s žaluzinom,filtra na usisu tlačne i odsisne komore,  pločastog rekuperatora, toplovodnog grijača s prostorom za smještaj protusmrzavajućeg termostata, adijabatskog ovlaživača zraka, hladnjaka sa eliminatorom kapljica,toplovodnog dogrijača, tlačnog i odsisnog ventilatora s elektronski upravljanim ventilatorom, te prigušivačima. Klima komora je izvedena s dvostrukim izoliranim (50mm) panelima od nehrđajučeg lima iznutra i standardno je poliuretanski  izvana i iznutra obojena. Higijenska klima komore su izrađene prema standardima HRN EN13053 i HRN EN1886, te certificirane od strane EUROVENT-a.
Enregetska učinkovitost: Energetska klasa: A
Korištena najniža temperatura: -16⁰C
Klasa rekuperacije: H1 EN13053
Klasa SFPv: V1 EN13053
Ekološki dizajn EU1253-2014/2018  Nestambena ventilacijska jedinica
ERP direktiva: bez izuzetaka ErP2018
Mehaničke i toplinske značajke:
Klasa mehaničke stabilnosti: D1(M)
Propuštanje kučišta kod 400Pa: L1(M)
Propuštanje kučišta kod 700Pa: L1(M)
Klasa propuštanja na filteru: F9
Prolaza topline: T2
Faktor toplinskog mosta: TB2
Tehničke karakteristike klima komore za:
-TLAK: količina zraka= 10.000 m3/h
            brzina kroz presjek komore= 1,63 m/s
-ODSIS: količina zraka= 10.000 m3/h
               brzina kroz presjek komore= 1,63 m/s
</t>
    </r>
  </si>
  <si>
    <t xml:space="preserve">-adijabatski sprej ovlaživač zraka s distribucijskim sapnicama  s ugrađenim eliminatorom kapljica i tavom za sakupljanje kondenzata od nehrđajučeg čelika s odgovarajućim priključkom i sifonom,sekcija eliminatora kapljica i tave za sakupljanje kondezata se mogu izvlačiti neovisno od distribucijskig sapnica zbog čišćenja:
temperatura zraka: tzr= 20⁰C/10%rH - rhov= 50%rH
Tvornički ugrađen sustav distributera s sapnicama i elektromagnetskim ventilima, nosačima i cjevovodom izrađenim od nehrđajučeg čelika.
- vodeni hladnjak s ugrađenim eliminatorom kapljica, tavom za sakupljanje kondenzata s odgovarajućim priključkom i sifonom,sekcija eliminatora kapljica i tave za sakupljanje kondezata se mogu izvlačiti neovisno od vodenog izmjenjivača zbog čišćenja:
temperatura rashladne vode:7/12⁰C 
temperatura zraka: tzr= 28⁰C/50%rH - tzh= 14⁰C/95%rH
rashladni učin: Qh= 45kW , protok medija: q=7,0 m³/h
- toplovodni dogrijač: 
temperatura ogrijevne vode: 60/40⁰C 
temperatura zraka: tzh= 14⁰C/99%rH - tzdg= 20⁰C/67%rH
ogrijevni učin: Qg= 24kW , protok medija: q=1,1 m³/h
- tlačna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10.000 m³/h , Eksterni pad tlaka: 600Pa
Snaga motora ventilatora: 2x5,4 kW , napajanja:400V/3f/50Hz
- sekcija kulisnog prigušivača izrađene od kamene vune sa svojstvima apsorpcije buke. Na kulise su ugrađene usmjerne kalote. Duljina kulisa prigušvača 1.500 mm.
- filterska sekcija sa montiranim cjevčicama i izvodima za spoj diferencijalnog presostata  - klasa filtracije F9 (kruti vrečasti filter)
- dobavna sekcija po cijelom presjeku
</t>
  </si>
  <si>
    <t xml:space="preserve">MINIMALNE TEHNIČKE KARAKTERISTIKE ODSISNE KK:
- usisna sekcija po cijelom presjeku
- filterska sekcija sa montiranim cjevčicama i izvodima za spoj diferencijalnog presostata  - klasa filtracije M5 (panelni filter od sintetičkog materijala)
- sekcija kulisnog prigušivača izrađene od kamene vune sa svojstvima apsorpcije buke. Na kulise su ugrađene usmjerne kalote. Duljina kulisa prigušvača 1.500 mm.
- odsisna ventilatorska sekcija sa ventilatorom pogonjenim direktno na osovini motora smještenim na antivibracijskom postolju s oprugama, te mjernim krugom za mjerenje protoka zraka s transmiterom za mjerenje količine zraka.Elektromotor ventilatora je visokoučinski elektronski upravljan EC.
Protok zraka: 10.000 m³/h , Eksterni pad tlaka: 400Pa
Snaga motora ventilatora: 2x5,4 kW , napajanja:400V/3f/50Hz
- sekcija pločastog rekuperatora
- sekcija kulisnog prigušivača izrađene od kamene vune sa svojstvima apsorpcije buke. Na kulise su ugrađene usmjerne kalote. Duljina kulisa prigušvača 1.500 mm.
- sekcija otpadnog zraka s žaluzinom prema gore za izbacivanje na krov, te pripremljena za spoj na elektromotorni pogon žaluzine
</t>
  </si>
  <si>
    <r>
      <t xml:space="preserve">DODATNE KARAKTERISTIKE KK:
- fleksibilni priključak  klima komore po cijelom presjeku - 3 kompleta i s gornje strane - 1 komplet
- revizioni otvori sekcija s osvjetljenjem i prekidačem - 1 komplet
- kuglasti niski sifon (podtlak) - 3 kompleta
- rezervni set filtera - 1 komplet
dimenzije i  opsluživanje klima komore prema projektu.
klima komora : </t>
    </r>
    <r>
      <rPr>
        <b/>
        <sz val="10"/>
        <rFont val="Arial Narrow"/>
        <family val="2"/>
      </rPr>
      <t>kk11 - 2.kat - S - DB - ORDINACIJE</t>
    </r>
    <r>
      <rPr>
        <sz val="10"/>
        <rFont val="Arial Narrow"/>
        <family val="2"/>
        <charset val="238"/>
      </rPr>
      <t xml:space="preserve">
</t>
    </r>
  </si>
  <si>
    <t>S.194.</t>
  </si>
  <si>
    <r>
      <t xml:space="preserve">Dobava i ugradnja tlačno odsisna klima komora </t>
    </r>
    <r>
      <rPr>
        <b/>
        <sz val="10"/>
        <rFont val="Arial Narrow"/>
        <family val="2"/>
        <charset val="238"/>
      </rPr>
      <t xml:space="preserve">kk12 - 2.kat - D - DB - KATERIZACIJA SRCA </t>
    </r>
    <r>
      <rPr>
        <sz val="10"/>
        <rFont val="Arial Narrow"/>
        <family val="2"/>
        <charset val="238"/>
      </rPr>
      <t xml:space="preserve">za unutarnju ugradnju dvoetažne izvedbe s pločastim rekuperatorom. Klima komora je sastavljena od ulazne sekcije s žaluzinom,filtra na usisu tlačne i odsisne komore,  pločastog rekuperatora, toplovodnog grijača s prostorom za smještaj protusmrzavajućeg termostata, adijabatskog ovlaživača zraka, hladnjaka sa eliminatorom kapljica,toplovodnog dogrijača, tlačnog i odsisnog ventilatora s elektronski upravljanim ventilatorom, te prigušivačima. Klima komora je izvedena s dvostrukim izoliranim (50mm) panelima od nehrđajučeg lima iznutra i standardno je poliuretanski  izvana i iznutra obojena. Higijenska klima komore su izrađene prema standardima HRN EN13053 i HRN EN1886, te certificirane od strane EUROVENT-a.
Enregetska učinkovitost: Energetska klasa: A
Korištena najniža temperatura: -16⁰C
Klasa rekuperacije: H1 EN13053
Klasa SFPv: V1 EN13053
Ekološki dizajn EU1253-2014/2018  Nestambena ventilacijska jedinica
ERP direktiva: bez izuzetaka ErP2018
Mehaničke i toplinske značajke:
Klasa mehaničke stabilnosti: D1(M)
Propuštanje kučišta kod 400Pa: L1(M)
Propuštanje kučišta kod 700Pa: L1(M)
Klasa propuštanja na filteru: F9
Prolaza topline: T2
Faktor toplinskog mosta: TB2
Tehničke karakteristike klima komore za:
-TLAK: količina zraka= 5.000 m3/h
            brzina kroz presjek komore= 1,33 m/s
-ODSIS: količina zraka= 5.000 m3/h
               brzina kroz presjek komore= 1,33 m/s
</t>
    </r>
  </si>
  <si>
    <r>
      <t xml:space="preserve">DODATNE KARAKTERISTIKE KK:
- fleksibilni priključak  klima komore po cijelom presjeku - 3 kompleta i s gornje strane - 1 komplet
- revizioni otvori sekcija s osvjetljenjem i prekidačem - 1 komplet
- kuglasti niski sifon (podtlak) - 3 kompleta
- rezervni set filtera - 1 komplet
dimenzije i  opsluživanje klima komore prema projektu.
klima komora : </t>
    </r>
    <r>
      <rPr>
        <b/>
        <sz val="10"/>
        <rFont val="Arial Narrow"/>
        <family val="2"/>
      </rPr>
      <t>kk12 - 2.kat - D - DB - KATERIZACIJA SRCA</t>
    </r>
    <r>
      <rPr>
        <sz val="10"/>
        <rFont val="Arial Narrow"/>
        <family val="2"/>
        <charset val="238"/>
      </rPr>
      <t xml:space="preserve">
</t>
    </r>
  </si>
  <si>
    <t>S.195.</t>
  </si>
  <si>
    <r>
      <t xml:space="preserve">Dobava i ugradnja tlačno odsisna klima komora </t>
    </r>
    <r>
      <rPr>
        <b/>
        <sz val="10"/>
        <rFont val="Arial Narrow"/>
        <family val="2"/>
        <charset val="238"/>
      </rPr>
      <t xml:space="preserve">kk13 - 2.kat - D - DB - RADIOLOGIJA </t>
    </r>
    <r>
      <rPr>
        <sz val="10"/>
        <rFont val="Arial Narrow"/>
        <family val="2"/>
        <charset val="238"/>
      </rPr>
      <t xml:space="preserve">za unutarnju ugradnju dvoetažne izvedbe s pločastim rekuperatorom. Klima komora je sastavljena od ulazne sekcije s žaluzinom,filtra na usisu tlačne i odsisne komore,  pločastog rekuperatora, toplovodnog grijača s prostorom za smještaj protusmrzavajućeg termostata, adijabatskog ovlaživača zraka, hladnjaka sa eliminatorom kapljica,toplovodnog dogrijača, tlačnog i odsisnog ventilatora s elektronski upravljanim ventilatorom, te prigušivačima. Klima komora je izvedena s dvostrukim izoliranim (50mm) panelima od nehrđajučeg lima iznutra i standardno je poliuretanski  izvana i iznutra obojena. Higijenska klima komore su izrađene prema standardima HRN EN13053 i HRN EN1886, te certificirane od strane EUROVENT-a.
Enregetska učinkovitost: Energetska klasa: A
Korištena najniža temperatura: -16⁰C
Klasa rekuperacije: H1 EN13053
Klasa SFPv: V1 EN13053
Ekološki dizajn EU1253-2014/2018  Nestambena ventilacijska jedinica
ERP direktiva: bez izuzetaka ErP2018
Mehaničke i toplinske značajke:
Klasa mehaničke stabilnosti: D1(M)
Propuštanje kučišta kod 400Pa: L1(M)
Propuštanje kučišta kod 700Pa: L1(M)
Klasa propuštanja na filteru: F9
Prolaza topline: T2
Faktor toplinskog mosta: TB2
Tehničke karakteristike klima komore za:
-TLAK: količina zraka= 5.000 m3/h
            brzina kroz presjek komore= 1,26 m/s
-ODSIS: količina zraka= 5.000 m3/h
               brzina kroz presjek komore= 1,26 m/s
</t>
    </r>
  </si>
  <si>
    <r>
      <t xml:space="preserve">DODATNE KARAKTERISTIKE KK:
- fleksibilni priključak  klima komore po cijelom presjeku - 3 kompleta i s gornje strane - 1 komplet
- revizioni otvori sekcija s osvjetljenjem i prekidačem - 1 komplet
- kuglasti niski sifon (podtlak) - 3 kompleta
- rezervni set filtera - 1 komplet
dimenzije i  opsluživanje klima komore prema projektu.
klima komora : </t>
    </r>
    <r>
      <rPr>
        <b/>
        <sz val="10"/>
        <rFont val="Arial Narrow"/>
        <family val="2"/>
      </rPr>
      <t>kk13 - 2.kat - D - DB - RADIOLOGIJA</t>
    </r>
    <r>
      <rPr>
        <sz val="10"/>
        <rFont val="Arial Narrow"/>
        <family val="2"/>
        <charset val="238"/>
      </rPr>
      <t xml:space="preserve">
</t>
    </r>
  </si>
  <si>
    <t>S.196.</t>
  </si>
  <si>
    <t xml:space="preserve">Dobava i ugradnja ionizator zraka, s ugrađenim regulatorom za neutraliziranje štetnih tvari i mikroorganizama iz zraka.
Uređaji se ugrađuje u  ventilacijski tlačni kanal klima komora. Uz uređaj isporučuje se i prirubnica za ugradnju na mjesto spoja ionizatora i ventilacijskog kanala. 
Minimalne karakteristike uređaja: 
temperatura prostora: -20ºC÷+50ºC
relativna vlažnost: max. 85ºC
napajanje: 230 V / 50 Hz
električna snaga: 10÷100 W, zaštita IP44
</t>
  </si>
  <si>
    <t xml:space="preserve">kk7 - LABORATORIJ
kk9 - OP1
kk10 - OP2
kk12 - OP KATERIZACIJA SRCA
kk13 - RADIOLOGIJA
- protok zraka kroz tlačni kanal:  3.000 - 5.000 m³/h
- cijevi: 6xIR-E
- napajanje 230V / N= 25 W
veličina: 600 - IR
</t>
  </si>
  <si>
    <t xml:space="preserve">kk5 - ONKOLOGIJA I HEMATOLOGIJA
kk8 - OP BLOK
- protok zraka kroz tlačni kanal:  6.000-8.000 m³/h
- cijevi: 8xIR-E
- napajanje 230V / N= 35 W
veličina 800 - IR
</t>
  </si>
  <si>
    <t xml:space="preserve">kk3 - OHBP - L
kk4 - OHBP - D
kk6 - 1. kat - ORDINACIJE
kk11 - 2. kat - ORDINACIJE
- protok zraka kroz tlačni kanal: 8.000-10.000 m³/h
- cijevi: 8xIR-F
- napajanje 230V / N= 65 W
veličina 1200 - IR
</t>
  </si>
  <si>
    <t>S.197.</t>
  </si>
  <si>
    <r>
      <t xml:space="preserve">Zidni sanitarni/kupaonski ventilator sanitarija prizemlja za unutarnju ugradnju s nadžbuknim kučištem (ispuh iza), maskom s indikatorom zaprljanosti filtera, trajnim filterom, dvobrzinskim ventilatorom, ugrađenom nepovratnom klapnom, uključivo produljeno vrijeme rada na isključenost sklpke, te vanjska fiksna žaluzina za pripadajući ventilator, sljedećih minimalnih tehničkih karakteristika:
- protok zraka:  100/60  m³/h
- eksterni pad tlaka: 70 Pa 
- snaga motora ventilatora: 33/16 W / 230V
- vanjska rešetka 150x150mm priključka </t>
    </r>
    <r>
      <rPr>
        <sz val="10"/>
        <rFont val="Arial Narrow"/>
        <family val="2"/>
      </rPr>
      <t>Φ</t>
    </r>
    <r>
      <rPr>
        <sz val="10"/>
        <rFont val="Arial Narrow"/>
        <family val="2"/>
        <charset val="238"/>
      </rPr>
      <t xml:space="preserve">100 za spoj na pripadajući ventilator
- spojni kanal </t>
    </r>
    <r>
      <rPr>
        <sz val="10"/>
        <rFont val="Arial Narrow"/>
        <family val="2"/>
      </rPr>
      <t>Φ</t>
    </r>
    <r>
      <rPr>
        <sz val="10"/>
        <rFont val="Arial Narrow"/>
        <family val="2"/>
        <charset val="238"/>
      </rPr>
      <t xml:space="preserve">100 od ventilatora do vanjske rešetke duljine 1m
</t>
    </r>
  </si>
  <si>
    <t>S.198.</t>
  </si>
  <si>
    <t xml:space="preserve">Kanalni krovni (za vanjsku ugradnju) ventilator za odsis zraka iz digestora otporan na kemikalije i agresivne pare, uključivo fleksibilni spoj na kanal i potrebni prijelaz na kanal, završnim koljenom za strujavanje otpadnog zraka s insekticidnom mrežicom, te frekvencijki regulator brzine vrtnje motora ventilatora, sljedećih minimalnih tehničkih karakteristika:
</t>
  </si>
  <si>
    <t xml:space="preserve"> ventilator 7M5 - digestor urina i 7M6 - digestor biokemijskog laboratorija
- protok zraka:  600-800  m³/h
- eksterni pad tlaka: 350 Pa 
- snaga motora ventilatora: 0,37kW/400V-frekvencijski upravljan
- materijal turbine i kučišta: polimerni kompozit PK100
 - 0,37kW - frekvencijski pretvarač broja okretaja motora ventilatora stupnja zaštite IP55 s grafičkim panelom</t>
  </si>
  <si>
    <t xml:space="preserve">Kružni deflektor za istrujavanje zraka vertikalno iz ventilatora izrađen od nehrđajučeg čelika 1.4404 otporan na kemikalije i agresivne pare s odvodom padalina i izradom priključka na ventilator HN250 
</t>
  </si>
  <si>
    <t>S.199.</t>
  </si>
  <si>
    <t xml:space="preserve">Dobava i ugradnja protupožarne zaklopke  s motornim pogonom (230 V) i toplinskim aktiviranjem putem termoelektričnog aktiviranja na temperaturi 72 °C, s ugrađena dva krajnja kontakta za indikaciju položaja zaporne lamele (otvoreno/zatvoreno). Zatvaranje zaklopke je automatsko pri prekidu napajanja, a ponovno otvaranje motornim pogonom. Otpornost prema požaru je ispitana prema HRN EN1366-2, klasificirana prema HRN EN13501-3, te dobiven certifikat prema uredbi 305/2011.
</t>
  </si>
  <si>
    <t>PPZ veličina: 200x200 - motorni pogon 230V - s krajnim kontaktima</t>
  </si>
  <si>
    <t>PPZ veličina: 300x200 - motorni pogon 230V - s krajnim kontaktima</t>
  </si>
  <si>
    <t>PPZ veličina: 300x250 - motorni pogon 230V - s krajnim kontaktima</t>
  </si>
  <si>
    <t>PPZ veličina: 400x300 - motorni pogon 230V - s krajnim kontaktima</t>
  </si>
  <si>
    <t>PPZ veličina: 450x350 - motorni pogon 230V - s krajnim kontaktima</t>
  </si>
  <si>
    <t>PPZ veličina: 500x350 - motorni pogon 230V - s krajnim kontaktima</t>
  </si>
  <si>
    <t>PPZ veličina: 650x350 - motorni pogon 230V - s krajnim kontaktima</t>
  </si>
  <si>
    <t>PPZ veličina: 700x400 - motorni pogon 230V - s krajnim kontaktima</t>
  </si>
  <si>
    <t>PPZ veličina: 700x500 - motorni pogon 230V - s krajnim kontaktima</t>
  </si>
  <si>
    <t>PPZ veličina: 750x450- motorni pogon 230V - s krajnim kontaktima</t>
  </si>
  <si>
    <t>PPZ veličina: 750x750 - motorni pogon 230V - s krajnim kontaktima</t>
  </si>
  <si>
    <t>PPZ veličina: 800x400 - motorni pogon 230V - s krajnim kontaktima</t>
  </si>
  <si>
    <t>PPZ veličina: 800x450 - motorni pogon 230V - s krajnim kontaktima</t>
  </si>
  <si>
    <t>PPZ veličina: 800x500 - motorni pogon 230V - s krajnim kontaktima</t>
  </si>
  <si>
    <t>PPZ veličina: 900x500 - motorni pogon 230V - s krajnim kontaktima</t>
  </si>
  <si>
    <t>PPZ veličina: 950x650 - motorni pogon 230V - s krajnim kontaktima</t>
  </si>
  <si>
    <t>PPZ veličina: 1050x500 - motorni pogon 230V - s krajnim kontaktima</t>
  </si>
  <si>
    <t>PPZ veličina: 1100x500 - motorni pogon 230V - s krajnim kontaktima</t>
  </si>
  <si>
    <t xml:space="preserve">PPZ veličina: 1300x550 - motorni pogon 230V - s krajnim kontaktima
</t>
  </si>
  <si>
    <t>S.200.</t>
  </si>
  <si>
    <t xml:space="preserve">Dobava i ugradnja cilindrične motorne zrakotijesne zaklopke izrađena iz profiliranog pocinčanog lima.Zaklopka je s elektromotornim pogonom  230 V, dvopoložajne regulacije, te zrakotijesna (max. Δp=600Pa i t=70⁰C) prema normi DIN 1946 dio 4.
</t>
  </si>
  <si>
    <t xml:space="preserve">ZTZ-C-Φ250-M230-OZ
</t>
  </si>
  <si>
    <t>S.201.</t>
  </si>
  <si>
    <t xml:space="preserve">Regulacijska žaluzina RZ-P/RZ 12 (pravokutna) i RZ-C (okrugla) za ručnu regulaciju zraka izrađena iz pocinčanog lima. Lamele su preko osovina uležištene u poliamidne ležajeve i regulacijskog mehanizma. 
</t>
  </si>
  <si>
    <t>RZ-P 400x200</t>
  </si>
  <si>
    <t>RZ-P 300x200</t>
  </si>
  <si>
    <t>RZ-P 300x150</t>
  </si>
  <si>
    <t>RZ-P 300x100</t>
  </si>
  <si>
    <t>RZ-P 250x200</t>
  </si>
  <si>
    <t>RZ-P 250x150</t>
  </si>
  <si>
    <t>RZ-P 250x100</t>
  </si>
  <si>
    <t>RZ-P 200x200</t>
  </si>
  <si>
    <t>RZ-P 200x150</t>
  </si>
  <si>
    <t>RZ-P 200x100</t>
  </si>
  <si>
    <t>RZ-P 150x200</t>
  </si>
  <si>
    <t>RZ-P 150x150</t>
  </si>
  <si>
    <t>RZ-P 100x100</t>
  </si>
  <si>
    <t>RŽ-12P 900x415</t>
  </si>
  <si>
    <t>RZ-C Ø250</t>
  </si>
  <si>
    <t>RZ-C Ø200</t>
  </si>
  <si>
    <t>RZ-C Ø160</t>
  </si>
  <si>
    <t xml:space="preserve">RZ-C Ø125
</t>
  </si>
  <si>
    <t xml:space="preserve">RZ-C Ø100
</t>
  </si>
  <si>
    <t>S.202.</t>
  </si>
  <si>
    <t>Dobava i ugradnja regulatora konstantnog protoka END(pravokutni) / RND (okrugli) bez pomoćne energije pravokutnog/cilindričnog oblika. Podešavanje protoka putem vanjske skale, tvornički justirane. Točnost regulatora  u predviđenom području rada +/- 4%. Za regulator nije potrebno predvidjeti revizioni otvor jer je konstrukcija izvedena bez potrebe za periodičnim održavanjem. Regulator i zaklopka su izrađeni iz pocinčanog čeličnog lima. Ležajevi osovine iz visokokvalitetnog polimernog materijala TPE. Izvedba regulatora osigurava ispravan rad neovisno od kuta ugradnje.
Regulator je toplinski i zvučno izoliran (izvedba D).</t>
  </si>
  <si>
    <t>RND - Ø160</t>
  </si>
  <si>
    <t>RND - Ø125</t>
  </si>
  <si>
    <t>RND - Ø100</t>
  </si>
  <si>
    <t>RND - Ø80</t>
  </si>
  <si>
    <t>END - 500x300</t>
  </si>
  <si>
    <t>END - 500x250</t>
  </si>
  <si>
    <t>END - 400x300</t>
  </si>
  <si>
    <t>END - 400x250</t>
  </si>
  <si>
    <t>END - 400x200</t>
  </si>
  <si>
    <t>END - 300x200</t>
  </si>
  <si>
    <t>END - 300x150</t>
  </si>
  <si>
    <t>END - 300x100</t>
  </si>
  <si>
    <t xml:space="preserve">END - 200x100
</t>
  </si>
  <si>
    <t>S.203.</t>
  </si>
  <si>
    <r>
      <t>Dobava i ugradnja elektronskog regulatora promjenivog protoka TVTD(pravokutni) / TVRD(okrugli) oblika. Kučište regulatora je izrađeno iz čeličnog pocinčanog lima i toplinski i zvučno izolirano (izvedba D). Na kućištu je tvornički ugrađena mikroprocesorska jedinica, elektromotorni pogon, regulacijska žaluzina (zrakotijesna prema DIN1946 dio 4), transmiter tlaka i osjetnik diferencijalnog tlaka u kanalu. Regulator mjerenjem razlike ukupnog i statičkog tlaka u kanalu izračunava količinu zraka te uspoređujući je sa željenom vrijednosti vrši korekciju količine. Regulator je predviđen za rad kao regulator nepromjenjivog protoka (konstantna količina zraka) ili kao regulator promjenjivog protoka između dvije željene vrijednosti količine zraka (0m</t>
    </r>
    <r>
      <rPr>
        <sz val="10"/>
        <rFont val="Arial Narrow"/>
        <family val="2"/>
      </rPr>
      <t>³</t>
    </r>
    <r>
      <rPr>
        <sz val="10"/>
        <rFont val="Arial Narrow"/>
        <family val="2"/>
        <charset val="238"/>
      </rPr>
      <t>/h -Vmax). Regulator ima i mogućnost spajanja na sabirničkih sustava MPbus i na signalno anlogno upravljanje 0-10V.</t>
    </r>
  </si>
  <si>
    <t>TVTD - 500x300</t>
  </si>
  <si>
    <t>TVTD - 500x200</t>
  </si>
  <si>
    <t>TVTD - 400x200</t>
  </si>
  <si>
    <t>TVTD - 300x300</t>
  </si>
  <si>
    <t>TVTD - 300x200</t>
  </si>
  <si>
    <t>TVTD - 300x100</t>
  </si>
  <si>
    <t>TVTD - 200x200</t>
  </si>
  <si>
    <t>TVTD - 200x100</t>
  </si>
  <si>
    <t>TVRD - Ø 200</t>
  </si>
  <si>
    <t>TVRD - Ø 160</t>
  </si>
  <si>
    <t>TVRD - Ø 125</t>
  </si>
  <si>
    <t xml:space="preserve">TVRD - Ø 100
</t>
  </si>
  <si>
    <t>S.204.</t>
  </si>
  <si>
    <t xml:space="preserve">Dobava i ugradnja kanalskog kulisnog prigušivača zvuka PZ-R 100/50 čije je kućište izrađeno iz pocincanog čeličnog lima s kulisama iz negorivog materijala (mineralna vune). Mineralna vuna je s vanjske strane zaštićena slojem otpornim habanje kod visoke brzine zraka (max 20m/s). Mineralna vuna s vanjske strane obložena je sa staklenom svilom koja osigurava vanjsku površinu inertnu prema gljivicama i bakterijama. Prigušenje kod 250 Hz iznosi 26 dB(A). 
</t>
  </si>
  <si>
    <t>PZ 100/50 - 1800x500x1000</t>
  </si>
  <si>
    <t>S.205.</t>
  </si>
  <si>
    <t xml:space="preserve">Dobava i ugradnja kanalskog cilindričnog prigušivača zvuka PZ-C s vanjskim plaštom izrađenim iz pocinčanog čeličnog lima, a unutrašnjost je ispunjena apsorpcijskim materijalom
Prigušenje kod 250 Hz iznosi 10 dB  . 
</t>
  </si>
  <si>
    <t>PZC - Φ160x1000</t>
  </si>
  <si>
    <t xml:space="preserve">PZC - Φ160x1500
</t>
  </si>
  <si>
    <t>S.206.</t>
  </si>
  <si>
    <r>
      <t>Dobava i ugradnja stropnog raspora SR30 za dovod zraka, 2-redni, komplet s priključnim kutijama, krajnjim elementima, linijskim spojnicima, u boji prema rješenju interijera i odabiru arhitekta, s podesivom jezgrom za usmjeravanje struje zraka, za ugradnju u spušteni strop, komplet s toplinski izoliranom priključnom kutijom iz pocinčanog lima s bočnim priključkom i regulatorom protoka.
veličina SR30-2 L = 1500mm - 2x</t>
    </r>
    <r>
      <rPr>
        <sz val="10"/>
        <rFont val="Arial Narrow"/>
        <family val="2"/>
      </rPr>
      <t>Φ</t>
    </r>
    <r>
      <rPr>
        <sz val="10"/>
        <rFont val="Arial Narrow"/>
        <family val="2"/>
        <charset val="238"/>
      </rPr>
      <t xml:space="preserve">125
</t>
    </r>
  </si>
  <si>
    <t>S.207.</t>
  </si>
  <si>
    <t>Dobava i ugradnja stropnog distributer zraka DEV-K za vrtložno istrujavanje zraka s kvadratnom istrujnom pločom, u boji prema rješenju interijera i odabiru arhitekta, s kružno poredanim istrujnim otvorima i podesivim krilcima za usmjeravanje struje zraka, za ugradnju u spušteni strop, komplet s toplinski izoliranom priključnom kutijom iz pocinčanog lima s bočnim priključkom i regulatorom protoka.</t>
  </si>
  <si>
    <t>DEV-K 300/8 (priključak Ø158 mm)</t>
  </si>
  <si>
    <t>DEV-K 400/16 (priključak Ø198 mm)</t>
  </si>
  <si>
    <t>DEV-K 500/24 (priključak Ø198 mm)</t>
  </si>
  <si>
    <t>DEV-K 600/24 (priključak Ø248 mm)</t>
  </si>
  <si>
    <t xml:space="preserve">DEV-K 600/48 (priključak Ø248 mm)
</t>
  </si>
  <si>
    <t>S.208.</t>
  </si>
  <si>
    <t>Dobava i ugradnja stropnog distributera zraka s kućištem predviđenim za ugradnju HEPA filtra FAC-HZ / DEV-K. Dosjed filtra sa utorom za ispitivanje propusnosti dosjeda. Na kućištu su ugrađeni priključci za ispitivanje tlaka na prljavoj i čistoj strani filtra. Kućište izrađeno iz čeličnog lima i tvornički antikorozivno zaštićeno lakom u tonu RAL 9010, te izvana toplinski izolirano. Ugradnja filtra u kućište s donje strane pomoću specijalnog okvira. Kućište s bočnim horizontalnim i pravokutnim priključkom sa zrakotjesnom regulacionom klapnom. Istrujna ploča s kružno poredanim istrujnim otvorima i podesivim krilcima za usmjeravanje struje zraka u boji prema odabiru arhitekta. Uz distributer zraka se isporučuje odgovarajući filtar ispitan prema HRN EN 1822 klase HEPA 14 s U-profilom, te gel brtvom, uključujući prvi i dodatno zamjenski filtar.</t>
  </si>
  <si>
    <t>FAC-HZ 305x305/DEV-K 370</t>
  </si>
  <si>
    <t>FAC-HZ 457x457/DEV-K 522</t>
  </si>
  <si>
    <t xml:space="preserve">FAC-HZ 535x535/DEV-K 600
</t>
  </si>
  <si>
    <t>S.209.</t>
  </si>
  <si>
    <t xml:space="preserve">Dobava i ugradnja istrijnog perforirani strop za ugradnju u spušteni strop operacijske dvorane s kućištem predviđenim za ugradnju HEPA filtra. SIP strop i kučište je izrađeno iz nehrđajućeg čeličnog lima, koji osigurava laminarno strujanje zraka u zoni izvođenja opracije (brzina zraka u zoni operacije u granicama je od 0,15 m/s do 0,3 m/s). Istrujne perforirane kazete izvedene su demontažno tako da osiguravaju laku dezinfekciju, čišćenje prostora istrujnog stropa i zamjenu apsolutnog fltra.
U cilju kontrole zaprljanosti filtra predviđeni su priključci za spajanje diferencijalnog manometra.
U sredini istrujnog stropa predviđen je otvor za prolaz stativa OP lampe, koji se spaja sa stropom. Ugradnja filtra u kućište s donje strane pomoću specijalnog okvira. 
Uz ventilacijski strop se isporučuje odgovarajući filtar ispitan prema HRN EN 1822 klase HEPA 14 s U-profilom, te gel brtvom, uključujući prvi i dodatno zamjenski filtar.
veličina SIP 2418 (dimenzije 2400 x 1800 x 450) 
</t>
  </si>
  <si>
    <t>S.210.</t>
  </si>
  <si>
    <t xml:space="preserve">Dobava i ugradnja rešetke za odvod zraka iz OP dvorana OPR-FL , zidna ugradnja, izrađene od INOX profila, a lice rešetke od INOX rešetke. Rešetka je opremljena regulacijskom zaklopkom i filterom G-4:
</t>
  </si>
  <si>
    <t>OPR-FL 325x225</t>
  </si>
  <si>
    <t>OPR-FL 425x225</t>
  </si>
  <si>
    <t>OPR-FL 525x225</t>
  </si>
  <si>
    <t xml:space="preserve">OPR-FL 625x225
</t>
  </si>
  <si>
    <t>S.211.</t>
  </si>
  <si>
    <t>Dobava i ugradnja rešetke za odvod zraka, izrađene iz Al-profila, s jednim redom pojedinačno podesivih horizontalnih/vertikalnih lamela i leptirastom zaklopkom (protuhodna krilca sa zajedničkim pogonom) u boji prema rješenja interijera i odabiru arhitekta, te u kompletu s vijcima za pričvršćenje ili ugradbenim okvirom OAH1-L/OAV-1L + PK1-UR. U kompletu s izoliranom kutijom od pocinčanog lima za rešetke u svrhu priključenja fleksibilno s limenim kanalom.</t>
  </si>
  <si>
    <t>OAH-1L 525x125 + PK1-UR  / 1x d 248</t>
  </si>
  <si>
    <t>OAH-1L 425x125 + PK1-UR / 1 x d 198</t>
  </si>
  <si>
    <t>OAH-1L 325x225 + PK1-UR  / 1 x d 198</t>
  </si>
  <si>
    <t>OAH-1L 325x125 + PK1-UR / 1 x d 158</t>
  </si>
  <si>
    <t xml:space="preserve">OAH-1L 225x125 + PK1-UR / 1 x d 98
</t>
  </si>
  <si>
    <t>S.212.</t>
  </si>
  <si>
    <t>Dobava i ugradnja rešetke za odvod zraka, izrađene iz Al-profila, s jednim redom pojedinačno podesivih horizontalnih/vertikalnih lamela i leptirastom zaklopkom (protuhodna krilca sa zajedničkim pogonom) u boji prema rješenja interijera i odabiru arhitekta, te u kompletu s vijcima za pričvršćenje ili ugradbenim okvirom OAH1-L/OAV-1L + UR. U kompletu s prilagodljivim prijelaznim komadoma od pocinčanog lima za rešetke u svrhu priključenja s limenim kanalom.</t>
  </si>
  <si>
    <t>OAH-1L 1025x325 + UR</t>
  </si>
  <si>
    <t>OAH-1L 525x325 + UR</t>
  </si>
  <si>
    <t>OAH-1L 525x225 + UR</t>
  </si>
  <si>
    <t>OAH-1L 425x225 + UR</t>
  </si>
  <si>
    <t>OAH-1L 425x125 + UR</t>
  </si>
  <si>
    <t>OAH-1L 325x225 + UR</t>
  </si>
  <si>
    <t>OAH-1L 325x125 + UR</t>
  </si>
  <si>
    <t>OAV-1L 525x125 + UR</t>
  </si>
  <si>
    <t>OAV-1L 425x325 + UR</t>
  </si>
  <si>
    <t>OAV-1L 425x225 + UR</t>
  </si>
  <si>
    <t>OAV-1L 425x125 + UR</t>
  </si>
  <si>
    <t>OAV-1L 325x225 + UR</t>
  </si>
  <si>
    <t xml:space="preserve">OAV-1L 325x125 + UR
</t>
  </si>
  <si>
    <t>S.213.</t>
  </si>
  <si>
    <t xml:space="preserve">Dobava i ugradnja zračnog ventila u okrugloj izvedbi za odsis zraka ZOV koji se sastoji od prstena s brtvom na rubu, ventilacijskog tanjura s vretenom s navojem za reguliranje protoka zraka zakretanjem i protumatice za osiguranje podešavanja, kao i ugradbenog okvira. Zračni ventil je u boji interijera prema odabiru arhitekte.
</t>
  </si>
  <si>
    <t>ZOV-200</t>
  </si>
  <si>
    <t>ZOV-160</t>
  </si>
  <si>
    <t>ZOV-150</t>
  </si>
  <si>
    <t>ZOV-125</t>
  </si>
  <si>
    <t xml:space="preserve">ZOV-100
</t>
  </si>
  <si>
    <t>S.214.</t>
  </si>
  <si>
    <t xml:space="preserve">Dobava i ugradnja neprovidne prestrujne rešetke za ugradnju u vrata/zid OAS-R / OAS u boji prema rješenja interijera i odabiru arhitekta, te u kompletu s vijcima za pričvršćenje.
</t>
  </si>
  <si>
    <t>OAS-R 425x125</t>
  </si>
  <si>
    <t>OAS-R 425x225</t>
  </si>
  <si>
    <t>OAS-R 525x225</t>
  </si>
  <si>
    <t>OAS-R 525x325</t>
  </si>
  <si>
    <t>OAS-R 525x425</t>
  </si>
  <si>
    <t>OAS-R 625x425</t>
  </si>
  <si>
    <t>S.215.</t>
  </si>
  <si>
    <t>Aluminijske fiksne žaluzije izrađene iz aluminijskog profila AFŽV+UR. Iza lamela je ugrađena pocinčana čelična ili aluminijska insekticidna mreža. Komplet sa ugradbenom ramom ili sa vijcima za učvršćenje - plastificirane u boji fasade prema odabiru arhitekta.</t>
  </si>
  <si>
    <t>AFŽV 3860x1050</t>
  </si>
  <si>
    <t>AFŽV 3260x1050</t>
  </si>
  <si>
    <t>AFŽV 2860x1050</t>
  </si>
  <si>
    <t>AFŽV 2460x1050</t>
  </si>
  <si>
    <t>AFŽV 1885x1050</t>
  </si>
  <si>
    <t>AFŽV 1600x2400</t>
  </si>
  <si>
    <t>AFŽV 1800x500</t>
  </si>
  <si>
    <t>AFŽV 1600x425</t>
  </si>
  <si>
    <t>AFŽV 1500x425</t>
  </si>
  <si>
    <t>AFŽV 625x425</t>
  </si>
  <si>
    <t>AFŽV 525x425</t>
  </si>
  <si>
    <t xml:space="preserve">AVŽV 385x300
</t>
  </si>
  <si>
    <t>S.216.</t>
  </si>
  <si>
    <t>Krovni deflektor za izbacivanje otpadnog zraka koji se sastoji od aluminijskih fiksnih žaluzina sa sve četri strane. Iza lamela je ugrađena pocinčana insekticidna mreža. Krovni deflektor je plastificiran u boji prema odabiru arhitekta. Uz deflektor se isporučuje i ugrađuje postolje s 50mm toplinskom izolacijom mineralne vune za prodor kroz krov i spoj na provokutne kanale.
Deflektori i postolja su sljedečih minimalnih karakteristika:</t>
  </si>
  <si>
    <r>
      <t>deflektor veličina priključka LHR S 1000xx1000mm 
svjetla površina otvora 2,16m</t>
    </r>
    <r>
      <rPr>
        <sz val="10"/>
        <rFont val="Calibri"/>
        <family val="2"/>
      </rPr>
      <t>²</t>
    </r>
    <r>
      <rPr>
        <sz val="10"/>
        <rFont val="Arial Narrow"/>
        <family val="2"/>
        <charset val="238"/>
      </rPr>
      <t xml:space="preserve">
broj redova žalizina 11
visina deflektora 690mm</t>
    </r>
  </si>
  <si>
    <t>postolje deflektora veličina priključka TGKOMR10 1000x1000mm izrađeno od pocinčanog lima s unutarnje i vanjske strane i toplinske izolacije debljine 50mm mineralne vune za prodor kroz kosi krov od visokovalnog lima i toplinske i hidro izolacije, te spoj na dva pravokutna kanala 1000x1000.</t>
  </si>
  <si>
    <t>postolje deflektora veličina priključka TGR10 1000x1000mm izrađeno od pocinčanog lima s unutarnje i vanjske strane i toplinske izolacije debljine 50mm mineralne vune za prodor kroz kosi krov od visokovalnog lima i toplinske i hidro izolacije, te spoj na jedan pravokutni kanal 1000x1000.</t>
  </si>
  <si>
    <t>S.217.</t>
  </si>
  <si>
    <t xml:space="preserve">Dobava i ugradnja fleksibina cijev izrađena iz laminirane AL-folije, ojačanana čeličnom žicom, ukupne duljine do 1m i uključivo dvije obujmice za pričvršćenje za spoj odsisnog zračnog ventila ili priključnih kutija rešetki i kanalnog razvoda.
</t>
  </si>
  <si>
    <t>Φ 100</t>
  </si>
  <si>
    <t>Φ 125</t>
  </si>
  <si>
    <t>Φ 150</t>
  </si>
  <si>
    <t>Φ 160</t>
  </si>
  <si>
    <t>Φ 200</t>
  </si>
  <si>
    <t>Φ 250</t>
  </si>
  <si>
    <t>S.218.</t>
  </si>
  <si>
    <t>Dobava i ugradnja fleksibina cijev izrađena iz laminirane AL-folije, ojačanana čeličnom žicom i izolirana s vanjske strane mineralnom vunom u oblozi od AL-folije, debljine 25 mm, ukupne duljine do 1m i uključivo dvije obujmice za pričvršćenje za spoj priključne kutije tlačnog anemostata i kanalnog razvoda.</t>
  </si>
  <si>
    <t xml:space="preserve">Φ 315
</t>
  </si>
  <si>
    <t>S.219.</t>
  </si>
  <si>
    <t xml:space="preserve">Dobava i ugradnja ventilacijska cijev odsisa iz digestora i sigurnosnih ormarića, izvedena iz negorivog polipropilena PPs otpornog na kiseline i agresivne pare.
Cijevi spajati zavarivanjem i osigurati nepropusnost.
</t>
  </si>
  <si>
    <t>S.220.</t>
  </si>
  <si>
    <t>cijev Ø75</t>
  </si>
  <si>
    <t>S.221.</t>
  </si>
  <si>
    <t>cijev Ø100</t>
  </si>
  <si>
    <t>S.222.</t>
  </si>
  <si>
    <t>cijev Ø200</t>
  </si>
  <si>
    <t>S.223.</t>
  </si>
  <si>
    <t>koljena 90° - Ø75</t>
  </si>
  <si>
    <t>S.224.</t>
  </si>
  <si>
    <t>koljena 90° - Ø100</t>
  </si>
  <si>
    <t>S.225.</t>
  </si>
  <si>
    <t>koljena 90° - Ø200</t>
  </si>
  <si>
    <t>S.226.</t>
  </si>
  <si>
    <t xml:space="preserve">koljena 90° s insekticidnom zaštitnom mrežom - Ø75
</t>
  </si>
  <si>
    <t>S.227.</t>
  </si>
  <si>
    <t>Dobava i ugradnja pravokutnih i okruglih kanala za razvod zraka izrađenih iz pocinčanog čeličnog lima prema HR EN 10346:2009 i toleranciji u debljini limova prema HR EN 10143, te klasifikaciji kanala prema zrakopropusnosti  prema HRN EN 1507:2006 u klasi C (spojevi plašteva su dodatno brtvljeni, spoj plašta i prirubnice je dodatno brtvljen sa injektiranim gelom, prirubnica se učvršćuje za plašt točkastim zavarivanjem, spoj kutnika, prirubnice i plašta je brtvljen), debljine ovisno o dimenziji veće stranice kanala za grupu tlakova 2 i 3. Kanali s većom stranicom od 300 mm ukrućuju se križnim brazdama ili uzdužnim Z brazdama. Kanali su izvedbe u falcanim sekcijama sa silikonom brtvljenim uzdužnim spojevima, a isporučuju se na gradilište temeljito  očišćeni i zatvoreni sa polietilenskom folijom. Uključivo svi fazonski komadi, kanalski nastavci, koljena s registrima skretnih limova te prirubnice iz kutnog željeza sa injektiranim gelom.</t>
  </si>
  <si>
    <t>S.228.</t>
  </si>
  <si>
    <t>Dobava i montaža revizijskog demontažnog otvora zrakonepropusne izvedbe za ugradnju u kanalski razvod, uključivo sav materijal u potrebnoj količini i kvaliteti (vijci, matice, rukohvati, brtveni materijal i sl.), dimenzija prilagođenih kanalima (prosječna dimenzija otvora 300 x 300 mm).</t>
  </si>
  <si>
    <t>S.229.</t>
  </si>
  <si>
    <t>Dobava i montaža zavjesnog, pričvrsnog i brtvenog materijal za spajanje i montažu kanala i opreme, te pocinčana mrežica veličine oka 1x1cm ukupne površine 12 m² i slično. Brtvljenje sekcija kanala izvesti pomoću negorive teka-strip ili dec trake (stavka uključuje i izradu radioničke dokumentacije).</t>
  </si>
  <si>
    <t>S.230.</t>
  </si>
  <si>
    <t xml:space="preserve">Oslonci, konzole, ovjesi i ostali pribor za vođenje, oslanjanje i ovješenje kanala i opreme izrađen iz tipskih elemenata, prema prethodnoj razradi i detaljnoj specifikaciji izrađenoj od strane proizvođača, što je uključeno u stavku. Kompletan materijal iz ove stavke isporučuje se na gradilište pocinčan radi zaštite od korozije 
</t>
  </si>
  <si>
    <t>S.231.</t>
  </si>
  <si>
    <t>Dobava i ugradnja izolacije kanalskog razvoda negorivom izolacijom s parnom branom, kvalitete prema HRN DIN 4102 - dio 1/klasifikacija B1. Materijal izolacije mora imati parnu branu i slijedeće minimalne termodinamičke karakteristike: toplinska vodljivost kod 0°C: λ (W/m°C) ≤ 0,035, koef. otpora difuziji vodene pare: μ≥ 7.000, koef. vodljivosti difuzije vodene pare: d' (g/mhbar 10-3) = 0,00013, upijanje vode difuzijom maksimalno 0,27% u odnosu na volumen i temperaturno područje primjene -50÷105°C. Materijal izolacije je u pločama debljine 19 i 13 mm, a isporučuje se u rolama širine 1000 mm. Stavka uključuje potrebnu količinu originalnog ljepila i završne originalne trake.</t>
  </si>
  <si>
    <t>debljina = 13 mm</t>
  </si>
  <si>
    <r>
      <t>m</t>
    </r>
    <r>
      <rPr>
        <vertAlign val="superscript"/>
        <sz val="10"/>
        <rFont val="Arial Narrow"/>
        <family val="2"/>
        <charset val="238"/>
      </rPr>
      <t>2</t>
    </r>
  </si>
  <si>
    <t>debljina = 19 mm ( usis vanjski zrak)</t>
  </si>
  <si>
    <t xml:space="preserve">dodatna izolacija kanala u evakuacijskim putevima pločama kamene vune debljine 30 mm s kaširanom aluminijskom folijom  u kompletu s završnim trakama i ljepilom 
Izolacija je sljedećih minimalnih karakteristika:
reakcija na požar A1L-s1,d0 prema HRN EN 13501-1
koeficijent provodljivosti 0,043 W/mK prema HRN EN 13787
granična temperatura primjene 250⁰C prema HRN EN 14706
izolacija debljine 30 mm
</t>
  </si>
  <si>
    <t>dodatna obloga izolacije oblogom od aluminijskog AL-lima debljine 0,8mm u kompletu s vijcima i montažnim materijalom za dodatnu mehaničku zaštitu izolacije kanala u zoni mogućeg oštećenja u dijevu ventilostrojarnice</t>
  </si>
  <si>
    <t>dodatna obloga izolacije oblogom od olovnog lima debljine 1,5 mm koji se ugrađuje na izolirane ventilacijske kanale, na prodorima istih kroz zidove koji imaju zaštitu od zračenja. Duljina zaštite iznosi 1,5D veće stranice kanala.</t>
  </si>
  <si>
    <t>S.232.</t>
  </si>
  <si>
    <t xml:space="preserve">Protupožarna atestirana obloga (vatrootpornost 90 min) ventilacijskih kanala   od čeličnog lima kao i izrada ventilacijskih kanala od same obloge, izrađena iz silikatnih ploča otpornih na požar sa cementnim vezivom, grube gustoće 500 kg/m3, debljine 40 mm, negoriva (u klasi A1).
Preklopne trake na sljubnicima izvode se d=10 mm, min. širine b=100 mm
Protupožarne ploče pričvršćuju se žičanim spojnicama ili vijcima sa grubim navojem. Montaža se izvodi direktnim spajanjem bez podkonstrukcije. 
Duljina žičanih spojnica i vijaka propisana je od strane proizvođača ovisno o debljini ploče. Jačina i razmak ovjesa (navojnih šipki) odabire se iz pripadajućeg dijagrama, dok je max. razmak 1200 mm. 
</t>
  </si>
  <si>
    <t>m2</t>
  </si>
  <si>
    <t>S.233.</t>
  </si>
  <si>
    <t xml:space="preserve">Brtvljenje međuprostora prodora kanala kroz gips-kartonske i betonske zidove koji nisu granice požarnih zona trajno elastičnim kitom ili pjenom.
</t>
  </si>
  <si>
    <t>S.234.</t>
  </si>
  <si>
    <t xml:space="preserve">Brtvljenje prodora ventilacijskih kanala sa PPZ zaklopkom kroz betonsku (gips-kartonsku) granicu zone F90.
Betonski otvor premazati akrilnim kitom, između betona i zaklopke ugraditi (obostrano) ploče od kamene vune; klasa HRN DIN 4102-A, sirova gustoća &gt; 150 kg/m3 i talište t &gt; 1000°C.
Spoj kamene vune i zaklopke zakitati elastičnom, vatrozaštitnom brtvenom masom. Ploče kamene vune (obostrano ugrađene) premazati vatrozaštitnim premazom.
Ili prostor između protupožarne zaklopke i betona zatvoriti vatrozaštitnom žbukom. </t>
  </si>
  <si>
    <t xml:space="preserve">otvor u zidu i podu do 300 x 300 mm </t>
  </si>
  <si>
    <t xml:space="preserve">otvor u zidu i podu do 600 x 600 mm </t>
  </si>
  <si>
    <t xml:space="preserve">otvor u zidu i podu do 1000 x 1000 mm </t>
  </si>
  <si>
    <t>S.235.</t>
  </si>
  <si>
    <t xml:space="preserve">Brtvljenje prodora gorive cijevi (od Ø 160) kroz betonsku PP granicu zone F90.
Obostrano (ako se radi o zidu) ili jednostrano (ako se radi o stropu ili oknu) ugraditi vatrozaštitnu obujmicu za cijev do Ø 160 mm
</t>
  </si>
  <si>
    <t>S.236.</t>
  </si>
  <si>
    <t xml:space="preserve">Građevinska pripomoć na uspostavi prodora u zidovima, stropovima za prolaz limenih kanala.
</t>
  </si>
  <si>
    <t>S.237.</t>
  </si>
  <si>
    <t xml:space="preserve">Postolja za opremu izrađena iz profilnog željeza, sve očišćeno od hrđe i oličeno temeljnom bojom i lakom.
</t>
  </si>
  <si>
    <t>S.238.</t>
  </si>
  <si>
    <t>S.239.</t>
  </si>
  <si>
    <t xml:space="preserve">Dobava, postavljanje i demontaža lagane pomične skele za ugradnju kanala i opreme.Visina rada do 4 m.
</t>
  </si>
  <si>
    <t>S.240.</t>
  </si>
  <si>
    <t xml:space="preserve">Troškovi auto dizalice i viličara za pozicioniranje klima komora na njihovu poziju u ventilostrojarnicu.
visina dizanja H=16m i dubuna dizanja L=18m.
</t>
  </si>
  <si>
    <t>S.241.</t>
  </si>
  <si>
    <t xml:space="preserve">Puštanje u pogon opreme klimatizacije od strane ovlaštenih servisera, te podešavanje istih na projektne parametre.
</t>
  </si>
  <si>
    <t>S.242.</t>
  </si>
  <si>
    <t xml:space="preserve">Probni pogon postrojenja, dovođenje postrojenja u radno stanje s grubom i finom regulacijom (balansiranjem) opreme. Troškovi pogonske energije nisu uključeni.
</t>
  </si>
  <si>
    <t>S.243.</t>
  </si>
  <si>
    <t>S.244.</t>
  </si>
  <si>
    <t xml:space="preserve">Provjera količine tlačnog i odsisnog zraka po po svakoj tlačnoj i odsisnoj komori kao i odsisnim ventilatorima od za to stručne i akreditirane tvrtke, te izdavanje zapisnika o postignutim rezultatima.
klima komore tlačne                      kom 13
klima komore odsisne                   kom 13
odsisni ventilatori digestora           kom 2
</t>
  </si>
  <si>
    <t>S.245.</t>
  </si>
  <si>
    <t xml:space="preserve">Provjera količine tlačnog i odsisnog zraka po svakom pojedinom otvoru cca. 600 kom (anemostati,rešetke,zračni ventili,perforirani strop,stropni raspori,...) od za to stručne i akreditirane tvrtke, te izdavanje zapisnika o postignutim rezultatima.
</t>
  </si>
  <si>
    <t>S.246.</t>
  </si>
  <si>
    <t xml:space="preserve">Provjera nepropusnosti (DOP) apsolutnih filtera po svakom pojedinom otvoru (OP strop i anemostati,...) od za to stručne i akreditirane tvrtke, te izdavanje zapisnika o postignutim rezultatima.
OP strop                                       kom 2
anemostati                                    kom 8
</t>
  </si>
  <si>
    <t>S.247.</t>
  </si>
  <si>
    <t xml:space="preserve">Pregled i ispitivanje opreme i prostora od za to ovlaštene i akreditirane tvrtke, te izdavanje zapisnika o postignutim i kvalieteti za:
</t>
  </si>
  <si>
    <t>S.248.</t>
  </si>
  <si>
    <t>S.249.</t>
  </si>
  <si>
    <t>radnog okoliša</t>
  </si>
  <si>
    <t>S.250.</t>
  </si>
  <si>
    <t>S.251.</t>
  </si>
  <si>
    <t>mikroklimatski uvjeti prostora</t>
  </si>
  <si>
    <t>S.252.</t>
  </si>
  <si>
    <t xml:space="preserve">funkcije sustava protupožarnih zaklopki - kom 53
</t>
  </si>
  <si>
    <t>S.253.</t>
  </si>
  <si>
    <t xml:space="preserve">Natpisne samoljepive naljepnice  dimenzije 100 x 50 mm za oznake opreme i elemenata postrojenja, te smjerovi strujanja i tip medija.
</t>
  </si>
  <si>
    <t xml:space="preserve">
S7. KLIMATIZACIJA - VODENA STRANA 
</t>
  </si>
  <si>
    <t>S.254.</t>
  </si>
  <si>
    <t xml:space="preserve">Dobava i montaža cirkulacijske elektronski upravljane crpke u kompletu s protuprirubnicama, brtvama i vijcima/navojnim ili rastavljivim priključkom (holenderima), tipskom toplinskom izolacijom, ugrađenom termičkom zaštitom elektromotora,modulima za eksterno upravljanje , slijedećih namjena, tipova i minimalnih tehničkih karakteristika:
</t>
  </si>
  <si>
    <t xml:space="preserve">- grijač klima komore (medij voda 60/40⁰C) kk3,kk4,kk6,kk11 i rezervna (skladište)
- protok vode: 2,0 m³/h
- eksterni pad tlaka: 40 kPa 
- snaga motora: 0,08kW / 230V
- priključci G 1 1/2", PN10 
veličina 25/1-8
</t>
  </si>
  <si>
    <t xml:space="preserve">- grijač klima komore (medij voda 60/40⁰C) kk1,kk2,kk5,kk7,kk8,kk13 i rezervna (skladište)
- protok vode: 1,6 m³/h
- eksterni pad tlaka: 40 kPa 
- snaga motora: 0,04kW / 230V
- priključci G 11/2", PN10
veličina: 25/1-6
</t>
  </si>
  <si>
    <t xml:space="preserve">- grijač klima komore (medij voda 60/40⁰C) kk9,kk10,kk12 i rezervna (skladište)
- protok vode: 0,9 m³/h
- eksterni pad tlaka: 40 kPa 
- snaga motora: 0,04kW / 230V
- priključci G 1", PN10 
veličina: 15/1-6
</t>
  </si>
  <si>
    <t>S.255.</t>
  </si>
  <si>
    <t xml:space="preserve">Dobava i montaža navojne kugla slavine s ručicom, za medij ogrijevna (60/40⁰C) i rashladna (7/12⁰C) voda, nazivnog tlaka PN16, u kompletu s s vijčanom spojkom i brtvenim materijalom, sljedećih dimenzija:
</t>
  </si>
  <si>
    <t>DN10 (R 3/8") - leptir ručica</t>
  </si>
  <si>
    <t xml:space="preserve">DN15 (R 1/2") </t>
  </si>
  <si>
    <t>DN20 (R 3/4")</t>
  </si>
  <si>
    <t>S.256.</t>
  </si>
  <si>
    <t xml:space="preserve">Prolazni regulacijsko-balansirajući ventil klima komora (grijača, hladnjka i dogrijača) neosjetljiv na utjecaj promjene diferencijalnog tlaka sustava sa funkcijom namještanja protoka od minimalnog do maksimalnog pomoću skale za prednamještanje, regulacijski hod ventila treba biti neovisan od prednamještanja protoka, minimalni hod ventila je 2,5 mm za ventile DN15-DN32, a minimalni hod ventila je za dimenzije DN40 i DN50 s navojnim priključkom je 15mm, kao zaštita od blokiranja ventila uslijed nečistoća u instalaciji, tlačni razred ventila PN25, maksimalna radna temperatura 120°C. U kompletu s ventilom je elektromotorni modulirajući pogon 0-10V linearne. Analogni ulazi struje i napona, LED signalizacija u dvije boje za status i dijagnostiku, "plug - in" kablovi za napajanje i regulacijski signal, IP-43 zaštita , automatska detekcija hoda ventila , te navojni priključci holenderski za ventil određene veličine.                                   
  </t>
  </si>
  <si>
    <t xml:space="preserve">DN15HF:  220-1330 l/h </t>
  </si>
  <si>
    <t>S.257.</t>
  </si>
  <si>
    <t xml:space="preserve">Prolazni regulacijsko-balansirajući ventil prestrujavanja zaštite crpki neosjetljiv na utjecaj promjene diferencijalnog tlaka sustava sa funkcijom namještanja protoka od minimalnog do maksimalnog pomoću skale za prednamještanje, regulacijski hod ventila treba biti neovisan od prednamještanja protoka, minimalni hod ventila je za dimenzije DN40 i DN50 s navojnim priključkom je 15mm, kao zaštita od blokiranja ventila uslijed nečistoća u instalaciji,karakteristika ventila je neovisna o promjeni protoka ,maksimalni radni diferencijalni tlak je 800 kPa, tijelo ventila izrađeno od sivog lijeva,tlačni razred ventila PN25, ventil dolazi u kompletu s motornim pogonom on/off regulacija ventila, maksimalna radna temperatura 120°C, te navojni priključci holenderski za ventil.                                   </t>
  </si>
  <si>
    <t xml:space="preserve">DN32:    550-4001 l/h   
</t>
  </si>
  <si>
    <t xml:space="preserve">DN50:    1400-11500 l/h   
</t>
  </si>
  <si>
    <t>S.258.</t>
  </si>
  <si>
    <t xml:space="preserve">Dobava i montaža navojnog hvatača nečistoća, za medij ogrijevna (60/40⁰C) i rashladna (7/12⁰C) voda, nazivnog tlaka PN16, u kompletu s vijčanom spojkom i brtvenim materijalom, sljedećih dimenzija:
</t>
  </si>
  <si>
    <t>S.259.</t>
  </si>
  <si>
    <t xml:space="preserve">Dobava i montaža navojnog nepovratnog ventila, za medij ogrijevna (60/40⁰C) voda, nazivnog tlaka PN16, u kompletu s vijčanom spojkom i brtvenim materijalom, sljedećih dimenzija:
</t>
  </si>
  <si>
    <t>DN 20 (R 3/4")</t>
  </si>
  <si>
    <t>S.260.</t>
  </si>
  <si>
    <t xml:space="preserve">Dobava i ugradnja vijčana spojka  (holender spoj) s brtvama dimenzije:
</t>
  </si>
  <si>
    <t>S.261.</t>
  </si>
  <si>
    <t>S.262.</t>
  </si>
  <si>
    <t xml:space="preserve">Dobava i ugradnja bimetalnog termometra ø63 mm, radijalnog priključka DN 15 (R 1/2”), klase 2 prema HRN EN 13190, max. 6 bar, u kompletu sa zaštitnom čahuromi,mjernog područja:
</t>
  </si>
  <si>
    <t>S.263.</t>
  </si>
  <si>
    <t>mjernog područja -10…+50 °C</t>
  </si>
  <si>
    <t>S.264.</t>
  </si>
  <si>
    <t xml:space="preserve">mjernog područja    0…+80 °C
</t>
  </si>
  <si>
    <t>S.265.</t>
  </si>
  <si>
    <t xml:space="preserve">Dobava i montaža manometra (za vodu) ø63 mm, radijalnog priključka DN 15 (R 1/2”),klase 2.5 prema HRN EN 837-1, u kompletu s kolčakom za uvarivanje i spojnom cijevi, mjernog područja:
mjernog područja    0…6 bar 
</t>
  </si>
  <si>
    <t>S.266.</t>
  </si>
  <si>
    <t xml:space="preserve">Dobava i ugradnja diferencijalnog manometra sa izdvojenom mebranom, priključka DN 8 (R 1/4”), izrađen od nehrđajućeg čelika 1.4571 , mjernog područja 0…2,5bar i maksimalnog tlaka 50 bar. 
mjernog područja    0…6 bar 
</t>
  </si>
  <si>
    <t>S.267.</t>
  </si>
  <si>
    <t>S.268.</t>
  </si>
  <si>
    <t xml:space="preserve">Dobava i ugradnja cijevni prikjučak, unutarnji navoj za priključenje manometra, termometra i mjerne opreme R 1/2"; L=50 mm
</t>
  </si>
  <si>
    <t>S.269.</t>
  </si>
  <si>
    <t>S.270.</t>
  </si>
  <si>
    <t xml:space="preserve">Dobava i ugradnja sabirni ljevci izrađeni iz crnog čeličnog lima, obodnog promjera DN  200 mm, s priključkom za  navarivanje prema dimenziji odvodne cijevi. Izrađuju se na licu mjesta prilikom montaže te zaštićuju dvostrukim premazom temeljne boje (u dvije nijanse) i lakom. Težina cca 6 kg/kom.
</t>
  </si>
  <si>
    <t>S.271.</t>
  </si>
  <si>
    <t xml:space="preserve">Dobava i ugradnja adijabatskog visokotlačnog generatora (70bar) ovlaživača za zahtjeve bolničke funkcije prema DIN1946 dio4 koji se sastoji od visokotlačne nehrđajuće crpke i bez upotrebe silikonskog brtvila s elektromotorom inverterski upravljanim,te upravljačkim ormarom s kontrolerom s mogučnošću spajanja na CNUS preko Modbus protokola. Generator je u kompletu s filterom, niskotlačnim i visokotlačnim osjetnicima tlaka (manometrima), osjetnicima temperature, osjetnikom provodljivosti i ostalim spojnim i montažnim materijalom himiFog UA460 sljedećih tehničkih minimalnih karakteristika:
kapacitet ovlaživanja : 460 l/h
karakteristika demineralizirane vode : 0-50 μS/cm
crpka : nehrđajući čelik
priključak ulaz/izlaz vode: G1/2''F
priključak drenaže: Φ10mm
tlak ulaza vode: 3-8bar
nazivna snaga crpke : N= 1,15kW 
električno napajanje : 230V;1f;50Hz
komunikacija : ModBus
ulazni signal 0-10V
</t>
  </si>
  <si>
    <t>S.272.</t>
  </si>
  <si>
    <t xml:space="preserve">Dobava i ugradnja pratečeg regulatora rada adijabatskog visokotlačnog ovlaživača za zahtjeve bolničke funkcije prema DIN1946 dio4 koji se sastoji od upravljačkog ormarom s kontrolerom s mogučnošću spajanja na CNUS preko Modbus protokola. Prateći elektronski regulator se montira na stranicu pripadajuče klima komore i upravlja radom elektromagnestkih ventila distributora s sapnicama i drenažama instaliranim u klima komorama  himiFog UA460 slave, sljedećih minimalnih tehničkih karakteristika:
nazivna snaga regulatora : N= 0,28kW 
električno napajanje : 230V;1f;50Hz
komunikacija : ModBus
ulazni signal 0-10V
</t>
  </si>
  <si>
    <t>S.273.</t>
  </si>
  <si>
    <t xml:space="preserve">Dobava i ugradnja distributora adijabatskog visokotlačnog ovlaživača za zahtjeve bolničke funkcije prema DIN1946 dio4 koji se montira tvornički u sekciju klima komore, a sastoji se od zajedničkog okvira s distributorima sa visokotlačnim sapnicama,elektromagnestkih ventila distributora s sapnicama i drenažama, te pripadajućim cjevvodom izrađenim od nehrđajučeg čelika instaliranim u klima komorama  himiFog RACM04 sljedećih minimalnih tehničkih karakteristika:
</t>
  </si>
  <si>
    <t>kk3 - zrak: 9.000 m³/h - ovlaživanje : 56 l/h</t>
  </si>
  <si>
    <t>kk4- zrak: 9.000 m³/h - ovlaživanje : 56 l/h</t>
  </si>
  <si>
    <t>kk5 - zrak: 6.000 m³/h - ovlaživanje : 32 l/h</t>
  </si>
  <si>
    <t>kk6 - zrak: 10.000 m³/h - ovlaživanje : 56 l/h</t>
  </si>
  <si>
    <t>kk7 - zrak: 5.000 m³/h - ovlaživanje : 29 l/h</t>
  </si>
  <si>
    <t>kk8 - zrak: 7.000 m³/h - ovlaživanje : 37 l/h</t>
  </si>
  <si>
    <t>kk9 - zrak: 5.000 m³/h - ovlaživanje : 29 l/h</t>
  </si>
  <si>
    <t>kk10 - zrak: 5.000 m³/h - ovlaživanje : 29 l/h</t>
  </si>
  <si>
    <t>kk11 - zrak: 10.000 m³/h - ovlaživanje : 56 l/h</t>
  </si>
  <si>
    <t>kk12 - zrak: 5.000 m³/h - ovlaživanje : 29 l/h</t>
  </si>
  <si>
    <t xml:space="preserve">kk13 - zrak: 5.000 m³/h - ovlaživanje : 29 l/h
</t>
  </si>
  <si>
    <t>S.274.</t>
  </si>
  <si>
    <t>Dobava i montaža navojne kugla slavine s ručicom, za medij demineralizirane vode 20μS/cm, nazivnog tlaka PN100, izrađena od nehrđajučeg čelika u kompletu s brtvenim materijalom, sljedećih dimenzija:</t>
  </si>
  <si>
    <t xml:space="preserve">DN10(R 3/8") </t>
  </si>
  <si>
    <t xml:space="preserve">DN15 (R 1/2") 
</t>
  </si>
  <si>
    <t>S.275.</t>
  </si>
  <si>
    <t xml:space="preserve">Dobava i ugradnja nehrđajuče AISI 316L polirane bešavne cijevi uključivo koljena, T-komadi i prelazne komade. Uključivo sav potrebni materijal za orbitalno TIG zavarivanje. Sljedećih dimenzija:
</t>
  </si>
  <si>
    <t>DN 10 (Ø 17x 1,65)</t>
  </si>
  <si>
    <t xml:space="preserve">DN 15 (Ø 20x 1,5)
</t>
  </si>
  <si>
    <t>S.276.</t>
  </si>
  <si>
    <t xml:space="preserve">Dobava i ugradnja čelične bešavne cijevi prema DIN 2448 kvalitete 35.8, uključivo koljena prema DIN 2605 T1/91, T-komadi DIN 2605 i prelazne komade DIN 2616 T2/91. Uključivo ličenje svih cjevovoda i opreme s dvostrukim premazom (u dvije nijanse) temeljnom bojom otpornom na temperaturu do 250°C, uz prethodno temeljito mehaničko čišćenje od hrđe. Sljedećih dimenzija:
</t>
  </si>
  <si>
    <t>DN 100 (Ø 114,3 x 4,50)</t>
  </si>
  <si>
    <t>DN 125 (Ø 139,7 x 4,85)</t>
  </si>
  <si>
    <t>DN 150 (Ø 165,1 x 4,85)</t>
  </si>
  <si>
    <t>S.277.</t>
  </si>
  <si>
    <t xml:space="preserve">Dobava i montaža bakrene cijevi prema HRN EN 1057, za spoj diferencijalnog manometra, ravne, uključivo svi potrebni fazonski elementi za kapilarno spajanje (koljena, redukcije, T-komadi, spojnice,prijelazni MS komadi, itd.), sljedećih dimenzija:
Cu Φ12 x 1mm
</t>
  </si>
  <si>
    <t>S.278.</t>
  </si>
  <si>
    <t xml:space="preserve">Dobava i montaža PP cijevi, za odvod hladnog kondezata klima komore, ravne cijevi, uključivo svi potrebni fazonski elementi (koljena, redukcije, T-komadi, spojnice, itd), te brtveni i spojni materijal, sljedećih dimenzija:
PP d32
</t>
  </si>
  <si>
    <t>S.279.</t>
  </si>
  <si>
    <t xml:space="preserve">Završno ličenje neizoliranog cjevovoda, oslonaca i armature  bojom (lakom) otpornom na povišene temperature ( za 20ºC višom od radne temperature) u RAL-u po izboru projektanta, u dva sloja. 
</t>
  </si>
  <si>
    <t>S.280.</t>
  </si>
  <si>
    <t xml:space="preserve">Dobava i montaža toplinske izolacije cjevovoda tople i hlađene vode izolacijom na bazi sintetičkog kaučuka (elastomer) s parnom branom (klasa B1-DIN 4102).
Materijal izolacije mora imati parnu branu i sljedeće minimalne  termodinamičke karakteristike: toplinska vodljivost kod 0°C: l (W/m°C) = 0,036, koef. otpora difuziji vodene pare: h &gt;=10000. Stavka uključuje predobrađene elemente za izoliranje fazonskih komada, ogranaka, armature, spojnih elemenata i sl., originalnu samoljepljivu traku i ljepilo za brtvljenje proreza, te nosače cijevi.
Izolacija u cijevima je debljine sloja 19 mm i isporučuje se za sljedeće vanjske promjere cijevi:
</t>
  </si>
  <si>
    <t>DN 125 (Ø 139,7)</t>
  </si>
  <si>
    <t>DN 150 (Ø 165,1)</t>
  </si>
  <si>
    <t>ploče u roli, debljine s= 19mm</t>
  </si>
  <si>
    <t>dodatna obloga izolacije oblogom od aluminijskog AL-lima debljine 0,8mm u kompletu s vijcima i montažnim materijalom za dodatnu mehaničku zaštitu izolacije kanala u zoni mogućeg oštećenja.</t>
  </si>
  <si>
    <t>S.281.</t>
  </si>
  <si>
    <t>Oslonci, konzole, ovjesi i ostali pribor za vođenje, oslanjanje i ovješenje cjevovoda izrađen iz tipskih elemenata, prema prethodnoj razradi i detaljnoj specifikaciji izrađenoj od strane proizvođača, što je uključeno u stavku. Kompletan materijal iz ove stavke isporučuje se na gradilište pocinčan radi zaštite od korozije.</t>
  </si>
  <si>
    <t>S.282.</t>
  </si>
  <si>
    <t>S.283.</t>
  </si>
  <si>
    <t>S.284.</t>
  </si>
  <si>
    <t>S.285.</t>
  </si>
  <si>
    <t>S.286.</t>
  </si>
  <si>
    <t xml:space="preserve">Troškovi auto dizalice i viličara za pozicioniranje cijevi i opreme na krov građevine.
visina dizanja H=16m i dubina dizanja L=18m
</t>
  </si>
  <si>
    <t>S.287.</t>
  </si>
  <si>
    <t>S.288.</t>
  </si>
  <si>
    <t>S.289.</t>
  </si>
  <si>
    <t>- crpke - 13 kompl.</t>
  </si>
  <si>
    <t xml:space="preserve">- adijabatski visokotlačni ovlaživač - 2 kompl. Master + 11 kompl. Slave
</t>
  </si>
  <si>
    <t>S.290.</t>
  </si>
  <si>
    <t xml:space="preserve">elektroinstalaciju sustava 
</t>
  </si>
  <si>
    <t>S.291.</t>
  </si>
  <si>
    <t xml:space="preserve">Priprema dokumentacije opreme pod tlakom isporučene opreme i instalacije za prvi pregled OPT agencije.
</t>
  </si>
  <si>
    <t>S.292.</t>
  </si>
  <si>
    <t xml:space="preserve">
S8. RASHLADNO-TOPLINSKA PODSTANICA
</t>
  </si>
  <si>
    <t>S.293.</t>
  </si>
  <si>
    <r>
      <t>Dobava i ugradnja visokoefikasne dizalice topline s djelomičnom rekuperacijom topline u razdvojenoj izvedbi s zrakom hlađenim vanjskim freonskim izmjenivačem i aksijalnim ventilatorima u ekstra tihoj verziji, komplet s hidromodulom, dvije elektronske crpke.
Dizalica topline se isporučuje sa dodatnim izmjenjivačem sa djelomičnom rekuperacijom topline za pripremu PTV-a te s integrirane dvije crpke elektronski upravljane. Stroj se isporučuje u zvučno izoliranom kućištu i s integriranim elektroupravljačkim ormarom.
Vanjski izmjenjivač topline je super tihe izvedbe s elektronski upravljanim EC motorima ventilatora s kontinuiranom modulacijom vrtnje ventilatora.</t>
    </r>
    <r>
      <rPr>
        <b/>
        <sz val="10"/>
        <rFont val="Arial Narrow"/>
        <family val="2"/>
        <charset val="238"/>
      </rPr>
      <t xml:space="preserve">
</t>
    </r>
    <r>
      <rPr>
        <sz val="10"/>
        <rFont val="Arial Narrow"/>
        <family val="2"/>
      </rPr>
      <t>Rashladni freonski krug treba biti opremljen s elektronskim ekspanzijskim ventilom, prekretnim freonskim ventilom grijanje/hlađenje, filterom-sušačem vlage, sigurnosnim ventilom, freonskim ventilima za odvajanje kompresora, kontrolnim staklom, indikatorom vlage, presostatima visokog i niskog tlaka te manometrima visokog i niskog tlaka.</t>
    </r>
    <r>
      <rPr>
        <b/>
        <sz val="10"/>
        <rFont val="Arial Narrow"/>
        <family val="2"/>
        <charset val="238"/>
      </rPr>
      <t xml:space="preserve">
</t>
    </r>
    <r>
      <rPr>
        <sz val="10"/>
        <rFont val="Arial Narrow"/>
        <family val="2"/>
      </rPr>
      <t>Unutarnja i vanjska jedinica se isporučuje natlačen dušikom. Potrebno je predvidjeti punjenje radnom tvari R410A prilikom puštanja u pogon.</t>
    </r>
    <r>
      <rPr>
        <b/>
        <sz val="10"/>
        <rFont val="Arial Narrow"/>
        <family val="2"/>
        <charset val="238"/>
      </rPr>
      <t xml:space="preserve">
</t>
    </r>
    <r>
      <rPr>
        <sz val="10"/>
        <rFont val="Arial Narrow"/>
        <family val="2"/>
        <charset val="238"/>
      </rPr>
      <t xml:space="preserve">Hidraulički modul je ugrađen u unutranji modul dizalice topline i uključuje dvije elektronski upravljane crpke, sigurnosni ventil, automatski odzračnik, otvore za punjenje i ispust vode s ventilom, fiterom 600 µm vode i zapornim bentilima. Uređaj je opremljen djelomičnom rekuperacije topline (desuperheaterom) sa fleksibilnim priključcima.
U sklopu uređaja nalazi se elektro ormar (glavna sigurnosna sklopka sa vanjskom ručkom, zaštita kruga napajanja i kruga daljinskog upravljanja, motora ventilatora i kompresora) i elektronički modul s mikroprocesorskim regulatorom ( nadzor radnih parametara, regulaciju tlaka kondenzacije i isparavanje, kontrolu temperature na tlačnoj strani kompresora, dijagnozu greške (visoki - niski tlak, protok vode, motor kompresora), mjerenje vremena rada kompresora, vremensko zatezanje između dva uključivanja kompresora te automatsko izjednačavanje vremena rada više kompresora, mogućnost izbora set pointa, mogućnost paralenog rada više dizalica topline  u grupi, te dodatni adapter sa izlazom za MODBUS protokol.
</t>
    </r>
  </si>
  <si>
    <r>
      <t xml:space="preserve">Minimalne tehničke karakteristike dizalice toplina:
- rashladno sredstvo / GWP - R410A 
- kontrola kapaciteta : stupnjevano = 6
- broj. kompresora = 4 / broj rashladnih krugova = 2
- upravljanje stupnjevanja : kaskadno 
Rashladne karateristike:
- rashladni učin Q = 240 kW 
- medij = voda 
- temperatura medija tul/tiz = 7/12 </t>
    </r>
    <r>
      <rPr>
        <sz val="10"/>
        <rFont val="Arial Narrow"/>
        <family val="2"/>
      </rPr>
      <t>°</t>
    </r>
    <r>
      <rPr>
        <sz val="10"/>
        <rFont val="Arial Narrow"/>
        <family val="2"/>
        <charset val="238"/>
      </rPr>
      <t>C - vanjska temperatura tv = 35</t>
    </r>
    <r>
      <rPr>
        <sz val="10"/>
        <rFont val="Arial Narrow"/>
        <family val="2"/>
      </rPr>
      <t>°</t>
    </r>
    <r>
      <rPr>
        <sz val="10"/>
        <rFont val="Arial Narrow"/>
        <family val="2"/>
        <charset val="238"/>
      </rPr>
      <t xml:space="preserve">C
- sezonska efikasnost SEER = 4,18 ; P = 86,1 kW
Ogrijevne karateristike:
-  ogrijevni učin Q = 280 kW 
- medij = voda
- temperatura medija tul/tiz = 45/40 </t>
    </r>
    <r>
      <rPr>
        <sz val="10"/>
        <rFont val="Arial Narrow"/>
        <family val="2"/>
      </rPr>
      <t>°</t>
    </r>
    <r>
      <rPr>
        <sz val="10"/>
        <rFont val="Arial Narrow"/>
        <family val="2"/>
        <charset val="238"/>
      </rPr>
      <t>C - vanjska temperatura tv = 7</t>
    </r>
    <r>
      <rPr>
        <sz val="10"/>
        <rFont val="Arial Narrow"/>
        <family val="2"/>
      </rPr>
      <t>°</t>
    </r>
    <r>
      <rPr>
        <sz val="10"/>
        <rFont val="Arial Narrow"/>
        <family val="2"/>
        <charset val="238"/>
      </rPr>
      <t xml:space="preserve">C
- sezonska ogrijevna efikasnost SCOP = 3,85 ; P = 88,1 kW
- Djelomični povrat topline: Qr= 36kW
- medij = voda - temperatura medija tul/tiz = 55/45 </t>
    </r>
    <r>
      <rPr>
        <sz val="10"/>
        <rFont val="Arial Narrow"/>
        <family val="2"/>
      </rPr>
      <t>°</t>
    </r>
    <r>
      <rPr>
        <sz val="10"/>
        <rFont val="Arial Narrow"/>
        <family val="2"/>
        <charset val="238"/>
      </rPr>
      <t xml:space="preserve">C
~ Priključci dizalice topline:
- priklučak ogrijevne/rashladne vode: 4'' 
- priključka desuperheatera: 2''
- priključka freona : 2 x </t>
    </r>
    <r>
      <rPr>
        <sz val="10"/>
        <rFont val="Arial Narrow"/>
        <family val="2"/>
      </rPr>
      <t>Φ</t>
    </r>
    <r>
      <rPr>
        <sz val="10"/>
        <rFont val="Arial Narrow"/>
        <family val="2"/>
        <charset val="238"/>
      </rPr>
      <t xml:space="preserve">42/35 
- količina medija u optoku G = 42m³/h
- maksimalni eks. pad tlaka ∆p = 160 kPa - pri 45 Hz - dvije crpke elektronski upravljane
</t>
    </r>
  </si>
  <si>
    <r>
      <t xml:space="preserve"> Maksimalne karakteristike unutarnje jedinice dizalice topline:
- v/š/d = 2210/2350/1150 mm, masa = 1.700 kg
- zvučni tlak unutarnje jedinice = 64 dB(A) na 1m
- napajanje = 400/3/50 Hz, Nfli = 106,5 kW, Ifla = 180 A
Maksimalne karakteristike vanjske jedinice dizalice topline:
- broj ventilatora 10 s elektronski upravljanim motorima
- količina zraka G = 47.731 l/s
 - v/š/d = 2420/4750/2230 mm, masa = 1300kg
- maksimalni zvučni tlak vanjske jedinice = 48 dB(A) na 10m
- super tiha izvedba
- napajanje = 400/3/50 Hz, Nfli = 12,1 kW, Ifla = 22,3 A
</t>
    </r>
    <r>
      <rPr>
        <u/>
        <sz val="10"/>
        <rFont val="Arial Narrow"/>
        <family val="2"/>
        <charset val="238"/>
      </rPr>
      <t>Dodatna oprema koja je u opsegu isporuke dizalice:</t>
    </r>
    <r>
      <rPr>
        <sz val="10"/>
        <rFont val="Arial Narrow"/>
        <family val="2"/>
        <charset val="238"/>
      </rPr>
      <t xml:space="preserve">
- super tiha izvedba vanjske jedinice s zaštitnom mrežom izmjenjivača
- dvije crpke elektronski upravljane
- dodatni izmjenjivač s djelomičnom rekuperacijom
- automatika za kaskadni rad dizalica u grupi 
- manometri VT i NT dva rashladna freonska kruga
- kontrola napajanja (rotacija faza,kontrola faza,kontrola napona)
- antivibracijske podloške
- freonski ventil za odvjanje kompresora
- troputni freonski ventil za sigurnosni ventil (radni/rezervni)
- zaporni ventili i hvatač nečistoće
- MODBUS modul za komunikaciju s cnus-om
</t>
    </r>
  </si>
  <si>
    <t>S.294.</t>
  </si>
  <si>
    <t xml:space="preserve">Dobava i ugradnja hidrauličke skretnice kapaciteta do 114m³/h za rashladnu vodu, sljedećih maksimalnih dimenzija i minimalnih tehničkih karakteristika:
protok qhs=114 m³/h
dimenzije ∅1000x3000 mm - priključci 4xDN200 i 2xDN80
u kompletu s protuprirubnicama, brtvama i vijcima, revizijom za čišćenje, izolacijom hidrauličke skretnice te
priključak pražnjenja : 1 1/4"
priključak odzrake : 3/4"
priključci termometra i osjetnika tempearture : 1/2" x 6
veličina: HS01 ∅1000x3000
</t>
  </si>
  <si>
    <t>S.295.</t>
  </si>
  <si>
    <t xml:space="preserve">Dobava i ugradnja hidrauličke skretnice kapaciteta do 114m³/h za toplu vodu, sljedećih maksimalnih dimenzija i minimalnih tehničkih karakteristika:
protok qhs=114 m³/h
dimenzije ∅1000x3000 mm - priključci 4xDN200
u kompletu s protuprirubnicama, brtvama i vijcima, revizijom za čišćenje, izolacijom hidrauličke skretnice te
priključak pražnjenja : 1 1/4"
priključak odzrake : 3/4"
priključci termometra i osjetnika tempearture : 1/2" x 6
veličina: HS02 ∅1000x3000
</t>
  </si>
  <si>
    <t>S.296.</t>
  </si>
  <si>
    <t>Ekspanzijski uređaj za održavanje tlaka,odmuljavanje,odplinjavanje i odzračivanje zatvorenog sustava ogrijevne/rashladne vode. Sustav se sastoji od elektronika sa dojavom kvara, ograničenja dovoda svježe vode u sustav, spremnika atmosferski zatvoren - bez tlaka, adiabatskog otplinjavanje, automatsko dodavanje svježe vode, bešumne crpke za održavanje tlaka, te toplinske obloge uređaja. Minimalne tehničke karakteristike uređaja:
- maksimalna visina 25 m 
- maksimalno održavani tlak p = 3 bar-a 
  Ekspanzijska posuda – inox-svi spojni elementi u dodiru sa vodom-mesing
  Ekspanzijske posude - bez gumene membrane
  Sustav otplinjavanja iz sistemske vode
  Posude za skupljanje nečistoća iz cijevne mreže
  Sustav za automatsko punjenje cijevne mreže po DIN 1988 i DVGW propisima 
  Rezervoar iz INOX čelika zatvoren bez gumene membrane
   s otvorom za čišćenje uređaja 
  Konstrukcija uređaja iz prašno bojenog lima
  Revizijsko staklo s nivo prekidačem struje
  Priključci uređaja s potrebnom armaturom za održavanje
  pritiska po DIN4751
  Prikaz pritiska u sustavu s mogućnošću podešavanja</t>
  </si>
  <si>
    <t xml:space="preserve">Posebni elementi:
Sigurnosni ventil
Crpka za održavanje tlaka
SmartControl sustav sa TFT ekranom osjetljivim na dodir   te grafičkim prikazom rada  i trenutnog stanja tlaka u sustavu.  Regulacijska jedinica s glavnim i radnim prekidačem, osiguračem, radnim softverom s mikroprocesorskim upravljnjem, kompletno ožičena i s MODBUS karticom za komunikaciju s CNUS om
  napon 220V/50Hz
 Priprema vode Air Sep u sljedećim maksimalnim parametrima:
  * sadržaj kisika (O2) ≤ 0,1 mg/l
  * električna provodljivost ≤ 1500 μS/cm
  * vrijednost Ph  8-10 ( prema Euro standardima) 
  * tvrdoća  vode +/- 3° dH
  * stanje vode za automatsku dopunu ≤ 15 ° dH
  Pribor:
Priključak za svježu vodu po DIN-u 1988 i DIN EN1717 sa  vodomjerom s M-bus protokolom i DVGW- usporivačem vode BA
Priključak za optimalnu ugradnju sa profilom zavarivanja
Otvor za čišćenje-po spremniku
Izolacija s parnom branom  AS-T 400/6
ekspanzijski modul za održavanje tlaka ES01, ES02
</t>
  </si>
  <si>
    <t>S.297.</t>
  </si>
  <si>
    <t>Dobava i ugradnja uređaja za pripremu demineralizirane vode prema VDI2035 za punjenje sustava ogrijevne/rashladne vode preko mješavine ionske mase PUROTAP compenso 50. Minimalne karakteristike uređaja:
- minimalni kapacitet 50-80.000 litara 1°dH protoka 20 litara/min
- maksimalni tlak 6 bar, max temp. 60°C, priključak 3/4''
Uređaj je opremljen mjernim instrumentom LF-M za monitoring pripreme vode (baterijsko napajanje) s podacima trenutne elektro vodljivosti, automatskim nadzorom kontrole, ukupnim protokom, trenutnim protokom, signalizacijom upozorenja s limitom.
Zaporna i priključna armatura je u isporuci uređaja.</t>
  </si>
  <si>
    <t>S.298.</t>
  </si>
  <si>
    <t xml:space="preserve">Dobava i ugradnja optičke kontrole kvalitete vode (električne vodljivosti) u zatvorenom sustavu . Led indikacija na sustavu 0-100μS/cm (zelena), 200-300μS/cm (žuta)  i &gt;300μS/cm (crvena). Priključci uređaja za monitoring R1" na kugla slavini. max.tlak 6bar i max. temp 75°C.  PUROTAP i control - SET
</t>
  </si>
  <si>
    <t>S.299.</t>
  </si>
  <si>
    <t xml:space="preserve">Dobava i ugradnja sigurnosnog ventila za kontrolu tlaka u sustavu ogrijevne i rashladne vode. Opreme s dokumentacijom za prvi pregled OPT agencije. Stavka uključuje minimalne tehničke karakteristike: </t>
  </si>
  <si>
    <t xml:space="preserve">- krug ogrijevne vode
medij voda -  60/40 ºC
manometar H10
ventil manometra s tipkalom DH
sigurnosni ventil DSV 40-4,0 DGH s tlakom otvaranja 4,0 bar , priključci G1 1/2''/ G2''
</t>
  </si>
  <si>
    <t xml:space="preserve">- krug rashladne vode
medij voda - 7/12 ºC
manometar H10
ventil manometra s tipkalom DH
sigurnosni ventil DSV 32-4,0 DGH s tlakom otvaranja 4,0 bar , priključci G1 1/4''/ G1 1/2''
</t>
  </si>
  <si>
    <t>S.300.</t>
  </si>
  <si>
    <t xml:space="preserve">Dobava i ugradnja cirkulacijske elektronski upravljane crpke u kompletu s protuprirubnicama, brtvama i vijcima/navojnim rastavljivim priključkom, toplinskom izolacijom, ugrađenom termičkom zaštitom elektromotora,modulima za eksterno upravljanje , slijedećih namjena i minimalnih tehničkih karakteristika:
</t>
  </si>
  <si>
    <t xml:space="preserve">- crpke rashladne vode hladnjaka klima komora (medij voda 7/12⁰C) , oznake C01.1, C01.2 
- protok vode: 70 m³/h
- visina dobave: 12 m.V.S.
- snaga motora: 3,7kW / 400V - elektronski upravljan
- priključci DN100, PN16 
</t>
  </si>
  <si>
    <t xml:space="preserve">- crpke rashladne vode hladnjaka ventilokonvektora (medij voda 7/12⁰C) , oznake C02.1, C02.2 
- protok vode: 28 m³/h
- visina dobave: 15 m.V.S.
- snaga motora: 3,5kW / 400V - elektronski upravljan
- priključci DN80, PN16 
</t>
  </si>
  <si>
    <t xml:space="preserve">- crpke rashladne vode hladnjaka indukcijskog uređaja (medij voda 18/23⁰C) , oznake C03.1, C03.2 
- protok vode: 17 m³/h
- visina dobave: 15 m.V.S.
- snaga motora: 2,3kW / 400V - elektronski upravljan
- priključci DN65, PN16 
</t>
  </si>
  <si>
    <t xml:space="preserve">- crpke tople vode grijača/dogrijača klima komora (medij voda 60/40⁰C) , oznake C04.1, C04.2 
- protok vode: 19 m³/h
- visina dobave: 12 m.V.S.
- snaga motora: 1,55kW / 230V - elektronski upravljan
- priključci DN100, PN10 
</t>
  </si>
  <si>
    <t xml:space="preserve">- crpke tople vode radijatorskog grijanja (medij voda 50/40⁰C) , oznake C05.1, C05.2 
- protok vode: 6 m³/h
- visina dobave: 15 m.V.S.
- snaga motora: 1,25kW / 230V - elektronski upravljan
- priključci DN50, PN10 
</t>
  </si>
  <si>
    <t xml:space="preserve">- crpke tople vode grijača ventilokonvektora (medij voda 50/40⁰C) , oznake C06.1, C06.2 
- protok vode: 15 m³/h
- visina dobave: 15 m.V.S.
- snaga motora: 1,45kW / 230V - elektronski upravljan
- priključci DN65, PN10 
</t>
  </si>
  <si>
    <t xml:space="preserve">- crpke tople vode grijača indukcijskog uređaja (medij voda 45/40⁰C) , oznake C07.1, C07.2 
- protok vode: 17 m³/h
- visina dobave: 15 m.V.S.
- snaga motora: 1,45kW / 230V - elektronski upravljan
- priključci DN65, PN10
</t>
  </si>
  <si>
    <t>S.301.</t>
  </si>
  <si>
    <t xml:space="preserve">Dobava i ugradnja razdjeljivača/sabirnika ogrijevne vode  izrađen iz čeličnih cijevi. Izrađuje se na osnovi posebne radioničke dokumentacije za  tlak 16 bara, a isporučuje zaštićen premazom temeljne boje i izoliranog podesta razdjeljivača sljdećih minimalnih tehničkih karakteristika:
</t>
  </si>
  <si>
    <t xml:space="preserve">- razdjelnik ogrijevne vode (60⁰C) NO 300 / L=3,8m : nogarima, te priključkom ispusta, mjerne opreme (termometar, osjetnika temperature i tlaka), sljedečih priključaka:
DN50 - 2 kom
DN80 - 2 kom
DN100 - 1 kom
DN150 - 1 kom
</t>
  </si>
  <si>
    <t xml:space="preserve">- sabirnik ogrijevne vode (40⁰C) NO 300 / L=2,8m : nogarima, te priključkom ispusta, mjerne opreme (termometar, osjetnika temperature i tlaka), sljedečih priključaka:
DN50 - 2 kom
DN80 - 2 kom
DN100 - 1 kom
DN150 - 1 kom
</t>
  </si>
  <si>
    <t>S.302.</t>
  </si>
  <si>
    <t>Dobava i ugradnja prirubničke zaporne leptiraste zaklopke, medij ogrijevna/rashladna voda, nazivnog tlaka PN16,opremljena mekim brtvljenjem EPDM, u kompletu s ručicom s mogućnošću fiksiranja položaja otvorenosti, prirubnicama, brtvama i vijcima, sljedećih dimenzija i tehničkih karakteristika:</t>
  </si>
  <si>
    <t>DN 50 - PN16</t>
  </si>
  <si>
    <t>DN 80 - PN16</t>
  </si>
  <si>
    <t>DN 100 - PN16</t>
  </si>
  <si>
    <t>DN 150 - PN16</t>
  </si>
  <si>
    <t>DN 200 - PN16</t>
  </si>
  <si>
    <t>S.303.</t>
  </si>
  <si>
    <t xml:space="preserve">Dobava i ugradnja prirubničke zaporne leptiraste zaklopke, medij ogrijevna/rashladna voda, nazivnog tlaka PN16,opremljena mekim brtvljenjem EPDM, u kompletu elektromotornim pogonom 3 točkovnim, 230V s krajnim kontaktima, prirubnicama, brtvama i vijcima, sljedećih dimenzija i tehničkih karakteristika:
</t>
  </si>
  <si>
    <t>zaklopka DN 100 - PN16 i elektromotor 230V i krajni kontakti</t>
  </si>
  <si>
    <t xml:space="preserve">zaklopka DN 50 - PN16 i elektromotor230V i krajni kontakti
</t>
  </si>
  <si>
    <t>S.304.</t>
  </si>
  <si>
    <t>DN15 (R 1/2") - leptir ručica</t>
  </si>
  <si>
    <t>DN25 (R 1") - ručica s mogučnošću blokiranja (o/z)</t>
  </si>
  <si>
    <t>S.305.</t>
  </si>
  <si>
    <t>Dobava i ugradnja prirubničkog hvatača nečistoća, medij ogrijevna/rashladna voda, nazivnog tlaka PN16, u kompletu s prirubnicama, brtvama i vijcima, sljedećih dimenzija i tehničkih karakteristika:</t>
  </si>
  <si>
    <t xml:space="preserve">DN 150 - PN16
</t>
  </si>
  <si>
    <t>S.306.</t>
  </si>
  <si>
    <t xml:space="preserve">Dobava i montaža navojnog hvatača nečistoća, za medij ogrijevna/rashladna voda, nazivnog tlaka PN16, u kompletu s s vijčanom spojkom i brtvenim materijalom, sljedećih dimenzija:
</t>
  </si>
  <si>
    <t>S.307.</t>
  </si>
  <si>
    <t xml:space="preserve">Dobava i ugradnja prirubničkog nepovratnog ventila, medij ogrijevna/rashladna voda, nazivnog tlaka PN16, u kompletu s prirubnicama, brtvama i vijcima, sljedećih dimenzija i tehničkih karakteristika:
</t>
  </si>
  <si>
    <t>S.308.</t>
  </si>
  <si>
    <t xml:space="preserve">Dobava i montaža navojnog nepopvratnog ventila, za medij ogrijevna/rashladna voda, nazivnog tlaka PN16, u kompletu s s vijčanom spojkom i brtvenim materijalom, sljedećih dimenzija:
</t>
  </si>
  <si>
    <t>DN 15 (R 1/2")</t>
  </si>
  <si>
    <t>S.309.</t>
  </si>
  <si>
    <t xml:space="preserve">Dobava i ugradnja cijevni gumeni antivibratori, medij ogrijevna/rashladna voda, nazivnog tlaka PN16, u kompletu s prirubnicama/holenderima, brtvama i vijcima, sljedećih dimenzija i tehničkih karakteristika:
</t>
  </si>
  <si>
    <t xml:space="preserve">DN 100 - PN16
</t>
  </si>
  <si>
    <t>S.310.</t>
  </si>
  <si>
    <t xml:space="preserve">Dobava i ugradnja ventila za hidrauličko balansiranje sa proporcionalnom karakteristikom prigušenja, sa mjernim priključcima za instrument za podešavanje protoka, opremljeni ručnim kolom sa numeričkom digitalnom skalom za predpodešavanje i mogućnosti blokiranja podešenog položaja.Tijelo ventila za DN10 -DN50 je DZR mesing te za dimenzije DN65-DN500 lijevano željezo. Stavka obvezno uključuje jednokratno podešavanje protoka pomoću originalnog mjernog instrumenta, i izradu zapisnika o postignutim protocima. Ventili su sa navojnim priključkom PN25 za dimnzije DN10 -DN50  u kompletu s vijčanom spojkom i brtvenim materijalom, a ventili su prirubnički PN16 za dimenzije DN65-DN500 i u kompletu s prirubnicama, brtvama i vijcima.                                                                                          
</t>
  </si>
  <si>
    <t xml:space="preserve">DN 50 (R 2")
</t>
  </si>
  <si>
    <t>S.311.</t>
  </si>
  <si>
    <t xml:space="preserve">Dobava i montaža ispusne navojne slavine za vodu,u kompletu s vijčanom spojkom, kapom i lancem, dimenzija i tehničkih karakteristika:
</t>
  </si>
  <si>
    <t>DN15 (R1/2")</t>
  </si>
  <si>
    <t xml:space="preserve">DN20 (R3/4")
</t>
  </si>
  <si>
    <t>S.312.</t>
  </si>
  <si>
    <t xml:space="preserve">Dobava i ugradnja bimetalnog termometra ø80 mm, radijalnog ili aksijalnog priključka DN 15 (R 1/2”), klase 1 prema HRN EN 13190, u kompletu sa zaštitnom čahurom mjernog područja:
</t>
  </si>
  <si>
    <t>mjernog područja    0…+120 °C</t>
  </si>
  <si>
    <t xml:space="preserve">mjernog područja    0…+60 °C
</t>
  </si>
  <si>
    <t>S.313.</t>
  </si>
  <si>
    <t xml:space="preserve">Dobava i montaža manometra (za vodu) ø80 mm, radijalnog priključka DN 15 (R 1/2”),klase 2.5 prema HRN EN 837-1, u kompletu s kolčakom za uvarivanje,spojnom cijevi i manometarskim ventilom, mjernog područja:
mjernog područja    0…6 bar 
</t>
  </si>
  <si>
    <t>S.314.</t>
  </si>
  <si>
    <t xml:space="preserve">Dobava i ugradnja diferencijalnog manometra sa izdvojenom mebranom, priključka DN 8 (R 1/4”), izrađen od nehrđajućeg čelika 1.4571 , mjernog područja 0…2,5bar i maksimalnog tlaka 50 bar.
mjernog područja    0…2,5 bar 
</t>
  </si>
  <si>
    <t>S.315.</t>
  </si>
  <si>
    <t>S.316.</t>
  </si>
  <si>
    <t xml:space="preserve">Mjerilo potrošnje vode (vodomjer)  s ultrazvučnim brojilom, te izlazom za M-BUS za montažu između vijčanim spojeva, komplet s brtvenim materijalom za jedno rastavno mjesto, sljedećih minimalnih veličina.
Omekšana voda za nadopunjavanje : q=  3 m³/h
</t>
  </si>
  <si>
    <t>S.317.</t>
  </si>
  <si>
    <t xml:space="preserve">Mjerilo potrošnje energije grijanja/hlađenja (kalorimetar)  s ultrazvučnim brojilom, te izlazom za M-BUS za montažu između vijčanih/prirubničkih spojeva, komplet s osjetnicima temperature s čahurama te svim potrebnim spojnim materijalom, sljedećih minimalnih veličina:
</t>
  </si>
  <si>
    <t>ogrijevna voda desuperheatera (55/45°C) : q=  6 m³/h</t>
  </si>
  <si>
    <t>rashladna voda klima komora (7/12°C) : q=  70 m³/h</t>
  </si>
  <si>
    <t>rashladna voda ventilokonvektora (7/12°C) : q=  28 m³/h</t>
  </si>
  <si>
    <t xml:space="preserve">rashladna voda indukcijskih uređaja (18/23°C) : q=  17 m³/h
</t>
  </si>
  <si>
    <t>S.318.</t>
  </si>
  <si>
    <t>S.319.</t>
  </si>
  <si>
    <t>Ugradnja prirubničkih/navijnih regulacijskih ventila (dobava u troškovniku automatske regulacije) u kompletu s protuprirubnicama/holenderima, brtvama i vijcima, sljedećih dimenzija i tehničkih karakteristika:</t>
  </si>
  <si>
    <t>S.320.</t>
  </si>
  <si>
    <t>S.321.</t>
  </si>
  <si>
    <t>S.322.</t>
  </si>
  <si>
    <t xml:space="preserve">Dobava i montaža čelične bešavne cijevi za medij ogrijevna/rashladna voda, PN16 prema DIN 2448 kvalitete 35.8, uključivo koljena prema DIN 2605 T1/91, izvedba 5 (r=2,5d), T-komadi DIN 2605 i prelazne komade DIN 2616 T2/91. Uključivo ličenje svih cjevovoda i opreme s dvostrukim premazom (u dvije nijanse) temeljnom bojom otpornom na temperaturu do 250°C, uz prethodno temeljito mehaničko čišćenje od hrđe. Sljedećih dimenzija:
</t>
  </si>
  <si>
    <t>NO 15 (21,3x2,0)</t>
  </si>
  <si>
    <t>NO 25 (33,7x2,6)</t>
  </si>
  <si>
    <t>NO 32 (42,4x2,6)</t>
  </si>
  <si>
    <t>NO 40 (48,3x2,6)</t>
  </si>
  <si>
    <t xml:space="preserve">NO 50 (60,3x2,9) </t>
  </si>
  <si>
    <t>NO 65 (76,1x2,9)</t>
  </si>
  <si>
    <t>NO 80 (88,9x3,2)</t>
  </si>
  <si>
    <t>NO 100 (114,3x3,6)</t>
  </si>
  <si>
    <t>NO 150 (168,3x4,5)</t>
  </si>
  <si>
    <t xml:space="preserve">NO 200 (219,1x5,9)
</t>
  </si>
  <si>
    <t>S.323.</t>
  </si>
  <si>
    <t xml:space="preserve">Dobava i ugradnja freonskog bakrenog cijevoda u šipki za freonske rashladne sustave radnih tlakova do 30 bara prema EN 12735-1, u kompletu sa koljenima, sifonima, kontra sifonima, T komadima, spojnicama, redukcijama i  garniturom za tvrdo lemljenje i sitnim montažnim materijalom.
</t>
  </si>
  <si>
    <t>S.324.</t>
  </si>
  <si>
    <t xml:space="preserve">Dobava i montaža cjevovoda za omekšanu i demineriliziranu vodu nadopune ogrijevne vode izrađen od PP-R 80/ (Faserverbund) fazer kompozitna cijev PN16-SDR7,4 (vruća voda 67º/10 bar) (zelena/mustra sa 4 crte), uključivo sa svim koljenima,fazonskim komadima,spojnicama i prijelaznim komadima,sljedećih dimenzija:
</t>
  </si>
  <si>
    <t>Φ32x4,5mm  -  DN 25 (1")</t>
  </si>
  <si>
    <t>Φ25x3,5mm  -  DN 20 (3/4")</t>
  </si>
  <si>
    <t>Φ20x2,8mm  -  DN 15 (1/2")</t>
  </si>
  <si>
    <t>S.325.</t>
  </si>
  <si>
    <t xml:space="preserve">Dobava i ugradnja konzole, oslonci, ovjesi i suporti cijevnih razvoda i opreme izrađeni iz čeličnih profila, lima,šipki i sl. na licu mjesta prilikom montaže zaštićeni dvostrukim premazom temeljne boje i završnim slojem laka uz prethodno mehaničko mehaničko čiščenje od rđe.
</t>
  </si>
  <si>
    <t>S.326.</t>
  </si>
  <si>
    <t xml:space="preserve">Završno ličenje neizoliranog cjevovoda, oslonaca i armature  bojom (lakom) otpornom na povišene temperature ( za 20ºC višom od radne temperature), u dva sloja. 
</t>
  </si>
  <si>
    <t>S.327.</t>
  </si>
  <si>
    <t xml:space="preserve">Dobava nazubljenih pločica za ostvarivanje elektroprovodljivosti na prirubničkom spoju. Dvije pločice po spoju, označeni vijci i matice crvenom bojom.
</t>
  </si>
  <si>
    <t>S.328.</t>
  </si>
  <si>
    <t xml:space="preserve">Dobava i montaža oslonaca, konzola, ovjesa i ostalog pribora za vođenje, oslanjanje i ovješenje cjevovoda i opreme, izrađeni iz tipskih elemenata, prema prethodnoj razradi i detaljnoj specifikaciji izrađenoj od strane proizvođača, a što je uključeno u stavku. Kompletan materijal iz ove stavke isporučuje se na gradilište pocinačan zaštite od korozije.
</t>
  </si>
  <si>
    <t>S.329.</t>
  </si>
  <si>
    <t xml:space="preserve">Hladna tlačna proba instalacije uz pismeni zapisnik o postignutim rezultatima.
Troškovi pogonske energije nisu uključeni.
</t>
  </si>
  <si>
    <t>S.330.</t>
  </si>
  <si>
    <t xml:space="preserve">Dobava i montaža toplinske izolacije cjevovoda ogrijevna/rashladna voda,izolacijom na bazi sintetičkog kaučuka (elastomer) s parnom branom (klasa B1-DIN 4102).
Materijal izolacije mora imati parnu branu i sljedeće minimalne termodinamičke karakteristike: toplinska vodljivost kod 0°C: l (W/m°C) = 0,036, koef. otpora difuziji vodene pare: h &gt;=10000. Stavka uključuje predobrađene elemente za izoliranje fazonskih komada, ogranaka, armature, spojnih elemenata i sl., originalnu samoljepljivu traku i ljepilo za brtvljenje proreza, te nosače cijevi.
Izolacija u cijevima je debljine sloja 19 mm i isporučuje se za sljedeće vanjske promjere cijevi:
</t>
  </si>
  <si>
    <t xml:space="preserve">DN 15 (Ø 21,3) </t>
  </si>
  <si>
    <t xml:space="preserve">DN 20 (Ø 26,9) </t>
  </si>
  <si>
    <t xml:space="preserve">DN 100 (Ø 114,3) </t>
  </si>
  <si>
    <t xml:space="preserve">NO 150 (Ø 168,3) </t>
  </si>
  <si>
    <t xml:space="preserve">NO 200 (Ø 219,1) </t>
  </si>
  <si>
    <t xml:space="preserve">Cu Φ35 </t>
  </si>
  <si>
    <t xml:space="preserve">Cu Φ42 </t>
  </si>
  <si>
    <t xml:space="preserve">izolacija u pločama debljine 25 mm armature i opreme izolacijom na bazi sintetičkog kaučuka (elastomer) s parnom branom (klasa B1-DIN 4102),uključuje predobrađene elemente za izoliranje armature, spojnih elemenata i sl., originalnu samoljepljivu traku i ljepilo za brtvljenje proreza.
</t>
  </si>
  <si>
    <t xml:space="preserve">dodatna obloga izolacije oblogom od aluminijskog AL-lima debljine 0,8mm u kompletu s vijcima i montažnim materijalom za dodatnu mehaničku zaštitu izolacije cjevovoda u zoni mogućeg oštećenja.
</t>
  </si>
  <si>
    <t>dodatna obloga izolacije i cijevi freona po vanjskom prostoru perforiranih pocinčani kabelski kanal sa poklopcima, nosačima, konzolama, temeljima, spojnicama,te spojnim i pričvrsnim priborom za vođenje cijevi i kabela izvan građevine do vanjskih jedinica, veličine:
PK600/H60</t>
  </si>
  <si>
    <t>S.331.</t>
  </si>
  <si>
    <t xml:space="preserve">Ugradnja elemenata u polju - elementi automatske regulacije (osjetnici, ventili i elektromotorni pogoni, zaštitni termostati i sl.) , prema projektnoj dokumentaciji uz preporuku isporučioca opreme automatske regulacije.
</t>
  </si>
  <si>
    <t>S.332.</t>
  </si>
  <si>
    <t xml:space="preserve">Građevinska pripomoć na uspostavi prodora u zidovima za prolaz cjevovoda (do Ø 200 mm)
</t>
  </si>
  <si>
    <t>S.333.</t>
  </si>
  <si>
    <t xml:space="preserve">Proturne cijevi prosječne dimenzije: 
DN 150
</t>
  </si>
  <si>
    <t>S.334.</t>
  </si>
  <si>
    <t>Brtvljenje prodora negorive cijevi kroz gipskartonske, betonske, zidane zidove i stropove koji su PP granica. Brtvljenje se sastoji od ispune vatrozaštitinim punilom međuprostora rupe u PP granici i izolirane negorive cijevi. 
- za cijevi do NO 150</t>
  </si>
  <si>
    <t>S.335.</t>
  </si>
  <si>
    <t>S.336.</t>
  </si>
  <si>
    <t>S.337.</t>
  </si>
  <si>
    <t xml:space="preserve">Podizanje dizalica topline, spremnika i ostale teške opreme autodizalicom na razinu krova građevine visina dizanja H=16m i dubuna dizanja L=18m
dizalice topline G=1.700 kg ( 3 kom)
vanjske jedinice dizalice topline G=1.300 kg ( 3 kom)
razdjelnici i sabirnici (2 kom)
hidraulička skretnica (2 kom)
crpke (14 kom)
ekspanzoni uređaj (2 kom)
korištenje autodizalice
</t>
  </si>
  <si>
    <t>S.338.</t>
  </si>
  <si>
    <t xml:space="preserve">Tlačna proba freonske instalacije dizalica topline  dušikom N2 i vakuumiranje sustava uz pismeni zapisnik o postignutim rezultatima.
Troškovi pogonske energije nisu uključeni.
3 dzalice topline s dva rashladna kruga
</t>
  </si>
  <si>
    <t>S.339.</t>
  </si>
  <si>
    <t xml:space="preserve">Dobava i ugradnja rashladnog medija R410A za dizalice topline.
</t>
  </si>
  <si>
    <t>S.340.</t>
  </si>
  <si>
    <t xml:space="preserve">Puštanje u pogon sustava dizalice topline uključivo dopunjavanje rashladnog sredstva. Troškovi pogonske energije nisu uključeni.
</t>
  </si>
  <si>
    <t>S.341.</t>
  </si>
  <si>
    <t>Hladna i topla tlačna proba vodene instalacije, temeljito čišćenje hvatača nečistoća i ispiranje instalacije uz pismeni zapisnik o postignutim rezultatima.
Troškovi pogonske energije nisu uključeni.</t>
  </si>
  <si>
    <t>S.342.</t>
  </si>
  <si>
    <t>S.343.</t>
  </si>
  <si>
    <t>S.344.</t>
  </si>
  <si>
    <t xml:space="preserve">Puštanje u pogon opreme od strane ovlaštenih servisera, podešavanje istih na projektne parametre, te izdavanje zapisnika o funkcionalnom ispitivanju:
</t>
  </si>
  <si>
    <t>dizalice topline</t>
  </si>
  <si>
    <t>ekspanzioni uređaji</t>
  </si>
  <si>
    <t xml:space="preserve">crpke
</t>
  </si>
  <si>
    <t>S.345.</t>
  </si>
  <si>
    <t xml:space="preserve">nivoa buke u okolišu 
</t>
  </si>
  <si>
    <t>S.346.</t>
  </si>
  <si>
    <t>Priprema dokumentacije opreme pod tlakom isporučene opreme i instalacije za prvi pregled OPT agencije prema Pravilnik o tlačnoj opremi (NN 20/2015) i Pravilnik o pregledima i ispitivanju opreme pod tlakom (NN 142/2014).</t>
  </si>
  <si>
    <t>S.347.</t>
  </si>
  <si>
    <t>Natpisne samoljepive naljepnice  dimenzije 100 x 50 mm i 300 x 150 mm za oznake opreme i elemenata postrojenja, te smjerovi strujanja i tip medija.</t>
  </si>
  <si>
    <t>S.348.</t>
  </si>
  <si>
    <t xml:space="preserve">Uokvirena funkcionalna shema rashladno-toplinske stanice, te učvršćena na zid.
</t>
  </si>
  <si>
    <t xml:space="preserve">
S9. TOPLINSKA STANICA
</t>
  </si>
  <si>
    <t>Za potrebe priključenja na na vrelovodnu mrežu CTS grada Osijeka  će Investitor i HEP-Toplinarstvo Pogon Osijek sklopiti Ugovor o priključenju na distribucijsku mrežu (ugovor sadrži izradu projekta vrelovodnog priključka, građevinske, strojarske i elektro radove na izgradnji priključka te toplinsku stanicu koja se sastoji od kompaktne stanice K-1000 i ekspanzionog modula).
Vrelovod (125/70°C) iz Ulice Josipa Huttlera bi se kroz temeljnu ploču predizoliranim cjevovodom spojio s kompaktnom toplinskom stanicom. 
Kompaktna stanica je funkcionalno zaokružena cjelina i predviđena predviđena je za ukupni maksimalnog kapacitet od Q = 1.000 kW.  Sastavni dijelovi sustava kompakta smješteni su zajednički okvir čeličnog nosača, a najvažniji elementi toplinske stanice su mjerilo toplinske energije (kalorimetar), regulator diferencijalnog tlaka, izolirani pločasti izmjenjivač topline, cirkulacijska crpka ogrijevne vode, krug automatske regulacije za osiguranje konstatne temperature polaza ogrijevne vode, ekspanzijski sustav, te armatura priključenja primarne vrelovodne i sekundarne ogrijevne vode.
Dimenzije standardnih kompaktnih K-1000 stanica je dubinaxširinaxvisina=850x2940x2445mm i dimenzije priključka primara (vrelovod) DN65, a sekundara (ogrijevna voda) DN100.
Upravljanje s radom kompaktne toplinske stanice i ekspanzijskog modula je na samoj opremi, dok je napajnje i monitoring sustav iz razvodnog ormara toplinske stanice RO-TS.</t>
  </si>
  <si>
    <t>S.349.</t>
  </si>
  <si>
    <t xml:space="preserve">Angažman ovlaštenih predstavnika izvođača radova u pripremi i kordinaciji radova priključka vrelovoda,ugradnje kompaktne stanice i ekspanzionog modula s HEP-Toplinarstvo Pogon Osijek u toplinskoj stanici .
</t>
  </si>
  <si>
    <t>S.350.</t>
  </si>
  <si>
    <r>
      <t xml:space="preserve">Dobava i ugradnja pločastog izmjenjivača topline. Izmjenjivač je rastavljive izvedbe,te se isporučuje sa toplinskom izolacijom i prirubničkim spojevima. Minimalne tehničke karakteristike uređaja:
</t>
    </r>
    <r>
      <rPr>
        <b/>
        <sz val="10"/>
        <rFont val="Arial Narrow"/>
        <family val="2"/>
      </rPr>
      <t/>
    </r>
  </si>
  <si>
    <t xml:space="preserve">ITEH01- pločasti izmjenjivač radijatora tehnike
Toplinski učin izmjenjivača : 280 kW
tip ploča: nehrđajući čelik 316L (debljine 0,5mm)
brtva : EPDM HT
maksimalni broj ploča koji se može ugraditi: 60, proširivo 40%
Tehničke karakteristike primarne strane:
- ogrijevna voda
temperatura ulaza: 80°C
temperatura izlaza 60 °C
pad tlaka kroz izmjenjivač maksimalno: 30kPa
protok: 13,2 m³/h
Tehničke karakteristike sekundarne strane:
- topla voda radijatorskog grijanja
temperatura ulaza: 50°C
temperatura izlaza 70 °C
pad tlaka kroz izmjenjivač maksimalno: 30kPa
protok:13,2 m³/h
</t>
  </si>
  <si>
    <t xml:space="preserve">IPTV01, IPTV02 - pločasti izmjenjivač PTV-a
Karakteristike rastavljivih pločastih izmjenjivača topline IPTV01 i IPTV02:
Toplinski učin izmjenjivača : 500 kW
tip ploča: nehrđajući čelik 316L (debljine 0,5mm)
brtva : EPDM HT
maksimalni broj ploča koji se može ugraditi: 60, proširivo 40%
Tehničke karakteristike primarne strane:
- ogrijevna voda
temperatura ulaza: 80°C
temperatura izlaza 45 °C
pad tlaka kroz izmjenjivač maksimalno: 25kPa
protok: 12,6 m³/h
Tehničke karakteristike sekundarne strane:
- sanitarna omekšana potrošna topla voda
temperatura ulaza: 15°C
temperatura izlaza 70 °C
pad tlaka kroz izmjenjivač maksimalno: 10kPa
protok:7,92 m³/h
</t>
  </si>
  <si>
    <t>S.351.</t>
  </si>
  <si>
    <t xml:space="preserve">Dobava i ugradnja ekspanzijskog sustava i sigurnosnog ventila za održavanje tlaka u sustavu. Opreme s dokumentacijom za prvi pregled OPT agencije. Stavka uključuje opremu minimalne tehničke karakteristike: </t>
  </si>
  <si>
    <t xml:space="preserve">- krug sanitarne potrošne vode ES03
medij sanitarna potrošna voda - 15/70 ºC
ekspanzijska posude, veličina AUF 140.10 , VN=140 l, PN16, PS=10bar, PSch=5 bar , priključka 2xR1 1/4"
3 x servisni ventil R1 1/4"
manometar H10
ventil manometra s tipkalom DH
sigurnosni ventil DSV 40-6,0 H s tlakom otvaranaj 6,0 bar , priključci G1 1/2''/ G2''
</t>
  </si>
  <si>
    <t xml:space="preserve">- krug radijatroskog grijanja TEH ES06
medij topla voda -  70/50 ºC
ekspanzijska posude, veličina SU 140.6 , VN=140 l, PN10, PS=6bar, PSch=3 bar, P0=3,5 bar , priključka R3/4"
servisni ventil DLV 20 
manometar H10
ventil manometra s tipkalom DH
sigurnosni ventil DSV 25-4,0 DGH s tlakom otvaranaj 4,0 bar , priključci G1''/ G1 1/2''
</t>
  </si>
  <si>
    <t xml:space="preserve">- krug desuperheatera TEH ES05
medij topla voda -  55/45 ºC
ekspanzijska posude, veličina SU 140.6 , VN=140 l, PN10, PS=6bar, PSch=3 bar, P0=3,5 bar, priključka R3/4"
servisni ventil DLV 20 
manometar H10
ventil manometra s tipkalom DH
sigurnosni ventil DSV 25-4,0 DGH s tlakom otvaranaj 4,0 bar , priključci G1''/ G1 1/2''
</t>
  </si>
  <si>
    <t>S.352.</t>
  </si>
  <si>
    <t xml:space="preserve">- crpke ogrijevne vode grijanja PTV-a (medij voda 80/45⁰C) , oznake C09.1, C09.2 
- protok vode: 13 m³/h
- visina dobave: 7 m.V.S.
- snaga motora: 0,59kW / 230V - elektronski upravljan
- priključci DN65, PN10
</t>
  </si>
  <si>
    <t xml:space="preserve">- crpke cirkulacije potrošne tople vode (sanitarna voda 45/70⁰C) , oznake C10.1, C10.2
- protok vode: 2,5 m³/h
- visina dobave: 10 m.V.S.
- snaga motora: 0,3kW / 230V
- priključci G2", PN16 
</t>
  </si>
  <si>
    <t xml:space="preserve">- crpke tople vode radijatora TEH (medij voda 70/50⁰C) , oznake C11.1, C11.2 
- protok vode: 12 m³/h
- visina dobave: 10 m.V.S.
- snaga motora: 1,25kW / 230V - elektronski upravljan
- priključci DN50, PN10 
</t>
  </si>
  <si>
    <t>S.353.</t>
  </si>
  <si>
    <t xml:space="preserve">Dobava i ugradnja hidrauličke skretnice (inercijalni spremnik) kapaciteta 5m³ za ogrijevnu vodu grijanja PTV-a, sljedećih maksimalnih dimenzija i minimalnih tehničkih karakteristika:
dimenzija Φ1500 mm x h=3000mm
dimenzije priključaka 6 x DN65
u kompletu s protuprirubnicama, brtvama i vijcima, revizijom za čišćenje, izolacijom hidrauličke skretnice te
priključak pražnjenja : 2 1/2"
priključak odzrake : 2 1/2"
oznaka HS03
</t>
  </si>
  <si>
    <t>S.354.</t>
  </si>
  <si>
    <t xml:space="preserve">Dobava i ugradnja razdjeljivača/sabirnika ogrijevne vode  izrađen iz čeličnih cijevi. Izrađuje se na osnovi posebne radioničke dokumentacije za  tlak 16 bara, a isporučuje zaštićen premazom temeljne boje i izoliranog podesta razdjeljivača, sljedećih minimalnih karakteristika:
</t>
  </si>
  <si>
    <t xml:space="preserve">- razdjelnik ogrijevne vode (80⁰C) NO 250 / L=2m : nogarima, te priključkom ispusta, mjerne opreme (termometar, osjetnika temperature i tlaka), sljedečih priključaka:
DN50 - 2 kom
DN65 - 1 kom
DN100 - 1 kom
DN150 - 1 kom
</t>
  </si>
  <si>
    <t xml:space="preserve">- sabirnik ogrijevne vode (60⁰C) NO 250 / L=2m : nogarima, te priključkom ispusta, mjerne opreme (termometar, osjetnika temperature i tlaka), sljedečih priključaka:
DN50 - 2 kom
DN65 - 1 kom
DN100 - 1 kom
DN150 - 1 kom
</t>
  </si>
  <si>
    <t>S.355.</t>
  </si>
  <si>
    <t>Dobava i ugradnja prirubničke zaporne leptiraste zaklopke, medij ogrijevna voda, nazivnog tlaka PN16,opremljena mekim brtvljenjem EPDM, u kompletu s ručicom s mogućnošću fiksiranja položaja otvorenosti, prirubnicama, brtvama i vijcima, sljedećih dimenzija i tehničkih karakteristika:</t>
  </si>
  <si>
    <t>DN 65 - PN16</t>
  </si>
  <si>
    <t>S.356.</t>
  </si>
  <si>
    <t xml:space="preserve">Dobava i montaža navojne kugla slavine s ručicom, za medij ogrijevna voda i sanitarna voda, nazivnog tlaka PN16, u kompletu s s vijčanom spojkom i brtvenim materijalom, sljedećih dimenzija:
</t>
  </si>
  <si>
    <t>DN20 (R 3/4") - ručica s mogučnošću blokiranja (o/z)</t>
  </si>
  <si>
    <t>DN40 (R 1 1/2") - ručica s mogučnošću blokiranja (o/z)</t>
  </si>
  <si>
    <t>S.357.</t>
  </si>
  <si>
    <t>Dobava i ugradnja prirubničkog hvatača nečistoća, medij ogrijevna voda i sanitarna voda, nazivnog tlaka PN16, u kompletu s prirubnicama, brtvama i vijcima, sljedećih dimenzija i tehničkih karakteristika:</t>
  </si>
  <si>
    <t>S.358.</t>
  </si>
  <si>
    <t xml:space="preserve">Dobava i montaža navojnog hvatača nečistoća, za medij ogrijevna voda  i sanitarna voda, nazivnog tlaka PN16, u kompletu s s vijčanom spojkom i brtvenim materijalom, sljedećih dimenzija:
</t>
  </si>
  <si>
    <t>DN 25 (R 1 ")</t>
  </si>
  <si>
    <t>S.359.</t>
  </si>
  <si>
    <t xml:space="preserve">Dobava i montaža navojnog nepopvratnog ventila, za medij ogrijevna voda i sanitarna voda, nazivnog tlaka PN16, u kompletu s s vijčanom spojkom i brtvenim materijalom, sljedećih dimenzija:
</t>
  </si>
  <si>
    <t>S.360.</t>
  </si>
  <si>
    <t xml:space="preserve">Dobava i ugradnja ventila za hidrauličko balansiranje sa proporcionalnom karakteristikom prigušenja, sa mjernim priključcima za instrument za podešavanje protoka, opremljeni ručnim kolom sa numeričkom digitalnom skalom za predpodešavanje i mogućnosti blokiranja podešenog položaja.Tijelo ventila za DN10 -DN50 je DZR mesing te za dimenzije DN65-DN500 lijevano željezo. Stavka obvezno uključuje jednokratno podešavanje protoka pomoću originalnog mjernog instrumenta, i izradu zapisnika o postignutim protocima. Ventili su sa navojnim priključkom PN25 za dimnzije DN10 -DN50  u kompletu s vijčanom spojkom i brtvenim materijalom, a ventili su prirubnički PN16 za dimenzije DN65-DN500 i u kompletu s prirubnicama, brtvama i vijcima.                                                                                         
</t>
  </si>
  <si>
    <t>S.361.</t>
  </si>
  <si>
    <t>S.362.</t>
  </si>
  <si>
    <t xml:space="preserve">Dobava i ugradnja bimetalnog termometra ø80 mm, radijalnog ili aksijalnog priključka DN 15 (R 1/2”), klase 1 prema HRN EN 13190, u kompletu sa zaštitnom čahurom mjernog područja:
mjernog područja    0…+120 °C
</t>
  </si>
  <si>
    <t>S.363.</t>
  </si>
  <si>
    <t xml:space="preserve">Dobava i montaža manometra (za vodu) ø80 mm, radijalnog priključka DN 15 (R 1/2”),klase 2.5 prema HRN EN 837-1, u kompletu s kolčakom za uvarivanje,spojnom cijevi i manometarskim ventilom, mjernog područja:
</t>
  </si>
  <si>
    <t xml:space="preserve">mjernog područja    0…6 bar </t>
  </si>
  <si>
    <t xml:space="preserve">mjernog područja    0…10 bar 
</t>
  </si>
  <si>
    <t>S.364.</t>
  </si>
  <si>
    <t>S.365.</t>
  </si>
  <si>
    <t xml:space="preserve">Dobava i montaža automatskog odzračnog ventila u kompletu sa zapornom kugla slavinom, sljedećih dimenzija:
veličina ZUT 15 - DN15 (R1/2'')
</t>
  </si>
  <si>
    <t>S.366.</t>
  </si>
  <si>
    <t>Mjerilo potrošnje vode (vodomjer)  PTV-a s ultrazvučnim brojilom, te izlazom za M-BUS za montažu između vijčanim spojeva, komplet s brtvenim materijalom za jedno rastavno mjesto, sljedećih minimalnih karakteristika:
Sanitarna potrošna topla voda : q=  8 m³/h</t>
  </si>
  <si>
    <t>S.367.</t>
  </si>
  <si>
    <t xml:space="preserve">Mjerilo potrošnje energije grijanja/hlađenja (kalorimetar)  s ultrazvučnim brojilom, te izlazom za M-BUS za montažu između vijčanih/prirubničkih spojeva, komplet s osjetnicima temperature s čahurama te svim potrebnim spojnim materijalom, sljedećih minimalnih karakteristika:
</t>
  </si>
  <si>
    <t>ogrijevna voda ohbp i db (80/60°C) : q=  25 m³/h</t>
  </si>
  <si>
    <t>ogrijevna voda rad teh (80/60°C) : q=  12 m³/h</t>
  </si>
  <si>
    <t xml:space="preserve">ogrijevna voda ptv (80/60°C) : q=  12 m³/h
</t>
  </si>
  <si>
    <t>S.368.</t>
  </si>
  <si>
    <t>S.369.</t>
  </si>
  <si>
    <t xml:space="preserve">Ugradnja prirubničkih/navijnih regulacijskih ventila (dobava u troškovniku automatske regulacije) u kompletu s protuprirubnicama/holenderima, brtvama i vijcima, sljedećih dimenzija i tehničkih karakteristika:
DN 50 (R 2")
</t>
  </si>
  <si>
    <t>S.370.</t>
  </si>
  <si>
    <t>S.371.</t>
  </si>
  <si>
    <t>S.372.</t>
  </si>
  <si>
    <t xml:space="preserve">Dobava i montaža čelične bešavne cijevi za medij ogrijevna/rashladna voda, ogrijevna/rashladna mješavina glikol20%-voda PN16 prema DIN 2448 kvalitete 35.8, uključivo koljena prema DIN 2605 T1/91, izvedba 5 (r=2,5d), T-komadi DIN 2605 i prelazne komade DIN 2616 T2/91. Uključivo ličenje svih cjevovoda i opreme s dvostrukim premazom (u dvije nijanse) temeljnom bojom otpornom na temperaturu do 250°C, uz prethodno temeljito mehaničko čišćenje od hrđe. Sljedećih dimenzija:
</t>
  </si>
  <si>
    <t xml:space="preserve">NO 150 (168,3x4,5)
</t>
  </si>
  <si>
    <t>S.373.</t>
  </si>
  <si>
    <t xml:space="preserve">Dobava i ugradnja predizoliranih višecijevnih sustava u kolutu za ugradnju u zemlju s dvije polibutenske PB-1 cijevi DN40 za grijanje i dvije polibutenske PB-1 cijevi za sanitarnu potrošnu vodu DN20 i DN15 u zajedničkoj toplinskoj poliolefinskoj izolaciji i mehaničkoj HDPE vanjskoj zaštitnoj cijevi , uključivo svi potrebni fazonski elementi za spajanje elektrozavarivanjem (prodori, završne kape, spojnice,prijelazni komadi, itd.). Sustav vodeće cijevi gibljive u izolaciji, sustavi s više vodećih cijevi,
izolacija sa vodootpornim zatvorenim ćelijama, koeficijent toplinske vodljivosti samo 0,031 W/mK kod 50° C, najbolja fleksibilnost cijevi do -10°C, sigurni spojevi: primjenjive tehnologije polifuzijskog i elektro-zavarivanja, dobar spoj između zaštitne cijevi i izolacije.
veličina FV+R200A2/50A25A20 s dvoje cijevi grijanja PBdv50, cijev ptv-a PBdv25 i cijev cirkulacije ptv-a PBdv20, najmanjeg radijusa savijanja 0,9m i dužine u kolutu 50m
</t>
  </si>
  <si>
    <t>S.374.</t>
  </si>
  <si>
    <t>Dobava i montaža cjevovoda za sanitarnu vodu izrađen od PP-R 80/ (Faserverbund) fazer kompozitna cijev PN16-SDR7,4 (vruća voda 67º/10 bar) (zelena/mustra sa 4 crte), uključivo sa svim koljenima,fazonskim komadima,spojnicama i prijelaznim komadima,sljedećih dimenzija:</t>
  </si>
  <si>
    <t>Φ63x8,7mm  -  DN 50 (2")</t>
  </si>
  <si>
    <t>Φ40x5,6mm  -  DN 32 (1 1/4")</t>
  </si>
  <si>
    <t>S.375.</t>
  </si>
  <si>
    <t>S.376.</t>
  </si>
  <si>
    <t>S.377.</t>
  </si>
  <si>
    <t>S.378.</t>
  </si>
  <si>
    <t>S.379.</t>
  </si>
  <si>
    <t>S.380.</t>
  </si>
  <si>
    <t>S.381.</t>
  </si>
  <si>
    <t xml:space="preserve">Građevinska pripomoć na uspostavi prodora u zidovima za prolaz cjevovoda (do Ø 150 mm)
</t>
  </si>
  <si>
    <t>S.382.</t>
  </si>
  <si>
    <t>S.383.</t>
  </si>
  <si>
    <t xml:space="preserve">Brtvljenje prodora negorive cijevi kroz gipskartonske, betonske, zidane zidove i stropove koji su PP granica. Brtvljenje se sastoji od ispune vatrozaštitinim punilom međuprostora rupe u PP granici i izolirane negorive cijevi. 
- za cijevi do NO 150
</t>
  </si>
  <si>
    <t>S.384.</t>
  </si>
  <si>
    <t>S.385.</t>
  </si>
  <si>
    <t>S.386.</t>
  </si>
  <si>
    <t>S.387.</t>
  </si>
  <si>
    <t>S.388.</t>
  </si>
  <si>
    <t>S.389.</t>
  </si>
  <si>
    <t>kompaktne toplinske stanice</t>
  </si>
  <si>
    <t>S.390.</t>
  </si>
  <si>
    <t>S.391.</t>
  </si>
  <si>
    <t>S.392.</t>
  </si>
  <si>
    <t>S.393.</t>
  </si>
  <si>
    <t xml:space="preserve">Uokvirena funkcionalna shema toplinske stanice, te učvršćena na zid.
</t>
  </si>
  <si>
    <t xml:space="preserve">
S10. TEHNIČKI PLINOVI
</t>
  </si>
  <si>
    <t>*DUŠIK (N2)</t>
  </si>
  <si>
    <t>S.394.</t>
  </si>
  <si>
    <t xml:space="preserve">Dobava i ugradnja oduzimno mjesto  za napajanje plinovitim N2, za 2+2 boce, s automatskim prebacivanjem s radne na rezervnu bocu, za montažu na zid, sljedećih minimalnih tehničkih karakteristika:
- ulazni tlak do 200 bara 
- izlazni tlak od 0-10 bara - namjestiv 
- ulazni kontrolni manometar u izvedbi 0-300 bara s namjestivim kontaktom &lt; 24V, &lt; 24W/VA
- izlazni manometar: 0-15 bara 
- ulazni priključci: 1/4 NPT x 18f 
- izlazni priključci: R 1/2" f
- materijal: kromirani mjed 
</t>
  </si>
  <si>
    <t>S.395.</t>
  </si>
  <si>
    <t xml:space="preserve">Dobava i ugradnja držača 2 (2x1) boce boca(V=50l) s lancem,tiplima i vijcima za montažu na zid, sljedećih minimalnih tehničkih karakteristika:
dimenzija preko svega: 920mm
</t>
  </si>
  <si>
    <t>S.396.</t>
  </si>
  <si>
    <t xml:space="preserve">Dobava i ugradnja visokotlačne fleksibilne cijevi DN6,PN300,sledećih priključnih dimenzija i minimalnih tehničkih karakteristika:
ulazni priključak:stremen s nepovratnim ventilom
izlazni priključak:1/4-18NPTm
Materijal: PTFE u dvostrukom opletu od inoxa.
Mediji: dušik N2
</t>
  </si>
  <si>
    <t>S.397.</t>
  </si>
  <si>
    <t xml:space="preserve">Dobava i montaža potrošnog mjesta-redukcija drugog stupnja, tehničkih karakteristika s priključnom armaturom kako slijedi:
za dušik N2
-ulazni tlak : do 40 bara
-izlazni tlak :od 0-10 bar-namjestiv
-zaporni ventil: poslije regulatora
-izlazni manometar: 0-15 bara
-ulazni i izlazni priključak:1/4-18NPTx18f
-materijal: kromirani mjed
</t>
  </si>
  <si>
    <t>S.398.</t>
  </si>
  <si>
    <t>Dobava  i ugradnja specijalnih inox cijevi prema DIN 17457/17458 za razvode tehničkih plinova.
Cijevi su specijalno odmašćene u hladnoj kvalitet, na krajevima zatvorene (zaštićene) plastičnim čepovima. Tako pripremljene od proizvođača isporučuju se na ravne,svaka dužine 6m, hrapavost Ra&lt;0,8, materijal inox AISI 316L. U cijenu ponude uključivi su svi potrebni spojni dijelovi od inoxa kao što su kompresione spojnice, lukovi,T-komadi, redukcije, fitinzi namijenjeni za izradu laboratorijskih cjevovoda, specijalno odmaščeni i očišćeni.</t>
  </si>
  <si>
    <t>Ø 8x1</t>
  </si>
  <si>
    <t xml:space="preserve">Ø 12x1 </t>
  </si>
  <si>
    <t xml:space="preserve">Ø 20x1,5
</t>
  </si>
  <si>
    <t>S.399.</t>
  </si>
  <si>
    <t>Dobava i ugradnja specijalnih, tvrdih bakrenih cijevi za razvod odzraka sigurnosnih ventila prema HR EN ISO 7396 i DIN EN 13348, predviđene za spajanje lemljenjem prema DIN 2859.Cijevi su specijalno polirane, odmašćene i očišćene u hladnoj kvaliteti, označene ispitnim znakom, na krajevima zatvorene (zaštićene) plastičnim čepovima, iznutra ispunjene dušikom. U cijenu ponude uključivi su svi potrebni spojni dijelova od bakra prema DIN 2857, 2859, 2861 i 2863, predviđeni za spajanje lemljenjem, a sastoji  se iz: cijevnih lukova, mufova, T račvi, redukcija i MS prijelaza. Materijal za spajanje lemljenjem je je castolin žica od srebrne legure i castolin 1803.</t>
  </si>
  <si>
    <t xml:space="preserve">Cu Ø 15x1,0 mm
</t>
  </si>
  <si>
    <t>S.400.</t>
  </si>
  <si>
    <t xml:space="preserve">Dobava i ugradnja završne inox mrežice izrađene od patrone filtera za insekticidnu zaštitu cijevi odušnih plinova na fasadi građevine, sljedećih dimenzija.
DN15 (R 1/2")
</t>
  </si>
  <si>
    <t>S.401.</t>
  </si>
  <si>
    <t>S.402.</t>
  </si>
  <si>
    <t xml:space="preserve">Tlačna proba instalacije uz pismeni zapisnik o postignutim rezultatima.
Troškovi pogonske energije nisu uključeni.
</t>
  </si>
  <si>
    <t>S.403.</t>
  </si>
  <si>
    <t xml:space="preserve">Ispitivanje priključka prema protokolu isporučioca opreme.
Troškovi pogonske energije nisu uključeni.
</t>
  </si>
  <si>
    <t>*ARGON (Ar)</t>
  </si>
  <si>
    <t>S.404.</t>
  </si>
  <si>
    <t xml:space="preserve">Dobava i ugradnja oduzimno mjesto  za napajanje plina argon Ar, za 1+1 bocu, s automatskim prebacivanjem s radne na rezervnu bocu, za montažu na zid, sljedećih minimalnih tehničkih karakteristika:
- ulazni tlak do 200 bara 
- izlazni tlak od 0-10 bara - namjestiv 
- ulazni kontrolni manometar u izvedbi 0-300 bara s namjestivim kontaktom &lt; 24V, &lt; 24W/VA
- izlazni manometar: 0-15 bara 
- ulazni priključci: 1/4 NPT x 18f 
- izlazni priključci: R 1/2" f
- materijal: kromirani mjed 
</t>
  </si>
  <si>
    <t>S.405.</t>
  </si>
  <si>
    <t xml:space="preserve">Dobava i ugradnja držača 1 (1x1) boce boca(V=50l) s lancem,tiplima i vijcima za montažu na zid, sljedećih minimalnih tehničkih karakteristika:
dimenzija preko svega: 520mm
</t>
  </si>
  <si>
    <t>S.406.</t>
  </si>
  <si>
    <t xml:space="preserve">Dobava i ugradnja visokotlačne fleksibilne cijevi DN6,PN300,sledećih priključnih dimenzija i materijala:
ulazni priključak:stremen s nepovratnim ventilom
izlazni priključak:1/4-18NPTm
Materijal: PTFE u dvostrukom opletu od inoxa.
Mediji:argon Ar
</t>
  </si>
  <si>
    <t>S.407.</t>
  </si>
  <si>
    <t xml:space="preserve">Dobava i montaža potrošnog mjesta-redukcija drugog stupnja, minimalnih tehničkih karakteristika s priključnom armaturom kako slijedi:
za argon Ar
-ulazni tlak :do 40 bara
-izlazni tlak :od 0-10 bar-namjestiv
-zaporni ventil: poslije regulatora
-izlazni manometar:0-15 bara
-ulazni i izlazni priključak:1/4-18NPTx18f
-materijal: kromirani mjed
</t>
  </si>
  <si>
    <t>S.408.</t>
  </si>
  <si>
    <t xml:space="preserve">Ø 12x1
</t>
  </si>
  <si>
    <t>S.409.</t>
  </si>
  <si>
    <t>Cu Ø 15x1,0 mm</t>
  </si>
  <si>
    <t>S.410.</t>
  </si>
  <si>
    <t>S.411.</t>
  </si>
  <si>
    <t>S.412.</t>
  </si>
  <si>
    <t>S.413.</t>
  </si>
  <si>
    <t>*HELIJ (He)</t>
  </si>
  <si>
    <t>S.414.</t>
  </si>
  <si>
    <t xml:space="preserve">Dobava i ugradnja oduzimno mjesto  za napajanje plina helij He, za 1+1 bocu, s automatskim prebacivanjem s radne na rezervnu bocu, za montažu na zid, sljedećih minimalnih tehničkih karakteristika:
- ulazni tlak do 200 bara 
- izlazni tlak od 0-10 bara - namjestiv 
- ulazni kontrolni manometar u izvedbi 0-300 bara s namjestivim kontaktom &lt; 24V, &lt; 24W/VA
- izlazni manometar: 0-15 bara 
- ulazni priključci: 1/4 NPT x 18f 
- izlazni priključci: R 1/2" f
- materijal: kromirani mjed 
</t>
  </si>
  <si>
    <t>S.415.</t>
  </si>
  <si>
    <t>S.416.</t>
  </si>
  <si>
    <t xml:space="preserve">Dobava i ugradnja visokotlačne fleksibilne cijevi DN6,PN300,sledećih priključnih dimenzija i minimalnih tehničkih karakteristika:
ulazni priključak:stremen s nepovratnim ventilom
izlazni priključak:1/4-18NPTm
Materijal: PTFE u dvostrukom opletu od inoxa.
Mediji:helij He
</t>
  </si>
  <si>
    <t>S.417.</t>
  </si>
  <si>
    <t xml:space="preserve">Dobava i montaža potrošnog mjesta-redukcija drugog stupnja, minimalnih tehničkih karakteristika s priključnom armaturom kako slijedi:
za helij He
-ulazni tlak :do 40 bara
-izlazni tlak :od 0-10 bar-namjestiv
-zaporni ventil: poslije regulatora
-izlazni manometar:0-15 bara
-ulazni i izlazni priključak:1/4-18NPTx18f
-materijal: kromirani mjed
</t>
  </si>
  <si>
    <t>S.418.</t>
  </si>
  <si>
    <t>S.419.</t>
  </si>
  <si>
    <t>S.420.</t>
  </si>
  <si>
    <t>S.421.</t>
  </si>
  <si>
    <t>S.422.</t>
  </si>
  <si>
    <t>S.423.</t>
  </si>
  <si>
    <t>*ODZRAKA GENERATORA H (GH)</t>
  </si>
  <si>
    <t>S.424.</t>
  </si>
  <si>
    <t>Dobava i ugradnja specijalnih, tvrdih bakrenih cijevi za razvod odzraka generatora H prema HR EN ISO 7396 i DIN EN 13348, predviđene za spajanje lemljenjem prema DIN 2859.Cijevi su specijalno polirane, odmašćene i očišćene u hladnoj kvaliteti, označene ispitnim znakom, na krajevima zatvorene (zaštićene) plastičnim čepovima, iznutra ispunjene dušikom. U cijenu ponude uključivi su svi potrebni spojni dijelova od bakra prema DIN 2857, 2859, 2861 i 2863, predviđeni za spajanje lemljenjem, a sastoji  se iz: cijevnih lukova, mufova, T račvi, redukcija i MS prijelaza. Materijal za spajanje lemljenjem je je castolin žica od srebrne legure i castolin 1803.</t>
  </si>
  <si>
    <t>Cu Ø 54x2 mm</t>
  </si>
  <si>
    <t>S.425.</t>
  </si>
  <si>
    <t xml:space="preserve">Dobava i ugradnja završne inox mrežice izrađene od patrone filtera za insekticidnu zaštitu cijevi odušnih plinova na fasadi građevine, sljedećih dimenzija.
DN50 (R 2")
</t>
  </si>
  <si>
    <t>S.426.</t>
  </si>
  <si>
    <t>S.427.</t>
  </si>
  <si>
    <t>*ZAJEDNIČKE STAVKE TEHNIČKIH PLINOVA</t>
  </si>
  <si>
    <t>S.428.</t>
  </si>
  <si>
    <t xml:space="preserve">Dobava i ugradnja ormarić sa zvučnom i svjetlosnom signalizacijom ispravnosti rada instalacije 4 plinova laboratorija.
</t>
  </si>
  <si>
    <t>S.429.</t>
  </si>
  <si>
    <t xml:space="preserve">Dobava i ugradnja sustav za detekciju prisutnosti kisika O2 u spremištu tehničkih plinova (podrum) koji se sastoji od:
</t>
  </si>
  <si>
    <t>- centrale dvokanalne izvedbe s mogučnošću priključenja do 8 detektora u liniji za kontunuirano monitoriranje prisutnosti plina i mogučnošću priključenja na cnus preko protokola modbus RS485, relejnom signalizacijom alarma, te svjetlosnim i zvučnim signaliziranjem</t>
  </si>
  <si>
    <t xml:space="preserve">- modul s 8 relejnih izlaza za upravljanje otvorenosti elektrmagnetskih zapornih ventila , te svjetlosne i zvučne signalizicije
</t>
  </si>
  <si>
    <t>- prostorni digitalni osjetnik plina kisika O2 s mogučnošću spajanja RS486 Modbus dimenzije 118x110x60mm zaštite IP65</t>
  </si>
  <si>
    <t xml:space="preserve">- svjetlosna i zvučna signalizacija male koncetracije O2 za ugradnju ispred vratiju spremišta tehničkih plinova u podrumu.
</t>
  </si>
  <si>
    <t>S.430.</t>
  </si>
  <si>
    <t>S.431.</t>
  </si>
  <si>
    <t xml:space="preserve">Proturne čelične cijevi prosječne dimenzije DN25.
</t>
  </si>
  <si>
    <t>S.432.</t>
  </si>
  <si>
    <t>S.433.</t>
  </si>
  <si>
    <t>Brtvljenje prodora negorive cijevi kroz gipskartonske, betonske, zidane zidove i stropove koji su PP granica. Brtvljenje se sastoji od ispune međuprostora vatrozaštitnom brtvenom masom.
- za cijevi do NO 25</t>
  </si>
  <si>
    <t>S.434.</t>
  </si>
  <si>
    <t>S.435.</t>
  </si>
  <si>
    <t>S.436.</t>
  </si>
  <si>
    <t xml:space="preserve">Tlačna proba instalacije dušikom N2 uz pismeni zapisnik o postignutim rezultatima.
Troškovi pogonske energije nisu uključeni.
</t>
  </si>
  <si>
    <t>S.437.</t>
  </si>
  <si>
    <t>- redukcijske stanice tehničkih plinova s pripadajućim signalizacijskim jedinicama</t>
  </si>
  <si>
    <t>-centrala i signalizacija stanja kisika u prostoru</t>
  </si>
  <si>
    <t>S.438.</t>
  </si>
  <si>
    <t xml:space="preserve">Pregled i ispitivanje opreme od za to ovlaštene i akreditirane tvrtke, te izdavanje zapisnika o postignutim i kvaliteti za:
</t>
  </si>
  <si>
    <t>S.439.</t>
  </si>
  <si>
    <t>S.440.</t>
  </si>
  <si>
    <t xml:space="preserve">
S11. MEDICINSKI PLINOVI
</t>
  </si>
  <si>
    <t>S.441.</t>
  </si>
  <si>
    <t xml:space="preserve">Prije instalacije cijevovoda kisika i dušičnog oksidula na postojeću stanicu medicinskih plinova izvode se pripremni radovi koji obuhvaćaju:
- snimanje situacije i mogućnosti izvedbe instalacije od postojeće stanice medicinskih plinova do nove zgrade OHBP i DB ukupne duljine 250 m.
- koordinacija dinamike izvođenja s tehničkom službom i glavnim izvođačem
- izvođenje radova može se odvijati isključivo uz prethodno obavješetenje i dozvolu odgovorne osobe tehničke službe
</t>
  </si>
  <si>
    <t>*GRAĐEVINSKI RADOVI UZ SPAJANJE KISIKA I DUŠIČNOG OKSIDULA NA POSTOJEĆU STANICU MEDICINSKIH PLINOVA</t>
  </si>
  <si>
    <t>S.442.</t>
  </si>
  <si>
    <t xml:space="preserve">Geodetsko označavanje trase cjevovoda kisika i dušičnog oksidula
Obračun po m stvarne dužine trase
</t>
  </si>
  <si>
    <t>S.443.</t>
  </si>
  <si>
    <t>S.444.</t>
  </si>
  <si>
    <t xml:space="preserve">Probni iskop (šlic) uz odobrenje nadzornog inženjera, a da se ustanovi točan položaj postojećih instalacija. Dimenzije šlica 2,0x0,9x1,5 m. Stavka uključuje ručni iskop sa zatrpavanjem . 
Obračun po m3 sraslog tla cca - 6 šliceva
</t>
  </si>
  <si>
    <t>S.445.</t>
  </si>
  <si>
    <t>S.446.</t>
  </si>
  <si>
    <t xml:space="preserve">Ručni iskop  terena C kategorije proširenja rova na mjestu spoja na stanicu medicinskih plinova.
Obračun po m3 sraslog materijala.
</t>
  </si>
  <si>
    <t>S.447.</t>
  </si>
  <si>
    <t>S.448.</t>
  </si>
  <si>
    <t>S.449.</t>
  </si>
  <si>
    <t>S.450.</t>
  </si>
  <si>
    <t xml:space="preserve">Planiranje dna rova za polaganje zaštitnog cjevovoda medicinskih plinova. Radovi se izvode ručno s točnošću ± 2,00 cm. 
Obračun po m2 stvarno isplaniranog rova
</t>
  </si>
  <si>
    <t>S.451.</t>
  </si>
  <si>
    <t>S.452.</t>
  </si>
  <si>
    <t>S.453.</t>
  </si>
  <si>
    <t xml:space="preserve">Zatrpavanje rova sa materijalom iz iskopa. Nasipavanje izvoditi, nakon izvođenja obloge cijevi pijeskom, u slojevima po 30 cm uz pažljivo nabijanje prvog sloja, a nakon toga vrši se zatrpavanje uz razastiranje materijala u slojevima od 30 cm uz nabijanje .
</t>
  </si>
  <si>
    <t>S.454.</t>
  </si>
  <si>
    <t>S.455.</t>
  </si>
  <si>
    <t xml:space="preserve">Uređenje prekopanih površina (kolnika) od asfalta i betona izvesti sukladno Općim tehničkim uvjetima za radove na cestama (OTU)
Dobava i ugradnja asfalta na mjestima oštećenim izvedbom cjevovoda. Prvo se polaže bitumenizirani nosivi sloj u debljini cca 8 cm, a zatim habajući sloj debljine cca 4 cm. 
Obračun po m2 ugrađenog asfalta 
</t>
  </si>
  <si>
    <t>S.456.</t>
  </si>
  <si>
    <t xml:space="preserve">Uređenje prekopanih površina (nogostup) od asfalta
Dobava i ugradnja asfalta na mjestima oštećenim izvedbom cjevovoda. Prvo se polaže bitumenizirani nosivi sloj u debljini cca 7 cm, a zatim habajući sloj debljine cca 4 cm. 
Obračun po m2 ugrađenog asfalta 
</t>
  </si>
  <si>
    <t>S.457.</t>
  </si>
  <si>
    <t>S.458.</t>
  </si>
  <si>
    <t xml:space="preserve">Geodetsko snimanje izvedenog stanja cjevovoda medicinskih plinova.
Obračun po dužnom metru izvedenog cjevovoda 
</t>
  </si>
  <si>
    <t>*KISIK (O2)</t>
  </si>
  <si>
    <t>S.459.</t>
  </si>
  <si>
    <r>
      <t xml:space="preserve">Izrada spoja na postojeći rezervni priključak kisika O2 na razdjeljivaču, sljedećih veličina:
Cu </t>
    </r>
    <r>
      <rPr>
        <sz val="10"/>
        <rFont val="Arial Narrow"/>
        <family val="2"/>
      </rPr>
      <t>Φ</t>
    </r>
    <r>
      <rPr>
        <sz val="10"/>
        <rFont val="Arial Narrow"/>
        <family val="2"/>
        <charset val="238"/>
      </rPr>
      <t xml:space="preserve">28
</t>
    </r>
  </si>
  <si>
    <t>S.460.</t>
  </si>
  <si>
    <t xml:space="preserve">Dobava i ugradnja specijalnih zapornih ventila za medicinske plinove, sljedećih veličina:
DN25 (R 1") za cijev Cu28
</t>
  </si>
  <si>
    <t>S.461.</t>
  </si>
  <si>
    <t xml:space="preserve">Dobava i ugradnja manometra za medicinske plinove za kontrolu tlaka (nad-tlaka i pod-tlaka), prema HR EN ISO 7396.
</t>
  </si>
  <si>
    <t>S.462.</t>
  </si>
  <si>
    <r>
      <t>Dobava i ugradnja izolacijske obloge Protectube namjenjene zaštitu bakrenog cjevovoda kisika Cu28 za ugradnju u zemlju toplinskoj poliolefinskoj izolaciji i mehaničkoj HDPE vanjskoj zaštitnoj cijevi , uključivo svi potrebni fazonski elementi (prodori, završne kape, spojnice, manžete,  itd.). Izolacijska obloga istovremeno je izrazito otporna i fleksibilna, izolacija sa vodootpornim zatvorenim ćelijama,namjenjena za primjenu kod temperatura od -80°C do +95</t>
    </r>
    <r>
      <rPr>
        <sz val="10"/>
        <rFont val="Arial Narrow"/>
        <family val="2"/>
      </rPr>
      <t>°</t>
    </r>
    <r>
      <rPr>
        <sz val="10"/>
        <rFont val="Arial Narrow"/>
        <family val="2"/>
        <charset val="238"/>
      </rPr>
      <t xml:space="preserve">C, dobar spoj između zaštitne cijevi i izolacije. Radijus savijanja za veličinu FV+ISR63 (vanjski promjer 63mm i unutarnji 30mm) je 0,2m. Težina po metru 0,3 kg. PEHD valoviti vanjsk plašt osigurava zaštitu od vlage i obodnog opterećenja pa je primjenjiv za zaštitu kod ugradnje ispod kolnika.
veličina FV+ISR63u kolutu za cijevi O2
</t>
    </r>
  </si>
  <si>
    <t>S.463.</t>
  </si>
  <si>
    <t>Dobava i ugradnja specijalnih, tvrdih bakrenih cijevi za razvod medicinskih plinova prema HR EN ISO 7396 i DIN EN 13348, predviđene za spajanje lemljenjem prema DIN 2859.Cijevi su specijalno polirane, odmašćene i očišćene u hladnoj kvaliteti, označene ispitnim znakom, na krajevima zatvorene (zaštićene) plastičnim čepovima, iznutra ispunjene dušikom. U cijenu ponude uključivi su svi potrebni spojni dijelova od bakra prema DIN 2857, 2859, 2861 i 2863, predviđeni za spajanje lemljenjem, a sastoji  se iz: cijevnih lukova, mufova, T račvi, redukcija i MS prijelaza. Materijal za spajanje lemljenjem je je castolin žica od srebrne legure i castolin 1803.</t>
  </si>
  <si>
    <t>Cu Ø 8x1,0 mm</t>
  </si>
  <si>
    <t>Cu Ø 12x1,0 mm</t>
  </si>
  <si>
    <t>Cu Ø 22x1,0 mm</t>
  </si>
  <si>
    <t>Cu Ø 28x1,5 mm</t>
  </si>
  <si>
    <t>S.464.</t>
  </si>
  <si>
    <t xml:space="preserve">Dobava i ugradnja zaštitne izolacije ekstrudirana cijev kojoj su unutarnja i vanjska stijenka presvučene čvrstom folijom koja omogućuje jednostavno navlačenje na cijev i pruža dodatnu zaštitu za ugradnju cijevi ispod žbuke za cijevi profila Cu Ø 8 i Cu Ø 12:
</t>
  </si>
  <si>
    <t>S.465.</t>
  </si>
  <si>
    <t>S.466.</t>
  </si>
  <si>
    <t xml:space="preserve">Dobava i ugradnja sigurnosnih zidnih priključaka prema normama  HR EN ISO 7396 i DIN 13260-2, za montažu u zid a sastoji se od:
- plastične kutije za ugradnju u zid s priključkom 8×1, elementom za korekciju dubine ugradnje, nepovratnim ventilom, unutarnjim osiguračem vrste medija
- utične spojnice sa geometrijskim otvorom specifičnim za priključenje potrošača, rastavnom čahurom za deblokiranje sa oznakom prema normi ISO 32
- pokrivne pločice od bijele plastike.
- proizvod mora biti upisan u očevidnik medicinskih plinova sukladno članku 36. Zakona o medicinskim proizvodima
medicinski zidni ugradni priključak O2 
</t>
  </si>
  <si>
    <t>S.467.</t>
  </si>
  <si>
    <t xml:space="preserve">Spajanje priključaka stativa i panela na cijevni razvod </t>
  </si>
  <si>
    <t xml:space="preserve">- stropni stativ </t>
  </si>
  <si>
    <t xml:space="preserve">- nadkrevetne jedinice/zidni instalacijski paneli
</t>
  </si>
  <si>
    <t>S.468.</t>
  </si>
  <si>
    <t xml:space="preserve">Tlačna proba instalacije dušikom N2 uz pismeni zapisnik o postignutim rezultatima.
</t>
  </si>
  <si>
    <t>S.469.</t>
  </si>
  <si>
    <t xml:space="preserve">Bojanje zavara bakrenog cjevovoda bojom pogodnom za bakar uz sve potrebne predradnje (čišćenje, odmašćivanje,temeljnu podlogu).Boja bakra u spreju.
</t>
  </si>
  <si>
    <t>S.470.</t>
  </si>
  <si>
    <t xml:space="preserve">Puštanje u pogon opreme od strane ovlaštenih servisera, te podešavanje istih na projektne parametre. Tvrtka koja pušta opremu za medicinske plinove mora biti registrirana za promet medicinskih uređaja u RH pa je potrebno da se priloži registracija i certifikat osposobljenosti najmanje dva ovlaštena servisera od proizvođača medicinske opreme.
</t>
  </si>
  <si>
    <t>- monitoring tlaka - manometra za medicinske plinove za kontrolu tlaka (nad-tlaka i pod-tlaka), prema HR EN ISO 7396</t>
  </si>
  <si>
    <t>S.471.</t>
  </si>
  <si>
    <t xml:space="preserve">Ispitivanje priključka prema protokolu isporučioca opreme.
</t>
  </si>
  <si>
    <t>*DUŠIČNI OKSIDUL (N2O)</t>
  </si>
  <si>
    <t>S.472.</t>
  </si>
  <si>
    <r>
      <t xml:space="preserve">Izrada novog spoja na postojeći razdjelnik dušičnog oksidula u stanici medicinskih plinova, sljedećih veličina:
Cu </t>
    </r>
    <r>
      <rPr>
        <sz val="10"/>
        <rFont val="Arial Narrow"/>
        <family val="2"/>
      </rPr>
      <t>Φ</t>
    </r>
    <r>
      <rPr>
        <sz val="10"/>
        <rFont val="Arial Narrow"/>
        <family val="2"/>
        <charset val="238"/>
      </rPr>
      <t xml:space="preserve">15
</t>
    </r>
  </si>
  <si>
    <t>S.473.</t>
  </si>
  <si>
    <t xml:space="preserve">Dobava i ugradnja specijalnih zapornih ventila za medicinske plinove, sljedećih veličina:
DN15 (R 1/2") za cijev Cu15
</t>
  </si>
  <si>
    <t>S.474.</t>
  </si>
  <si>
    <t>S.475.</t>
  </si>
  <si>
    <r>
      <t>Dobava i ugradnja izolacijske obloge Protectube namjenjene zaštitu bakrenog cjevovoda dušičnog oksidula Cu15 za ugradnju u zemlju toplinskoj poliolefinskoj izolaciji i mehaničkoj HDPE vanjskoj zaštitnoj cijevi , uključivo svi potrebni fazonski elementi (prodori, završne kape, spojnice, manžete,  itd.). Izolacijska obloga istovremeno je izrazito otporna i fleksibilna, izolacija sa vodootpornim zatvorenim ćelijama,namjenjena za primjenu kod temperatura od -80°C do +95</t>
    </r>
    <r>
      <rPr>
        <sz val="10"/>
        <rFont val="Arial Narrow"/>
        <family val="2"/>
      </rPr>
      <t>°</t>
    </r>
    <r>
      <rPr>
        <sz val="10"/>
        <rFont val="Arial Narrow"/>
        <family val="2"/>
        <charset val="238"/>
      </rPr>
      <t xml:space="preserve">C, dobar spoj između zaštitne cijevi i izolacije. Radijus savijanja za veličinu FV+ISR40 (vanjski promjer 40mm i unutarnji 18mm) je 0,15m. Težina po metru 0,13 kg. PEHD valoviti vanjsk plašt osigurava zaštitu od vlage i obodnog opterećenja pa je primjenjiv za zaštitu kod ugradnje ispod kolnika.
veličina FV+ISR40 u kolutu za cijevi N2O
</t>
    </r>
  </si>
  <si>
    <t>S.476.</t>
  </si>
  <si>
    <t>S.477.</t>
  </si>
  <si>
    <t>S.478.</t>
  </si>
  <si>
    <t>S.479.</t>
  </si>
  <si>
    <t xml:space="preserve">Spajanje priključaka stativa i panela na cijevni razvod 
</t>
  </si>
  <si>
    <t>S.480.</t>
  </si>
  <si>
    <t>S.481.</t>
  </si>
  <si>
    <t xml:space="preserve">Bojanje zavara bakrenog cjevovoda bojom pogodnom za bakar uz sve potrebne predradnje (čišćenje, odmašćivanje,temeljnu podlogu).Boja bakra u spreju.
</t>
  </si>
  <si>
    <t>S.482.</t>
  </si>
  <si>
    <t>S.483.</t>
  </si>
  <si>
    <t>*UGLJIČNI DIOKSID (CO2)</t>
  </si>
  <si>
    <t>S.484.</t>
  </si>
  <si>
    <t xml:space="preserve">Dobava i ugradnja automatske redukcijske stanice za opskrbu ugljičnog dioksida iz dva izvora radna i rezervna boca, te s mogućnošću napajanja iz treće boce. Paralelna izvedba omogućuje neprekinuti radi i tijekom redovitog održavanja opreme u skladu s normom HR EN ISO 7396. Prebacivanje između  izvora CO2 je potpuno automatsko i pneumatski upravljano. Redukcija tlaka u dva stupnja, integrirana u stanici. Mogućnost ručnog prebacivanja izvora (preko električnog sučelja) na lijevu, desnu ili rezervnu bateriju boca. Stanica je opremljena sa LCD ekranom koji prikazuje trenutni tlak sustava, trenutni radni izvor, kao i alarmna stanja stanice. Izvještaj o stanju tlakova u stanici kao i alarmna stanja moguće je poslati na odvojeni alarmni i nadzorni sustav preko LON mreže. Stanica ima CE znak koji zadovoljava kriterije 93/42/EEC (medicinski uređaji) i mora biti registrirani medicinski proizvod u Republici Hrvatskoj. Minimalne tehničke karakteristike su:
- potpuno automatsko prebacivanje s radne na rezervnu bateriju, te priključak na treći izvor napajanja propisan normom
- redukcija tlaka u dva stupnja (60bar--&gt;11bar, te 11bar--&gt;5bar)
- izlazni tlak 5 bar
- protok minimalno 35 m3/h
- prikaz tlaka preko displeja s osvjetljenjem i podacima prema korisniku: prikaz vrijednosti tlaka, alarm s porukama poredanim po prioritetu, datoteka dnevnika za sve relevantne poruke s datumom i vremenom nastajanja, podsjetnik za nastupajući servis,LON protokol slanja podataka, mogućnost spajanja na BMS
 - izvoz podataka u digitalnu mrežu bolničkog sustava te slanja slijedećih informacija: radni tlak visok / nizak, tlak u lijevoj bateriji boca visok / nizak, tlak u desnoj bateriji boca visok / nizak, aktivo / pasivno stanje pojedine baterije boca, tlak u rezervnoj bateriji boca visok / nizak (3. izvor) 
- omogućena zamjena svih dijelova stanice bez prekida snabdjevanja bolnice plinom
</t>
  </si>
  <si>
    <t xml:space="preserve">- set za napajanje u nuždi opremljen s redukcijskim ventilom za priključak na bocu i NIST priključkom, spojen na izlazu iz stanice
- dvije sabirnice s nepovratnim priključcima za 1 bocu na lijevoj i desnoj strani automatske stanice, s ventilima za ispust pritiska iz cijevi tijekom promjene boca i ventilima sa sinter filterima
- dva sigurnosna ventila na krajevima sabirnica
- dvije visokotlačne cijevi za priključak baterije boca na sabirnu cijev, spoj na bocu W21,8x1/14''
- zidni držači boca s lancem, za osiguranje boca od prevrtanja
- priključak na treći izvor CO2 propisan normom, uključuje redukcijski ventil min. protoka 35 m3/h s kontaktnim manometrom za signalizaciju i opremu za spoj na bocu:
- jedna sabirnica s nepovratnim priključkom za 1 bocu, s ventilom za ispust pritiska iz cijevi tijekom promjene boca i ventilom sa sinter filterom.
- jedan sigurnosni ventil na kraju sabirnice
- jedna mekana bakrena cijev za priključak boce na sabirnu cijev, spoj na bocu bocu W21,8x1/14''
- zidni držač boce s lancem, za osiguranje boce od prevrtanja
- detektor koncentracije CO2 0-5%, sa alarmnom signalizacijom i bljeskalicom koja se postavlja na ulazu u prostoriju. 
</t>
  </si>
  <si>
    <t>S.485.</t>
  </si>
  <si>
    <t xml:space="preserve">Kuglasti ventil DN 15 PN 25 sa zaštitom od neovlaštenog rukovanja 
</t>
  </si>
  <si>
    <t>S.486.</t>
  </si>
  <si>
    <t xml:space="preserve">Dobava i ugradnja sustav za detekciju prisutnosti dušičnog oksidula CO2 u endoskopskim dvorana koji se sastoji od:
</t>
  </si>
  <si>
    <t xml:space="preserve">- modul s 8 relejnih izlaza za upravljanje svjetlosne i zvučne signalizicije
</t>
  </si>
  <si>
    <t>- prostorni digitalni osjetnik plina dušičnog oksidula CO2 s mogučnošću spajanja RS486 Modbus dimenzije 118x110x60mm zaštite IP65</t>
  </si>
  <si>
    <t xml:space="preserve">- svjetlosna i zvučna signalizacija male koncetracije CO2 za ugradnju kod vratiju endoskopskih dvorana.
</t>
  </si>
  <si>
    <t>S.487.</t>
  </si>
  <si>
    <t>S.488.</t>
  </si>
  <si>
    <t>Dobava i ugradnja završne inox mrežice izrađene od patrone filtera za insekticidnu zaštitu cijevi odušnih plinova na fasadi građevine, sljedećih dimenzija:</t>
  </si>
  <si>
    <t>DN15 (R 1/2'') za Cu Ø 15</t>
  </si>
  <si>
    <t>DN20 (R 3/4'') za Cu Ø 22</t>
  </si>
  <si>
    <t>DN25 (R 1'') za Cu Ø 28</t>
  </si>
  <si>
    <t>S.489.</t>
  </si>
  <si>
    <t>S.490.</t>
  </si>
  <si>
    <t xml:space="preserve">Spajanje priključaka stativa na cijevni razvod 
</t>
  </si>
  <si>
    <t xml:space="preserve">- endoskopski stativ </t>
  </si>
  <si>
    <t>S.491.</t>
  </si>
  <si>
    <t>S.492.</t>
  </si>
  <si>
    <t>S.493.</t>
  </si>
  <si>
    <t>- automatska redukcijska stanica</t>
  </si>
  <si>
    <t>S.494.</t>
  </si>
  <si>
    <t>*KOMPRIMIRANI ZRAK 5 bara (Z5) I 8 bara (Z8)</t>
  </si>
  <si>
    <t>S.495.</t>
  </si>
  <si>
    <t xml:space="preserve">Dobava i ugradnja klipnog kompresora u izoliranom kučištu za redukciju buke, zrakom hlađeni, sa filterom na strani usisa. Kompresor je opremljen s programabilnim logičkim kontrolerom za medicinsku upotrebu, koji omogućuje korisničko namještanje rada kompresora. Mogućnost upravljanja 3 kompresora istovremeno. Displej s prikazom efikasnosti rada, radi smanjenja potrošnje. Automatsko praćenje tlaka u spremnicima, te automatsko startanje nakon nestanka struje. Stavka uključuje visokotlačno crijevo za spoj kompresora na cjevovod i nepovratni ventil. Kompresor je slijedećih tehničkih karakteristika:. Stavka uključuje visokotlačno fleksibilno crijevo za spoj kompresora na cjevovod. Minimalne tehničke karakteristike:
Kapacitet 693l/min
Pri tlaku p = 12 bar 
Snaga elektromotora kompresora P=5,5 kW
Elektro priključak 400V
maksimalne dimenzije 85x115cm tlocrtno
Priključak komprimiranog zraka R1''
s prigušivačima buke i integriranom elektroničkom kontrolom,energetski panel veličina DWSC8
</t>
  </si>
  <si>
    <t>S.496.</t>
  </si>
  <si>
    <t xml:space="preserve">Dobava i montaža energetskog ormara za električno napajanje kompresorske stanice istovremeno s 3 kompresora, N = 3 x 5,5 kW. Ormar je napravljen od čelika, s glavnom sklopkom prema HRN EN 60204, s osiguračima za kompresore, sa zvijezda-trokut sklopom za  pokretanje kompresora, sa beznaponskim kontaktima za signaliziranje prestanka rada elemenata kompresorske stanice. 
</t>
  </si>
  <si>
    <t>S.497.</t>
  </si>
  <si>
    <t>Dobava i ugradnja ciklonskog odvajača vlage i nečistoća iz komprimiranog zraka smješten na izlaznoj grani kompresora priključka DN25 (R1'')</t>
  </si>
  <si>
    <t>S.498.</t>
  </si>
  <si>
    <t xml:space="preserve">Dobava i ugradnja spremnika komprimiranog zraka sa sigurnosnim  ventilom, manometrom 0-25 bar, radnog tlaka 16 bar, pocinčan izvana i iznutra, premazan zaštitnom bojom RAL 5012 s otvorima za periodični pregled i certifikatom proizvođača o sukladnosti i poštivanju propisa o tlačnoj opremi.
Spremnik se isporučuje s kompletnom pripadnom armaturom: 
2xkuglasti ventil DN25 (G 1") PN 25 na ulazu i izlazu komprimiranog zraka 
1xkuglasti ventil DN 10 (G 3/8") PN 25 za spoj na elektro komandni ormar radi regulacije 
1xkuglasti ventil DN 15 (G 1/2") PN 25 na odvodu kondenzata 
automatski odvajača kondenzata s crpkom i elektronski reguliranim nivo regulatorom, sljedećih karakteristika:ulaz kondenzata DN 15 /G 1/2"), izlaz kondenzata 13 mm, elektro priključak 230VAC / 50Hz
volumen spremnika V = 750 litara
</t>
  </si>
  <si>
    <t>S.499.</t>
  </si>
  <si>
    <t xml:space="preserve">Dobava i ugradnja automatskog odvajača kondenzata s crpkom i elektronski reguliranim nivo regulatorom minimalne tehničke karakteristike:
Ulaz kondenzata DN 15 /G 1/2")
Izlaz kondenzata 13 mm
Elektro priključak 230VAC / 50Hz
</t>
  </si>
  <si>
    <t>S.500.</t>
  </si>
  <si>
    <r>
      <t>Dobava i ugradnja uređaja za odvajanje ulja i vode, u kompletu s priključkom za ulaz kondenzata, filterom za nečistoću, aktivnim ugljenom, ispustom kondenzata i setom za provjeru čistoće sakupljene vode. Uređaj je potrebno spojiti na sifon za odvod sakupljene vode. Minimalne tehničke karakteristike uređaja:
V=10l ; q=1,7m</t>
    </r>
    <r>
      <rPr>
        <sz val="10"/>
        <rFont val="Calibri"/>
        <family val="2"/>
      </rPr>
      <t>³</t>
    </r>
    <r>
      <rPr>
        <sz val="10"/>
        <rFont val="Arial Narrow"/>
        <family val="2"/>
        <charset val="238"/>
      </rPr>
      <t xml:space="preserve">/min
</t>
    </r>
  </si>
  <si>
    <t>S.501.</t>
  </si>
  <si>
    <t xml:space="preserve">Dobava i ugradnja sifona s mehaničkom zaštittom (kuglica) za priključak odvoda kondezata na kanalizaciju. 
</t>
  </si>
  <si>
    <t>S.502.</t>
  </si>
  <si>
    <r>
      <t>Dobava i montaža adsorpcijskog sušača zraka u kompletu sa svim potrebnim filterskim grupama za proizvodnju medicinskog zraka u skladu s Europskom Farmakopejom i HR EN ISO 7396-1.
Komponente sušača su: ulazni predfilter za uklanjanje ulja i čvrstih čestica, sa stupnjem filtracije nečistoća veličine od 1 mikrometar na više, ulazni predfilter za uklanjanje aerosoli, sa stupnjem filtracije nečistoća veličine od 0,01 mikrometar na više, element za mjerenje stupnja nečistoće filtera, s alarmnim kontaktima,komore ispunjene adsorpcijskim sredstvom izrađenim  od aluminijevog oksida, za sušenje zraka smanjenjem rosišta na minimalno -45 stupnjeva Celzijevih i uklanjanje CO2, u komorama je ugrađena mrežica za sprječavanje stvaranja kondenzata na apsorpcijskom sredstvu, ugrađeni senzor vlage upravlja komorama za sušenje zraka, radi uštede na proizvodnji zraka za regeneraciju,  komora ispunjena aktivnim ugljenom za uklanjanje SO2, NO, NO2 i mirisa, te katalizatorom za pretvaranje CO u CO2, filter iza komora, za uklanjanje fine prašine, s elementom za mjerenje stupnja nečistoća filtra s alarmnim kontaktima, ugrađen ventil za odzračivanje sustava, završni bakterijski filter sa stupnjem filtracije za nečistoće veličine od 0,01 mikrometar pa naviše, prigušivač buke, kontrolna jedinica s LCD zaslonom za namještanje i kontrolu rada, kontrola ventila za prebacivanje rada u komorama, funkcija rada samo s jednom komorom i kratkim ciklusima za vrijeme održavanja i servisnih radnji, prikaz točke rosišta, beznaponski kontakti alarma za udaljenu signalizaciju greške postizanja zadane točke rosišta i zaprljanosti filtera.
Integrirani sustav zaštite koji sprečava prolazak protoka većeg od nazivnog kroz sušač. Minimalne karakteristike sušača:
Protok 25 m</t>
    </r>
    <r>
      <rPr>
        <sz val="10"/>
        <rFont val="Calibri"/>
        <family val="2"/>
      </rPr>
      <t>³</t>
    </r>
    <r>
      <rPr>
        <sz val="10"/>
        <rFont val="Arial Narrow"/>
        <family val="2"/>
        <charset val="238"/>
      </rPr>
      <t>/h pri p=12 bar i 40</t>
    </r>
    <r>
      <rPr>
        <sz val="10"/>
        <rFont val="Arial Narrow"/>
        <family val="2"/>
      </rPr>
      <t>°</t>
    </r>
    <r>
      <rPr>
        <sz val="10"/>
        <rFont val="Arial Narrow"/>
        <family val="2"/>
        <charset val="238"/>
      </rPr>
      <t xml:space="preserve">C 
Radni tlak 4-16 bar 
Priključak DN 25 (G1)
Elektro priključak 230VAC / 50Hz
El.potrošnja 75 W
</t>
    </r>
  </si>
  <si>
    <t>S.503.</t>
  </si>
  <si>
    <t xml:space="preserve">Dobava i montaža redukcijske grupe medicinskog komprimiranog zraka, ulazni tlak 10 bar do 16 bar, izlazni tlak 5 bar i 8 bar. Stanica ima dvostruku redukcijsku liniju za 5 bar i za 8 bar. Svaka linija ima 2 zaporna ventila, redukcijski ventil,  sigurnosni ventil, kontaktni manometar. NIST priključak za 5 bar, u za napajanje u nuždi. U sklopu isporuke isporučiti redukcijski ventil s NIST priključkom, za spoj na bocu 50L s navojem W21,8x1/14''. Redukcijska stanica slijedećih je minimalnih tehničkih karakteristika: 
- radni tlak p (bar) = 16
- protok pri 5 bar L5 (m3/h) = 100
- protok pri 8 bar L8 (m3/h) = 80
- priključci 22mm
</t>
  </si>
  <si>
    <t>S.504.</t>
  </si>
  <si>
    <t xml:space="preserve">Dobava i ugradnja kuglasti ventil PN 25 sa zaštitom od neovlaštenog rukovanja za sljedeće veličine:
</t>
  </si>
  <si>
    <t>DN 25 (G 1 ") za Cu Ø 28</t>
  </si>
  <si>
    <t>DN 20 (G 1 ") za Cu Ø 22</t>
  </si>
  <si>
    <t>DN 15 (G 1/2 ") za Cu Ø 15</t>
  </si>
  <si>
    <t xml:space="preserve">DN 10 (G 3/8 ") za Cu Ø 12
</t>
  </si>
  <si>
    <t>S.505.</t>
  </si>
  <si>
    <t>S.506.</t>
  </si>
  <si>
    <t>S.507.</t>
  </si>
  <si>
    <t>S.508.</t>
  </si>
  <si>
    <t>S.509.</t>
  </si>
  <si>
    <t>S.510.</t>
  </si>
  <si>
    <t>S.511.</t>
  </si>
  <si>
    <t>Cu Ø 35x1,5 mm</t>
  </si>
  <si>
    <t>S.512.</t>
  </si>
  <si>
    <t xml:space="preserve">Cu Ø 42x1,5 mm
</t>
  </si>
  <si>
    <t>S.513.</t>
  </si>
  <si>
    <t xml:space="preserve">Dobava i ugradnja zaštitne izolacije ekstrudirana cijev kojoj su unutarnja i vanjska stijenka presvučene čvrstom folijom koja omogućuje jednostavno navlačenje na cijev i pruža dodatnu zaštitu za ugradnju cijevi ispod žbuke  za cijevi profila Cu Ø 8,Cu Ø 12 i Cu Ø 15:
</t>
  </si>
  <si>
    <t>S.514.</t>
  </si>
  <si>
    <t>S.515.</t>
  </si>
  <si>
    <t>S.516.</t>
  </si>
  <si>
    <t xml:space="preserve">Dobava i ugradnja sigurnosnih zidnih priključaka prema normama  HR EN ISO 7396 i DIN 13260-2, za montažu u zid a sastoji se od:
- plastične kutije za ugradnju u zid s priključkom 8×1, elementom za korekciju dubine ugradnje, nepovratnim ventilom, unutarnjim osiguračem vrste medija
- utične spojnice sa geometrijskim otvorom specifičnim za priključenje potrošača, rastavnom čahurom za deblokiranje sa oznakom prema normi ISO 32
- pokrivne pločice od bijele plastike.
- proizvod mora biti upisan u očevidnik medicinskih plinova sukladno članku 36. Zakona o medicinskim proizvodima
medicinski zidni ugradni priključak Z5
</t>
  </si>
  <si>
    <t>S.517.</t>
  </si>
  <si>
    <t xml:space="preserve">Dobava i ugradnja sigurnosnih zidnih priključaka prema normama  HR EN ISO 7396 i DIN 13260-2, za montažu u zid a sastoji se od:
- plastične kutije za ugradnju u zid s priključkom 8×1, elementom za korekciju dubine ugradnje, nepovratnim ventilom, unutarnjim osiguračem vrste medija
- utične spojnice sa geometrijskim otvorom specifičnim za priključenje potrošača, rastavnom čahurom za deblokiranje sa oznakom prema normi ISO 32
- pokrivne pločice od bijele plastike.
- proizvod mora biti upisan u očevidnik medicinskih plinova sukladno članku 36. Zakona o medicinskim proizvodima
medicinski zidni ugradni priključak Z8
</t>
  </si>
  <si>
    <t>S.518.</t>
  </si>
  <si>
    <t>- nadkrevetne jedinice/zidni instalacijski paneli</t>
  </si>
  <si>
    <t>S.519.</t>
  </si>
  <si>
    <t>Spajanje priključaka stolaca MFK na cijevni razvod komprimiranog zraka iz poda</t>
  </si>
  <si>
    <t>- stolac</t>
  </si>
  <si>
    <t>S.520.</t>
  </si>
  <si>
    <t>S.521.</t>
  </si>
  <si>
    <t>S.522.</t>
  </si>
  <si>
    <t>- kompresorska stanica</t>
  </si>
  <si>
    <t>S.523.</t>
  </si>
  <si>
    <t>*RAZVOD VAKUUMA (V)</t>
  </si>
  <si>
    <t>S.524.</t>
  </si>
  <si>
    <t xml:space="preserve">Dobava i ugradnja kompaktne stanice vakuuma, sastoji se od 3 vakuum pumpe i električnog upravljačkog ormara montiranim na ležećem spremniku vakuuma volumena V=500 litara. Vakuum pumpe, sa rotacijskim pločama, direktno pogonjene el. motorom, sa uljnim podmazivanjem, opremljene sa elektroventilom za rasterećenje prilikom startanja, sa nepovratnim ventilom koji sprečava nazočnost zraka u vakuumskom prostoru. Električni ormar s ugrađenim programabilnim logičkim kontrolerom za medicinsku upotrebu, koji omogućuje korisničko namještanje rada pumpi. Upravljanje svakom pumpom je potpuno odvojeno, prema postojećoj europskoj normi. Ormar ima ugrađen brojač sati rada, te logični alarm koji operateru javlja ukoliko jedna pumpa premašuje zadane sate rada i time upućuje na kvar pumpe. Ugrađen (kratkospojnik) by-pass spremnika. Minimalne karakteristike kompaktne stanice vakuuma:
- snaga elektromotora pumpe N (kW) = 4,0 kW
 - dobava: minimalno 750 L/min
- volumen spremnika minimalno V = 1000 L
</t>
  </si>
  <si>
    <t>S.525.</t>
  </si>
  <si>
    <t xml:space="preserve">Dobava i ugradnja dvostrukog bakterijskog filtera za medicinski vakuum za zaštitu pumpi i izbačenog zraka od kontaminacija. 2 filtra koja se daju zamijeniti klase H13 u aluimnijskom kučištu, s brtvom za brzo zaključavanje. Ulazna i izlazna grana imaju ugrađeni troputni ventil s kojima se može kontrolirati protok kroz jedan, dva ili oba filtra. Bakterijski filteri se mogu mijenjati bez prekida sustava. Minimalne tehničke karakteristike:
- stupanj penetracije sukladno DIN EN 1822-1 manji od 0,04%
- protok minimalno 90 m3/h
</t>
  </si>
  <si>
    <t>S.526.</t>
  </si>
  <si>
    <t xml:space="preserve">Dobava i ugradnja odvajača sekreta vakuumskog sustava, za zaštitu pumpi od sekreta i tekućina, sastoji se od cilindra volumena 8 litara izrađenog od prozirne plastike, aluminijskog kučišta i poklopca s odušnim ventilom i dva ventila izrađena od mjedi 32mm, sa spojnicama za bakrenu cijev promjera 35mm.
</t>
  </si>
  <si>
    <t>S.527.</t>
  </si>
  <si>
    <t xml:space="preserve">Dobava i ugradnja kuglastog ventila DN 50 (G 2") PN 25 sa zaštitom od neovlaštenog rukovanja.
</t>
  </si>
  <si>
    <t>S.528.</t>
  </si>
  <si>
    <t>Cu Ø 42x1,5 mm</t>
  </si>
  <si>
    <t>Cu Ø 54x2,0 mm</t>
  </si>
  <si>
    <t>S.529.</t>
  </si>
  <si>
    <t xml:space="preserve">Dobava i ugradnja polipropilenske cijevi za ispuh vakuuma prema DIN 19560 u kompletu sa svim potrebnim fitinzima i koljenima iz istog materijala slijedećih dimenzija: 
DN80
</t>
  </si>
  <si>
    <t>S.530.</t>
  </si>
  <si>
    <t>Dobava i ugradnja završne inox mrežice izrađene od patrone filtera za insekticidnu zaštitu cijevi odušnih plinova vakuuma na fasadi građevine, sljedećih dimenzija:</t>
  </si>
  <si>
    <t>DN65 (R 2 1/2'') za PP cijev DN80</t>
  </si>
  <si>
    <t>S.531.</t>
  </si>
  <si>
    <t xml:space="preserve">Dobava i ugradnja zaštitne izolacije ekstrudirana cijev kojoj su unutarnja i vanjska stijenka presvučene čvrstom folijom koja omogućuje jednostavno navlačenje na cijev i pruža dodatnu zaštitu za ugradnju cijevi ispod žbuke  za cijevi profila Cu Ø 12 i Cu Ø 15:
</t>
  </si>
  <si>
    <t>S.532.</t>
  </si>
  <si>
    <t>S.533.</t>
  </si>
  <si>
    <t>S.534.</t>
  </si>
  <si>
    <t>S.535.</t>
  </si>
  <si>
    <t>S.536.</t>
  </si>
  <si>
    <t>- vakuum stanica</t>
  </si>
  <si>
    <t>S.537.</t>
  </si>
  <si>
    <t>*RAZVOD ODUŠNIH (ANESTEZIOLOŠKI I ZRAČNIH MOTORA) PLINOVA (AGSS) I PRKLJUČCI</t>
  </si>
  <si>
    <t>S.538.</t>
  </si>
  <si>
    <t xml:space="preserve">Cu Ø 22x1,0 mm
</t>
  </si>
  <si>
    <t>S.539.</t>
  </si>
  <si>
    <t xml:space="preserve">Dobava i ugradnja zaštitne izolacije ekstrudirana cijev kojoj su unutarnja i vanjska stijenka presvučene čvrstom folijom koja omogućuje jednostavno navlačenje na cijev i pruža dodatnu zaštitu za ugradnju cijevi ispod žbuke  za cijevi profila Cu Ø 15 i Cu Ø 22:
</t>
  </si>
  <si>
    <t>S.540.</t>
  </si>
  <si>
    <t>S.541.</t>
  </si>
  <si>
    <t xml:space="preserve">Dobava i ugradnja završne inox mrežice izrađene od patrone filtera za insekticidnu zaštitu cijevi odušnih plinova na fasadi građevine, sljedećih dimenzija.
DN20 (R 3/4")
</t>
  </si>
  <si>
    <t>S.542.</t>
  </si>
  <si>
    <t>- zidni instalacijski paneli</t>
  </si>
  <si>
    <t>S.543.</t>
  </si>
  <si>
    <t>S.544.</t>
  </si>
  <si>
    <t>S.545.</t>
  </si>
  <si>
    <t>*KONTROLNO ZAPORNI ORMARI S UGRAĐENOM SIGNALIZACIJOM I ALARMNO SIGNALNI UREĐAJI</t>
  </si>
  <si>
    <t>S.546.</t>
  </si>
  <si>
    <t>Dobava i ugradnja kontrolnog-zapornog ormara sa zapornom armaturom i mikroprocesorskim manometrima za kontrolu tlaka (nad-tlaka i pod-tlaka), prema HR EN ISO 7396 za podžbuknu ugradnju, a sastoji se od: 
- ugradbenog dijela od nehrđajućeg lima sa elementom za korekciju dubine ugradnje manometara s mogućnosti ugradnje do 5 plinova 
- poklopca ormarića s odvojivom bravom, koja se može jednostavno izbiti u slučaju nesreće, te kasnije vratiti upotrebom ključa ovlaštenog osoblja
- zapornih ventila za specifični medij, sa fizički odvojenim servisnim NIST priključcima za bocu u slučaju nesreće prema HR EN 7396
- električnog signala opomene koji optički i akustički signalizira prekid dovoda pojedinog medija, prema vrsti plina
- pretvarača alarmnog signala u LON protokol kojim se informacija šalje u CNUS
- ugrađenog transformatora 30W za signalizaciju sa ugrađenim ispravljačem istosmjerne struje 220/12V, sa osiguračem i priključnim stezaljkama, direktni priključak na el.mrežu 220V (3x1,5 mm2) i uzemljenje (1x4 mm2). 
-ugradnja kontrolno-zapornog ormarića, spajanje sa odgovarajućim razvodom cijevi pojedinih medija prema detaljnom izvedbenom rješenju isporučioca opreme 
- proizvod mora biti upisan u očevidnik medicinskih plinova sukladno članku 36. Zakona o medicinskim proizvodima. Minimalne tehničke karakaterisike:</t>
  </si>
  <si>
    <t xml:space="preserve">medicinski zidni ugradni ormarić za 5 plinova (O2, Z5, N2O,Z8 i V)
MP0.4 , MP2. , MP2.2 i MP2.4
</t>
  </si>
  <si>
    <t xml:space="preserve">medicinski zidni ugradni ormarić za 5 plinova (O2, Z5, N2O,CO2 i V)
MP2.3
</t>
  </si>
  <si>
    <t xml:space="preserve">medicinski zidni ugradni ormarić za 4 plina (O2, Z5, N2O i V)
MP0.3
</t>
  </si>
  <si>
    <t xml:space="preserve">medicinski zidni ugradni ormarić za 3 plina (O2, Z5, i V )
MP0.1 i MP0.2
</t>
  </si>
  <si>
    <t xml:space="preserve">medicinski zidni ugradni ormarić za 2 plina (O2 i Z5 )
MP1.1 i MP1.2 
</t>
  </si>
  <si>
    <t>S.547.</t>
  </si>
  <si>
    <t xml:space="preserve">Spajanje alarmno-signalnih uređaja i fina regulacija osjetljivosti senzora. Funkcionalno ispitivanje ventilskih blokova i alarmno signalnih uređaja. 
</t>
  </si>
  <si>
    <t>S.548.</t>
  </si>
  <si>
    <t xml:space="preserve">Dobava i ugradnja alarmno signalnog uređaja koji optički i akustički signalizira prekid dovoda pojedinog medija, prema HR EN 7396-1, a sastoji se iz odvojenih jedinica sa signalima za pojedini medij. Izvedba je za podžbuknu ugradnju, a sastoji se od:
- ugradnje alarmno signalnog uređaja i spajanje sa odgovarajućim medijima prema izvedbenoj dokumentaciji isporučioca opreme.
- proizvod mora biti upisan u očevidnik medicinskih plinova sukladno članku 36. Zakona o medicinskim proizvodima.
</t>
  </si>
  <si>
    <t xml:space="preserve">medicinski zidni ugradni alarmno signalnog uređaja sistema za 5 plinova, veličina 6
</t>
  </si>
  <si>
    <t xml:space="preserve">medicinski zidni ugradni alarmno signalnog uređaja sistema za 4 plina, veličina 6
</t>
  </si>
  <si>
    <t xml:space="preserve">medicinski zidni ugradni alarmno signalnog uređaja sistema za 3 plina, veličina 3
</t>
  </si>
  <si>
    <t xml:space="preserve">medicinski zidni ugradni alarmno signalnog uređaja sistema za 2 plina, veličina 3
</t>
  </si>
  <si>
    <t xml:space="preserve">medicinski zidni ugradni alarmno signalnog uređaja sistema za 5 plina, veličina 6 za ugradnju u zajednički signalni panel OP dvorane
</t>
  </si>
  <si>
    <t>S.549.</t>
  </si>
  <si>
    <t xml:space="preserve">Dobava i ugradnja transformatorskih jedinica za potrebe signalizacije armaturnih blokova. U kompletu je ugrađen ispravljač 220V/24V i 30VA istosmjerne struje, osigurač i priključne stezaljke.Transformator za nadžbuknu ugradnju, oklopljen sa čeličnim poklopcem za zaštitu od nečistoća, zaštićen osiguračima za oba namotaja sa CE oznakom. 
transformator 220V/24V i 30VA
</t>
  </si>
  <si>
    <t>S.550.</t>
  </si>
  <si>
    <t xml:space="preserve">Funkcionalno ispitivanje alarmno signalnog uređaja prema protokolu isporučioca opreme.
</t>
  </si>
  <si>
    <t>S.551.</t>
  </si>
  <si>
    <t xml:space="preserve">Sabirnica podataka stanice medicinskih plinova (data collector) za alarmni sustav za ugradnju u RO-SMP prema HRN EN ISO 7396 za prihvat do 16 beznaponskih kontakata, mogućnost nadogradnje 3x16 signala, smještaj u stanice medicinskih plinova. Uređaj mora biti registrirani medicinski proizvod u RH. Minimalne tehničke karakteristike:
Napajanje 24 V AC/DC
Potrošnja 5 VA (AC) / 3 W (DC)
Prijenos 78,13 kbps 
Ulazna struja 5mA (24 V AC)
</t>
  </si>
  <si>
    <t>S.552.</t>
  </si>
  <si>
    <t xml:space="preserve">Alarmno signalni uređaj  za prikaz stanja medicinskih plinova  prema HR EN ISO 7396 veličina Monitor LL . Zvučna i svjetlosna signalizacija za 46 poruka. Smještaj na ormar RO-SMP u stanici medicinskih plinova. Uređaj mora biti registrirani medicinski proizvod u RH. Minimalne tehničke karakteristike:
Napajanje 24 V AC/DC
Potrošnja 36 VA (AC) / 16,5 W (DC)
Prijenos 78,13 kbps 
Alarm  &gt;57 dB 
Ulazna struja 5mA (24 V AC)
</t>
  </si>
  <si>
    <t>S.553.</t>
  </si>
  <si>
    <t xml:space="preserve">Dobava i montaža transformatora za ugradnju u elektroormar RO-SMP u stanci medicinskih plinova, oklopljen sa čeličnim poklopcem za zaštitu od nečistoća, zaštićen osiguračima za oba namotaja. Minimalne tehničke karakteristike:
Napajanje 70 VA 
</t>
  </si>
  <si>
    <t>S.554.</t>
  </si>
  <si>
    <t xml:space="preserve">Dobava i montaža terminatora LON BUS mreže
</t>
  </si>
  <si>
    <t>S.555.</t>
  </si>
  <si>
    <t xml:space="preserve">Dobava i montaža spojnog bloka za LON protokol mreže za montažu u ormar RO-SMP u stanici medicinskih plinova
</t>
  </si>
  <si>
    <t>S.556.</t>
  </si>
  <si>
    <t xml:space="preserve">Pretvornik za prijenos alarmnih poruka LON sustava u CNUS, veličina GMS-Gatewey za montažu u ormar RO-SMP u stanici medicinskih plinova
</t>
  </si>
  <si>
    <t>S.557.</t>
  </si>
  <si>
    <t>- alarmno signalnih uređaja i kontrolno zapornih ormara , te alarmno signalnih uređaja stanice medicinskih plinova</t>
  </si>
  <si>
    <t>S.558.</t>
  </si>
  <si>
    <t xml:space="preserve">Usluge inženjeringa na nivou integracije signalizacije ispravnosti instalacije medicinskih plinova, te izrada izvedbene dokumentacije i inženjering usluga koja sadrži slijedeće radove:
- ispitivanje integracijske instalacije s isporučiocoma automatske regulacije i centralnog nadzornog sustava građevine
- usklađivanje sa opremom isporučitelja
- puštanje sustava u rad
- statička i dinamička simulacija cjelogodišnjeg pogona prema zahtjevu projektanta i korisnika
- obuka operatera i osoblja iz službe održavanja
</t>
  </si>
  <si>
    <t>*STROPNI STATIVI, OP LAMPE, NATKREVETNE JEDINICE I ZIDNI PANELI</t>
  </si>
  <si>
    <t>S.559.</t>
  </si>
  <si>
    <t>SS1. Dvostruki stropni stativ za 1 radno mjesto - REANIMACIJA
Minimalne tehničke karakteristike:
Stropni stativ s dvije zglobne ruke za opskrbne stupove. Duljina svake ruke minimalno 125 cm. Pneumatske i tarne kočnice ugrađene u svakom zglobu. Pneumatske kočnice su pod stalnim tlakom, osim kod promjene položaja opskrbnog stupa. 
Neto nosivost medicinske opreme na svakom stupu minimalno 120 kg. 
LIJEVA STRANA: 
Opskrbni stup visine minimalno 125 cm s ugrađenim utičnica medicinskih plinova s DIN oznakama i komplet električnih šuko utičnica s poklopcem i LED prikazom stanja strujnog kruga. S prednje strane ugrađene dvije vertikalne šine za prihvat  polica i zglobnih ruku, te kanalica sa silikonskim poklopcem za spremanje kabela. Na šine su postavljene tri police s boćnim šinama i jednom ladicom. Radna površina police minimalnih dimenzija 53x48cm, nosivosti minimalno 40 kg. Dvostruka zglobna ruka s kočnicama i horizontalnom šinom duljine 50 cm. Minimalna duljina zglobnih ruku 30+30 cm, s ugrađenim  kanalicama za higijensko spremanje kabela. Upravljanje kočnicama zglobne ruke preko ručica na prednjoj strani police. 
U  opskrbnom stupu su ugrađene utičnice: 2x kisik, 1x zrak 5 bar, 1x vakuum, 1xN2O, 1x AGSS,  6 + 2 = 8 x 230V mreža/agregat, 2x 230V  
agregat, 8x izjednačenje potencijala, 3x RJ45 CAT6.</t>
  </si>
  <si>
    <t xml:space="preserve">DESNA STRANA: 
Opskrbni stup visine minimalno 125 cm s ugrađenim utičnica medicinskih plinova s DIN oznakama i komplet električnih šuko  utičnica s poklopcem i LED prikazom stanja strujnog kruga. S prednje strane ugrađene dvije vertikalne šine za prihvat  polica i zglobnih ruku, te kanalica sa silikonskim poklopcem za spremanje kabela. Na šine su postavljene tri police s  boćnim šinama i dvije ladice. Radna površina police minimalnih dimenzija 53x48cm, nosivosti minimalno 40 kg. Dvostruka  zglobna ruka s kočnicama za prihvat hemodinamskog monitora. Minimalna duljina zglobnih ruku 30+30 cm, s ugrađenim  kanalicama za higijensko spremanje kabela. Upravljanje kočnicama zglobne ruke preko ručica na prednjoj strani police. 
U  opskrbnom stupu su ugrađene utičnice: 2x kisik, 1x zrak 5 bar, 1x vakuum, 1xN2O, 1x AGSS,  6 + 2 = 8 x 230V mreža/agregat, 8x izjednačenje potencijala, 3x RJ45 CAT6.
</t>
  </si>
  <si>
    <t>S.560.</t>
  </si>
  <si>
    <t>SS2. Stropni sustav s pomićnim regalima za 1 krevet - IZOLACIJA
Minimalne tehničke karakteristike:
Horizontalna opskrbna greda sa šinama za pomične regale u kojima su ugrađene priključnice za struju i plinove. Montaža opskrbne grede na stop pomoču ovjesnih cijevi duljine 200 cm, prolazna visina ispod grede inimalno 210 cm. S gornje strane horizontalne grede integrirano indirektno svjetlo. S donje strane integrirano direktno svjetlo. Prekidać za indirektno  
svjetlo je na ulazu u prostoriju, isporuka izvođača električarskih radova. Prekidać za direktno svjetlo u tipkalu poziva sestre. 
Duljina opskrbne grede: minimalno 280 cm
Sakriveni vijci i utori, zaobljeni rubovi radi jednostavnog čišćenja i dezinfekcije opreme.
Pomićni regal za monitoring (1 komad): 
Opskrbna glava s ugrađenim kompletom utičnica medicinskih plinova s DIN oznakama i komplet električnih šuko utičnica s poklopcem i LED prikazom stanja strujnog kruga. S donje strane opskrbne glave ugrađene dvije vertikalne cijevi minimalne  duljine 150 cm između kojih je postavljena dvostruka paralelna šina, te polica s boćnim šinama i dvije ladice. Radna  
površina police minimalnih dimenzija 43x48cm, nosivosti minimalno 40 kg. Dvostruka zglobna ruka s podešavanjem visine za  prihvat hemodinamskog monitora. Minimalna duljina zglobnih ruku 30+30 cm, s ugrađenim kanalicama za higijensko spremanje  kabela. Pomični regal opremljen je pneumatskom koćnicom za zaključavanje položaja. Koćnice su pod stalnim tlakom, osim kod  promjena položaja regala. U opskrbnoj glavi su ugrađene utičnice: 2x kisik, 1x zrak 5 bar, 1x vakuum, 6x 230V, 6x izjednačenje potencijala, 3x RJ45 CAT6, 1x poziv sestre.</t>
  </si>
  <si>
    <t xml:space="preserve">Pomićni regal za infuzije (1 komad):
Opskrbna glava s ugrađenim utičnica medicinskih plinova s DIN oznakama i komplet električnih šuko utičnica s poklopcem i LED prikazom stanja strujnog kruga. S donje strane opskrbne glave ugrađene dvije vertikalne cijevi minimalne duljine 150 cm između kojih je postavljena dvostruka paralelna šina, te polica s boćnim šinama i dvije ladice. Radna površina police  
minimalnih dimenzija 43x48cm, nosivosti minimalno 40 kg. Dvostruka zglobna ruka s kočnicama za prihvat teleskopskog  infuzijskog stalka za 4 boce. Minimalna duljina zglobnih ruku 30+30 cm, s ugrađenim kanalicama za higijensko spremanje  kabela. Pomični regal opremljen je pneumatskom kočnicom za zaključavanje položaja. Kočnice su pod stalnim tlakom, osim kod  promjena položaja regala. U opskrbnoj glavi su ugrađene utičnice: 1x kisik, 1x zrak 5 bar, 1x vakuum, 6x 230V, 6x  izjednačenje potencijala, 3x RJ45 CAT6, 1 x poziv sestre.
</t>
  </si>
  <si>
    <t>S.561.</t>
  </si>
  <si>
    <t xml:space="preserve">SS3. Stropni stativ s dvostrukom zglobnom rukom i operacijskom lampom 160 Klux u MALIM ZAHVATIMA
Minimalne tehničke karakteristike:
Stropni stativ s dvostrukom zglobnom rukom duljine minimalno 225 cm za opskrbni stup. Podešavanje visine stupa minimalno 60 cm. Pneumatske i tarne kočnice ugrađene u svakom zglobu. Pneumatske kočnice su pod stalnim tlakom, osim kod promjene položaja opskrbnog stupa. Neto nosivost medicinske opreme na stupu minimalno 80 kg. Opskrbni stup visine minimalno 75 cm s  ugrađenim utičnica medicinskih plinova s DIN oznakama i komplet električnih šuko utičnica s poklopcem i LED prikazom stanja 
strujnog kruga. S prednje strane ugrađene dvije vertikalne šine za prihvat polica i zglobnih ruku,te kanalica sa silikonskim poklopcem za spremanje kabela. Na šine je postavljena polica s bočnim šinama i jednom ladicom. Radna površina police minimalnih dimenzija 53x48cm, nosivosti minimalno 40 kg. Upravljanje kočnicama zglobne ruke preko ručica na prednjoj strani police. U opskrbnom stupu su ugrađene utičnice: 2x  kisik, 2x zrak 5 bar, 1x vakuum, 1xN2O, 1x AGSS, 6x 230V,  4 + 2 = 6 x 230V mreža/agregat, 6x izjednačenje  potencijala, 3x RJ45 CAT6.
Operacijska svjetiljka na dvostrukoj zglobnoj ruci i kardanskom zglobu, jačine svjetla 160 Kluksa. Faktor uzvrata boje Ra minimalno 95, L1+L2(60%) minimalno 75 cm, temperatura boje svjetla u rasponu 5200-5600 K. Isporuka uključuje minimalno 10 komada jednokratnih rukavaca za sterilno namještanje rasvjetne glave.
</t>
  </si>
  <si>
    <t>S.562.</t>
  </si>
  <si>
    <t xml:space="preserve">SS4. Stropni sustav s pomićnim regalima za 3 radna mjesta - SUBAKUTNI I AKUTNI PACIJENTI
Minimalne tehničke karakteristike:
Horizontalna opskrbna greda sa šinama za pomične regale i ugrađenim priključnicama za struju i plinove. Montaža opskrbne grede na stop pomoču ovjesnih cijevi duljine 200 cm, prolazna visina ispod grede minimalno 190 cm. 
S gornje strane horizontalne grede integrirano indirektno svjetlo. S donje strane integrirano direktno svjetlo. Prekidač za indirektno svjetlo je na ulazu u prostoriju, isporuka izvođača električarskih radova. Prekidač za direktno svjetlo u  tipkalu poziva sestre.
Duljina opskrbne grede: minimalno 700 cm 
Sakriveni vijci i utori, zaobljeni rubovi radi jednostavnog čišćenja i dezinfekcije opreme.
Ugrađen komplet utičnica medicinskih plinova s DIN oznakama i komplet električnih šuko utičnica s poklopcem i LED prikazom  stanja strujnog kruga.
Radno mjesto s pomićnim regalima (3 komada): 
Pomićni regal s dvije vertikalne cijevi minimalne duljine 150 cm između kojih su postavljene dvije dvostruke paralelne šine, te polica s bočnim šinama i dvije ladice. Radna površina police minimalnih dimenzija 43x48cm, nosivosti minimalno 40 kg. Dvije dvostruke zglobne ruke s kočnicama za prihvat hemodinamskog monitora i infuzijskog stalka za 4 boce. Minimalna  
duljina zglobnih ruku 30+30 cm, s ugrađenim kanalicama za higijensko spremanje kabela. Pomićni regali opremljeni su s kočnicom za zaključavanje položaja jednom rukom. Iznad svakog pomićnog regala u opskrbnoj gredi ugrađene su utičnice: 2xkisik, 2x zrak 5 bar, 2x vakuum,  4 + 4 = 8 x 230V mreža/agregat, 8x izjednačenje potencijala, 3x RJ45 CAT6, 1x poziv sestre
</t>
  </si>
  <si>
    <t>S.563.</t>
  </si>
  <si>
    <t xml:space="preserve">SS6. Stropni stativ s dvostrukom zglobnom rukom i držačem monitora u ENDOSKOPIJAMA
Minimalne tehničke karakteristike:
Stropni stativ s dvostrukom zglobnom rukom duljine minimalno 200 cm za opskrbni stup. Pneumatske i tarne kočnice ugrađene u  svakom zglobu. Pneumatske kočnice su pod stalnim tlakom, osim kod promjene položaja opskrbnog stupa. Neto nosivost  medicinske opreme na stupu minimalno 120 kg. Opskrbni stup visine minimalno 150 cm s ugrađenim utičnicama medicinskih  plinova s DIN oznakama i komplet električnih šuko utičnica s poklopcem i LED prikazom stanja strujnog kruga. S prednje strane ugrađene dvije vertikalne šine za prihvat polica, te kanalica sa silikonskim poklopcem za spremanje kabela. Na šine su postavljene četiri police s bočnim šinama i dvije ladice. Radna površina police minimalnih dimenzija 53x48cm, nosivosti  minimalno 40 kg. Upravljanje kočnicama zglobne ruke preko ručica na prednjoj strani police i zadnjoj strani opskrbnog stupa.  
U opskrbnom stupu su ugrađene utičnice: 1x kisik, 1x zrak 5 bar, 2x vakuum, 1xN2O, 1x AGSS, 1x CO2,  8 + 4 = 12 x 230V mreža/agregat, 12x izjednačenje potencijala, 4x RJ45 CAT6.
Držač za dva monitora dijagonale 24 inca na odvojenoj dvostrukoj zglobnoj ruci, radijus okretanja minimalno 160 cm, s podešavanjem visine. Minimalna nosivost ruke 25 kg. 
</t>
  </si>
  <si>
    <t>S.564.</t>
  </si>
  <si>
    <t xml:space="preserve">SS7. Stropni stativ s dvostrukom zglobnom rukom ZA ANESTEZIOLOGA
Minimalne tehničke karakteristike:
Stropni stativ s dvostrukom zglobnom rukom duljine minimalno 200 cm za opskrbnu glavu. Podešavanje visine stupa minimalno 60 cm Pneumatske i tarne kočnice ugrađene u svakom zglobu. Pneumatske kočnice su pod stalnim tlakom, osim kod promjene  položaja opskrbnog stupa. Neto nosivost medicinske opreme ispod opskrbne glave minimalno 80 kg. Opskrbna glava s ugrađenim  utičnicama medicinskih plinova s DIN oznakama i komplet električnih šuko utičnica s poklopcem i LED prikazom stanja strujnog kruga. U opskrbnoj glavi su ugrađene utičnice: 2x kisik, 2x zrak 5 bar, 2x vakuum, 1xN2O, 1x AGSS,  4 + 2 = 6 x 230V mreža/agregat, 6x izjednačenje potencijala, 2x RJ45 CAT6. S donje strane ugrađene dvije vertikalne cijevi minimalne duljine 150 i 70 cm za prihvat polica i zglobnih ruku. Između cijevi je postavljena polica s bočnim šinama i dvije ladice. Radna površina police minimalnih dimenzija 43x48cm, nosivosti minimalno 40 kg. Upravljanje kočnicama zglobne ruke preko ručica na prednjoj strani police.  Dvostruka zglobna ruka s kočnicama za prihvat teleskopskog infuzijskog stalka za 4 boce. Minimalna duljina zglobnih ruku 30+30 cm, s ugrađenim kanalicama za higijensko spremanje kabela.
</t>
  </si>
  <si>
    <t>S.565.</t>
  </si>
  <si>
    <t xml:space="preserve">SS8. Stropni stativ s dvostrukom zglobnom rukom i držačem monitora ZA KIRURGA
Minimalne tehničke karakteristike:
Stropni stativ s dvostrukom zglobnom rukom duljine minimalno 250 cm za opskrbni stup. Pneumatske i tarne kočnice ugrađene u  svakom zglobu. Pneumatske kočnice su pod stalnim tlakom, osim kod promjene položaja oskrbnog stupa. Neto nosivost  medicinske opreme na stupu minimalno 80 kg. Opskrbni stup visine minimalno 100 cm s ugrađenim utičnicama medicinskih  plinova s DIN oznakama i komplet električnih šuko utičnica s poklopcem i LED prikazom stanja strujnog kruga. S prednje  strane ugrađene dvije vertikalne šine za prihvat polica, te kanalica sa silikonskim poklopcem za spremanje kabela. Na šine su postavljene tri police s bočnim šinama i dvije ladice. Radna površina police minimalnih dimenzija 53x48cm, nosivosti  minimalno 40 kg. Upravljanje kočnicama zglobne ruke preko ručica na prednjoj strani police i zadnjoj strani opskrbnog stupa.  
U opskrbnom stupu su ugrađene utičnice: 1x zrak 5 bar, 1x zrak 8 bar, 2x vakuum,  4 + 4 = 8 x 230V mreža/agregat, 8x  izjednačenje potencijala, 2x RJ45 CAT6.
Držač monitora dijagonale 24 inca na odvojenoj dvostrukoj zglobnoj ruci, radijus okretanja minimalno 160 cm, s podešavanjem visine. Minimalna nosivost ruke 20 kg. 
</t>
  </si>
  <si>
    <t>S.566.</t>
  </si>
  <si>
    <t xml:space="preserve">OP_1. Operacijska lampa 160 Klux u REANIMACIJI
Minimalne tehničke karakteristike:
Operacijska svjetiljka na dvostrukoj zglobnoj ruci i kardanskom zglobu, jačine svjetla 160 Kluksa. Faktor uzvrata boje Ra minimalno 95, L1+L2(60%) minimalno 75 cm, temperatura boje svjetla u rasponu 5200-5600 K. Isporuka uključuje minimalno 10  komada jednokratnih rukavaca za sterilno namještanje rasvjetne glave.
</t>
  </si>
  <si>
    <t>S.567.</t>
  </si>
  <si>
    <t xml:space="preserve">OP_2 - Operacijska svjetiljka dvostruka u OPERACIJSKOJ DVORANI
Minimalne tehničke karakteristike:
Operacijska LED lampa dvostruka, na dvije dvostruke zglobne ruke minimalne duljine 160cm, podesive po visini,  rotacija  zglobova &gt;360 stupnjeva, s dvostrukim kardanskim zglobom rasvjetnih glava. Montaža na stropnu konstrukciju ili  podkonstrukciju, uključen međuelement. Karakteristike obje rasvjetne glave: podešavanje jačine svjetla 20-160 Klux,  endoskopsko svjetlo, podešavanje temperature boje svjetla (3800/4400/5000/5600K), fokus, faktor uzvrata boje Ra minimalno  
95, L1+L2(60%) minimalno 70cm, sinkronizacija podešavanja jačine osvjetljenja i boje svjetla preko sterilne ručice u centru  rasvjetne glave.
</t>
  </si>
  <si>
    <t>S.568.</t>
  </si>
  <si>
    <t xml:space="preserve">NJ1. Zidna nadkrevetna jedinica za SUBAKUTNE PACIJENTE
Minimalne tehničke karakteristike:
Horizontalna zidna nosiva jedinica za jedan krevet, dužine 220 cm, montirana osno na 160 cm od gotovog poda.
Zidna medicinska nadkrevetna jedinica za smještaj električnih i plinskih utičnica te rasvjete. 
Materijal izrade: aluminij, ekstrudirani. S gornje strane nadkrevetne jedinice integrirano indirektno svjetlo. S donje strane jedinice integrirano direktno svjetlo. Prekidač za indirektno svjetlo je na ulazu u prostoriju, isporuka izvođača električarskih radova. Prekidač za direktno svjetlo u tipkalu poziva sestre. 
Fizički odvojene plinske i električne instalacije. Sakriveni vijci i  utori, zaobljeni rubovi radi jednostavnog čišæenja i dezinfekcije opreme. Ugrađen komplet utičnica medicinskih plinova s DIN oznakama i komplet električnih šuko utičnica s poklopcem i LED prikazom stanja strujnog kruga. Lijevo i desno uz gornji i donji rub jedinice ugrađene šine svaka duljine minimalno 60 cm. Zidna šina za montažu ispod zidne nadkrevetne jedinice, duljina L=220 cm, s montažom H=50 od gotovog poda.
Priključak energenta: LIJEVO
Utičnice medicinskih plinova (po krevetu):  2x kisik, 2x komprimirani zrak 5 bar, 2x vakuum
Električne utičnice (po krevetu): 4 + 4 = 8 x 230V mreža/agregat, 4x pin za izjednačenje potencijala, 3x RJ45 CAT6, 1x poziv sestre 
</t>
  </si>
  <si>
    <t>S.569.</t>
  </si>
  <si>
    <t xml:space="preserve">NJ2. Zidna nadkrevetna jedinica 
Horizontalna zidna nosiva jedinica za tri kreveta, dužine 540 cm, montirana osno na 160 cm od gotovog poda.
Zidna  medicinska nadkrevetna jedinica za smještaj električnih i plinskih utičnica te rasvjete. Materijal izrade: aluminij, ekstrudirani. S gornje strane nadkrevetne jedinice integrirano indirektno svjetlo. S donje strane jedinice integrirano  direktno svjetlo. Prekidač za indirektno svjetlo je na ulazu u prostoriju, isporuka izvođača električarskih radova. Prekidač za direktno svjetlo u tipkalu poziva sestre. Fizički odvojene plinske i električne instalacije. Sakriveni vijci i  utori, zaobljeni rubovi radi jednostavnog čišćenja i dezinfekcije opreme. Ugrađen komplet utičnica medicinskih plinova s DIN oznakama i komplet električnih šuko utičnica s poklopcem i LED prikazom stanja strujnog kruga. 
Priključak energenta: LIJEVO
Utičnice medicinskih plinova (po krevetu):  1x kisik
Električne utičnice (po krevetu): 3x 230V, 2x pin za izjednačenje potencijala, 3x RJ45 CAT6, 1x poziv sestre.
</t>
  </si>
  <si>
    <t>S.570.</t>
  </si>
  <si>
    <t xml:space="preserve">NJ3. Zidna nadkrevetna jedinica
Minimalne tehničke karakteristike:
Horizontalna zidna nosiva jedinica za dva kreveta, dužine 360 cm, montirana osno na 160 cm od gotovog poda.
Zidna  medicinska nadkrevetna jedinica za smještaj električnih i plinskih utičnica te rasvjete. 
Materijal izrade: aluminij, ekstrudirani. S gornje strane nadkrevetne jedinice integrirano indirektno svjetlo. S donje strane jedinice integrirano direktno svjetlo. Prekidač za indirektno svjetlo je na ulazu u prostoriju, isporuka izvođača električarskih radova. Prekidač za direktno svjetlo u tipkalu poziva sestre. Fizički odvojene plinske i električne instalacije. Sakriveni vijci i utori, zaobljeni rubovi radi jednostavnog čišćenja i dezinfekcije opreme. Ugrađen komplet utičnica medicinskih plinova s DIN oznakama i komplet električnih šuko utičnica s poklopcem i LED prikazom stanja strujnog kruga. 
Priključak energenta: LIJEVO
Utičnice medicinskih plinova (po krevetu):  1x kisik
Električne utičnice (po krevetu): 3x 230V, 2x pin za izjednačenje potencijala, 3x RJ45 CAT6, 1x poziv sestre.
</t>
  </si>
  <si>
    <t>S.571.</t>
  </si>
  <si>
    <t xml:space="preserve">NJ4. Zidna nadkrevetna jedinica 
Minimalne tehničke karakteristike:
Horizontalna zidna nosiva jedinica za dva kreveta, dužine 320 cm, montirana osno na 160 cm od gotovog poda.Zidna medicinska nadkrevetna jedinica za smještaj električnih i plinskih utičnica te rasvjete. Materijal izrade: aluminij,ekstrudirani. S gornje strane nadkrevetne jedinice integrirano indirektno svjetlo. S donje strane jedinice integrirano direktno svjetlo. Prekidač za indirektno svjetlo je na ulazu u prostoriju, isporuka izvođača električarskih radova. Prekidač za direktno svjetlo u tipkalu poziva sestre. 
Fizički odvojene plinske i električne instalacije. Sakriveni vijci i utori, zaobljeni rubovi radi jednostavnog čišćenja i dezinfekcije opreme. Ugrađen komplet utičnica medicinskih plinova s DIN oznakama i komplet električnih šuko utičnica s poklopcem i LED prikazom stanja strujnog kruga. 
Priključak energenta: LIJEVO
Utičnice medicinskih plinova (po krevetu):  1x kisik
Električne utičnice (po krevetu): 3x 230V, 2x pin za izjednačenje potencijala, 3x RJ45 CAT6, 1x poziv sestre.
</t>
  </si>
  <si>
    <t>S.572.</t>
  </si>
  <si>
    <t xml:space="preserve">NJ5. Zidna nadkrevetna jedinica 
Minimalne tehničke karakteristike:
Horizontalna zidna nosiva jedinica za dva kreveta, dužine 520 cm, montirana osno na 160 cm od gotovog poda.
Zidna medicinska nadkrevetna jedinica za smještaj električnih i plinskih utičnica te rasvjete. 
Materijal izrade: aluminij,ekstrudirani. S gornje strane nadkrevetne jedinice integrirano indirektno svjetlo. S donje strane jedinice integrirano direktno svjetlo. Prekidač za indirektno svjetlo je na ulazu u prostoriju, isporuka izvođača električarskih radova. Prekidač za direktno svjetlo u tipkalu poziva sestre. Fizički odvojene plinske i električne instalacije. Sakriveni vijci i utori, zaobljeni rubovi radi jednostavnog čišćenja i dezinfekcije opreme.
 Ugrađen komplet utičnica medicinskih plinova s DIN oznakama i komplet električnih šuko utičnica s poklopcem i LED prikazom stanja strujnog kruga. Lijevo i desno uz gornji i donji rub jedinice ugrađene šine svaka duljine minimalno 60 cm.
Priključak energenta: LIJEVO
Utičnice medicinskih plinova (po krevetu):  1x kisik, 1x vakuum
Električne utičnice (po krevetu): 3x 230V, 2x pin za izjednačenje potencijala, 3x RJ45 CAT6, 1x poziv sestre.
</t>
  </si>
  <si>
    <t>S.573.</t>
  </si>
  <si>
    <t xml:space="preserve">NJ6. Zidna nadkrevetna jedinica 
Minimalne tehničke karakteristike:
Horizontalna zidna nosiva jedinica za jedan krevet, dužine 200 cm, montirana osno na 160 cm od gotovog poda. Zidna  
medicinska nadkrevetna jedinica za smještaj električnih i plinskih utičnica te rasvjete. Materijal izrade: aluminij, ekstrudirani. S gornje strane nadkrevetne jedinice integrirano indirektno svjetlo. S donje strane jedinice integrirano direktno svjetlo. Prekidač za indirektno svjetlo je na ulazu u prostoriju, isporuka izvođača električarskih radova. Prekidač za direktno svjetlo u tipkalu poziva sestre. Fizički odvojene plinske i električne instalacije. Sakriveni vijci i utori, zaobljeni rubovi radi jednostavnog čišćenja i dezinfekcije opreme. Ugrađen komplet utičnica medicinskih plinova s DIN oznakama i komplet električnih šuko utičnica s poklopcem i LED prikazom stanja strujnog kruga. S donje strane nadkrevetne jedinice integrirana standardna šina profila 10x25mm nosivosti minimalno 50kg/m. Zidna šina za montažu ispod zidne nadkrevetne jedinice, duljina L=200 cm, s montažom H=50 od gotovog poda.
Priključak energenta: LIJEVO
Utičnice medicinskih plinova (po krevetu):  1x kisik
Električne utičnice (po krevetu): 3x 230V, 2x pin za izjednačenje potencijala, 3x RJ45 CAT6, 1x poziv sestre.
</t>
  </si>
  <si>
    <t>S.574.</t>
  </si>
  <si>
    <t xml:space="preserve">NJ7. Zidna nadkrevetna jedinica 
Minimalne tehničke karakteristike:
Horizontalna zidna nosiva jedinica za jedan krevet, dužine 200 cm, montirana osno na 160 cm od gotovog poda.
Zidna medicinska nadkrevetna jedinica za smještaj električnih i plinskih utičnica te rasvjete. 
Materijal izrade: aluminij, ekstrudirani. S gornje strane nadkrevetne jedinice integrirano indirektno svjetlo. S donje strane jedinice integrirano direktno svjetlo. Prekidač za indirektno svjetlo je na ulazu u prostoriju, isporuka izvođača električarskih radova. Prekidač za direktno svjetlo u tipkalu poziva sestre. Fizički odvojene plinske i električne instalacije. Sakriveni vijci i  utori, zaobljeni rubovi radi jednostavnog čišćenja i dezinfekcije opreme.
 Ugrađen komplet utičnica medicinskih plinova s DIN oznakama i komplet električnih šuko utičnica s poklopcem i LED prikazom stanja strujnog kruga. Lijevo i desno uz gornji i donji rub jedinice ugrađene šine svaka duljine minimalno 60 cm. 
Priključak energenta: LIJEVO
Utičnice medicinskih plinova (po krevetu):  2x kisik, 1x vakuum
Električne utičnice (po krevetu): 6x 230V, 4x pin za izjednačenje potencijala, 3x RJ45 CAT6, 1x poziv sestre.
</t>
  </si>
  <si>
    <t>S.575.</t>
  </si>
  <si>
    <t xml:space="preserve">NJ8. Zidna nadkrevetna jedinica 
Minimalne tehničke karakteristike:
Horizontalna zidna nosiva jedinica za dva kreveta, dužine 360 cm, montirana osno na 160 cm od gotovog poda.
Zidna medicinska nadkrevetna jedinica za smještaj električnih i plinskih utičnica te rasvjete. 
Materijal izrade: aluminij, ekstrudirani. S gornje strane nadkrevetne jedinice integrirano indirektno svjetlo. S donje strane jedinice integrirano direktno svjetlo. Prekidač za indirektno svjetlo je na ulazu u prostoriju, isporuka izvođača električarskih radova. Prekidač za direktno svjetlo u tipkalu poziva sestre. 
Fizički odvojene plinske i električne instalacije. Sakriveni vijci i utori, zaobljeni rubovi radi jednostavnog čišćenja i dezinfekcije opreme. Ugrađen komplet utičnica medicinskih plinova s DIN oznakama i komplet električnih šuko utičnica s poklopcem i LED prikazom stanja strujnog kruga.S donje strane nadkrevetne jedinice integrirana standardna šina profila 10x25mm nosivosti minimalno 50kg/m. Zidna šina za montažu ispod zidne nadkrevetne jedinice, duljina L=360 cm, s montažom H=50 od gotovog poda.
Priključak energenta: LIJEVO
Utičnice medicinskih plinova (po krevetu):  1x kisik, 1x komprimirani zrak 5 bar, 1x vakuum
Električne utičnice (po krevetu): 3x 230V, 2x pin za izjednačenje potencijala, 3x RJ45 CAT6, 1x poziv sestre.
</t>
  </si>
  <si>
    <t>S.576.</t>
  </si>
  <si>
    <t xml:space="preserve">ZIP1. Zidni instalacijski panel 
Minimalne tehničke karakteristike:
Horizontalni instalacijski panel za jedno radno mjesto, širine maksimalno 80 cm, montiran osno na 110 cm od gotovog poda.  
Zidni instalacijski panel za smještaj električnih i plinskih utičnica. Materijal izrade: aluminij, ekstrudirani. Fizički odvojene plinske i električne instalacije. Sakriveni vijci i utori, zaobljeni rubovi radi jednostavnog čišćenja i dezinfekcije opreme. Ugrađene utičnice medicinskih plinova s DIN oznakama i komplet električnih šuko utičnica s poklopcem i LED prikazom stanja strujnog kruga. S gornje i donje strane panela integrirana standardna šina profila 10x25mm nosivosti minimalno 50kg/m. 
Priključak energenta: LIJEVO
Utičnice medicinskih plinova (po krevetu):  1x kisik, 1x komprimirani zrak 5 bar, 1x vakuum
Električne utičnice (po krevetu): 3x 230V, 2x pin za izjednačenje potencijala, 3x RJ45 CAT6, 1x poziv sestre.
</t>
  </si>
  <si>
    <t>S.577.</t>
  </si>
  <si>
    <t xml:space="preserve">ZIP2. Zidni instalacijski panel 
Minimalne tehničke karakteristike:
Horizontalni instalacijski panel za jedno radno mjesto, širine maksimalno 150 cm, montiran osno na 110 cm od gotovog poda.  
Zidni instalacijski panel za smještaj električnih i plinskih utičnica. Materijal izrade: aluminij, ekstrudirani. Fizički odvojene plinske i električne instalacije. Sakriveni vijci i utori, zaobljeni rubovi radi jednostavnog čišćenja i dezinfekcije opreme. Ugrađene utičnice medicinskih plinova s DIN oznakama i komplet električnih šuko utičnica s poklopcem i LED prikazom stanja strujnog kruga. S gornje i donje strane panela integrirana standardna šina profila 10x25mm nosivosti  minimalno 50kg/m. Zidna šina za montažu ispod zidne nadkrevetne jedinice, duljina L=150 cm, s montažom H=50 od gotovog poda.
Priključak energenta: LIJEVO
Utičnice medicinskih plinova (po krevetu):  1x kisik, 1x komprimirani zrak 5 bar, 1x vakuum, 1x N2O, 1x AGSS
Električne utičnice (po krevetu): 3x 230V, 2x pin za izjednačenje potencijala, 3x RJ45 CAT6, 1x poziv sestre.
</t>
  </si>
  <si>
    <t>S.578.</t>
  </si>
  <si>
    <t xml:space="preserve">ZIP3. Zidni instalacijski panel 
Minimalne tehničke karakteristike:
Horizontalni instalacijski panel za jedno radno mjesto, širine maksimalno 150 cm, montiran osno na 110 cm od gotovog poda.  
Zidni instalacijski panel za smještaj električnih i plinskih utičnica. Materijal izrade: aluminij, ekstrudirani. Fizički odvojene plinske i električne instalacije. Sakriveni vijci i utori, zaobljeni rubovi radi jednostavnog čišćenja i dezinfekcije opreme. Ugrađene utičnice medicinskih plinova s DIN oznakama i komplet električnih šuko utičnica s poklopcem i LED prikazom stanja strujnog kruga. S gornje i donje strane panela integrirana standardna šina profila 10x25mm nosivosti minimalno 50kg/m. Zidna šina za montažu ispod zidne nadkrevetne jedinice, duljina L=150 cm, s montažom H=50 od gotovog poda.
Priključak energenta: LIJEVO
Utičnice medicinskih plinova (po krevetu):  1x kisik, 1x komprimirani zrak 5 bar, 1x vakuum
Električne utičnice (po krevetu):6x 230V, 4x pin za izjednačenje potencijala, 3x RJ45 CAT6, 1x poziv sestre.
</t>
  </si>
  <si>
    <t>S.579.</t>
  </si>
  <si>
    <t xml:space="preserve">ZIP4. Zidni instalacijski panel 
Minimalne tehničke karakteristike:
Horizontalni instalacijski panel za jedno radno mjesto, širine maksimalno 150 cm, montiran osno na 110 cm od gotovog poda.  
Zidni instalacijski panel za smještaj električnih i plinskih utičnica. Materijal izrade: aluminij, ekstrudirani. Fizički odvojene plinske i električne instalacije. Sakriveni vijci i utori, zaobljeni rubovi radi jednostavnog čišćenja i dezinfekcije opreme. Ugrađene utičnice medicinskih plinova s DIN oznakama i komplet električnih šuko utičnica s poklopcem i LED prikazom stanja strujnog kruga. S gornje i donje strane panela integrirana standardna šina profila 10x25mm nosivosti minimalno 50kg/m. Zidna šina za montažu ispod zidne nadkrevetne jedinice, duljina L=150 cm, s montažom H=50 od gotovog poda.
Priključak energenta: LIJEVO
Utičnice medicinskih plinova (po krevetu):  1x kisik, 1x komprimirani zrak 5 bar, 1x vakuum, 1x N2O, 1x AGSS, 1x komprimirani zrak 8 bar, 1x AGSS ispuh iz zračnog motora
Električne utičnice (po krevetu): 6x 230V, 4x pin za izjednačenje potencijala, 3x RJ45 CAT6, 1x poziv sestre.
</t>
  </si>
  <si>
    <t>S.580.</t>
  </si>
  <si>
    <t xml:space="preserve">ZIP5. Zidni instalacijski panel vertikalno postavljen
Vertikalni instalacijski panel za jedno radno mjesto, visine 150 cm. Zidni instalacijski panel za smještaj električnih i  plinskih utičnica. Materijal izrade: aluminij, ekstrudirani. Fizički odvojene plinske i električne instalacije. Sakriveni vijci i utori, zaobljeni rubovi radi jednostavnog čišćenja i dezinfekcije opreme. Ugrađene utičnice medicinskih plinova s DIN oznakama i komplet električnih šuko utičnica s poklopcem i LED prikazom stanja strujnog kruga. Zidna šina montirana pored zidne nadkrevetne jedinice, duljina L=60 cm, s montažom H=80 od gotovog poda.
Priključak energenta: LIJEVO
Utičnice medicinskih plinova (po krevetu):  1x kisik, 1x vakuum
Električne utičnice (po krevetu): 6x 230V, 4x pin za izjednačenje potencijala, 3x RJ45 CAT6, 1x poziv sestre.
</t>
  </si>
  <si>
    <t>S.581.</t>
  </si>
  <si>
    <t xml:space="preserve">ZIP6. Zidni instalacijski panel 
Minimalne tehničke karakteristike:
Horizontalni instalacijski panel za jedno radno mjesto, širine maksimalno 150 cm, montiran osno na 110 cm od gotovog poda.  
Zidni instalacijski panel za smještaj električnih i plinskih utičnica. Materijal izrade: aluminij, ekstrudirani. Fizički  odvojene plinske i električne instalacije. Sakriveni vijci i utori, zaobljeni rubovi radi jednostavnog čišćenja i  dezinfekcije opreme. Ugrađene utičnice medicinskih plinova s DIN oznakama i komplet električnih šuko utičnica s poklopcem i LED prikazom stanja strujnog kruga. S gornje i donje strane panela integrirana standardna šina profila 10x25mm nosivosti minimalno 50kg/m. 
Priključak energenta: LIJEVO
Utičnice medicinskih plinova (po krevetu):  2x kisik, 2x komprimirani zrak 5 bar, 2x vakuum, 1x N2O, 1x AGSS
Električne utičnice (po krevetu): 6x 230V, 4x pin za izjednačenje potencijala, 3x RJ45 CAT6, 1x poziv sestre.
</t>
  </si>
  <si>
    <t>S.582.</t>
  </si>
  <si>
    <t xml:space="preserve">ZIP7. Zidni instalacijski panel 
Minimalne tehničke karakteristike:
Horizontalni instalacijski panel za jedno radno mjesto, širine maksimalno 150 cm, montiran osno na 110 cm od gotovog poda.  
Zidni instalacijski panel za smještaj električnih i plinskih utičnica. Materijal izrade: aluminij, ekstrudirani. Fizički odvojene plinske i električne instalacije. Sakriveni vijci i utori, zaobljeni rubovi radi jednostavnog čišćenja i dezinfekcije opreme. Ugrađene utičnice medicinskih plinova s DIN oznakama i komplet električnih šuko utičnica s poklopcem i LED prikazom stanja strujnog kruga. S gornje i donje strane panela integrirana standardna šina profila 10x25mm nosivosti  minimalno 50kg/m. 
Priključak energenta: LIJEVO
Utičnice medicinskih plinova (po krevetu):  1x kisik, 1x komprimirani zrak 5 bar, 1x vakuum, 1x komprimirani zrak 8 bar, 1x AGSS zračnog motora, 1x N2O, 1x AGSS
Električne utičnice (po krevetu): 6x 230V, 4x pin za izjednačenje potencijala, 3x RJ45 CAT6, 1x poziv sestre.
</t>
  </si>
  <si>
    <t>S.583.</t>
  </si>
  <si>
    <t xml:space="preserve">ZIP8. Zidni instalacijski panel 
Minimalne tehničke karakteristike:
Horizontalni instalacijski panel za tri kreveta, širine maksimalno 600 cm, montiran osno na 150 cm od gotovog poda. Zidni  instalacijski panel za smještaj električnih i plinskih utičnica. Materijal izrade: aluminij, ekstrudirani. Fizički odvojene  plinske i električne instalacije. Sakriveni vijci i utori, zaobljeni rubovi radi jednostavnog čišćenja i dezinfekcije  opreme. Ugrađene utičnice medicinskih plinova s DIN oznakama i komplet električnih šuko utičnica s poklopcem i LED prikazom stanja strujnog kruga. S donje strane panela integrirana standardna šina profila 10x25mm nosivosti minimalno 50kg/m. Zidna šina za montažu ispod zidne nadkrevetne jedinice, duljina L=600 cm, s montažom H=50 od gotovog poda.
Priključak energenta: LIJEVO
Utičnice medicinskih plinova (po krevetu):  2x kisik, 1x komprimirani zrak 5 bar, 1x vakuum
Električne utičnice (po krevetu): 6x 230V, 4x pin za izjednačenje potencijala, 3x RJ45 CAT6, 1x poziv sestre.
</t>
  </si>
  <si>
    <t>*ZAJEDNIČKE STAVKE MEDICINSKIH PLINOVA</t>
  </si>
  <si>
    <t>S.584.</t>
  </si>
  <si>
    <t>S.585.</t>
  </si>
  <si>
    <t xml:space="preserve">Ugradnja "podnožja" (slijepe kutije) zidne utičnice u zid, pričvršćenje i kontrolu položaja iste. U stavku uračunati sav potreban sitno potrošni materijal.
</t>
  </si>
  <si>
    <t>S.586.</t>
  </si>
  <si>
    <t xml:space="preserve">Ugradnja prolaznog priključnog elementa "zidnog panela/nadkrevetne jedinice" u zid, pričvršćenje i kontrolu položaja iste. U stavku uračunati sav potreban sitno potrošni materijal.
</t>
  </si>
  <si>
    <t>S.587.</t>
  </si>
  <si>
    <t xml:space="preserve">Ugradnja "podnožja" (slijepe kutije) alarmno signalnih uređaja u zid, pričvršćenje i kontrolu položaja iste. U stavku uračunati sav potreban sitno potrošni materijal
</t>
  </si>
  <si>
    <t>S.588.</t>
  </si>
  <si>
    <t xml:space="preserve">Ugradnja "podnožja" zaporno-kontrolnog ormarića.
U stavku uračunati sav potreban sitno potrošni materijal.
</t>
  </si>
  <si>
    <t>S.589.</t>
  </si>
  <si>
    <t xml:space="preserve">Građevinska pripomoć na uspostavi prodora u zidovima za prolaz bakrenog cjevovoda medicinskih plinova uz dobavu i ugradnju PVC proturne cijevi. Prosječna dimenzija proturne cijevi Ø 32 mm. Nakon ugradnje cijevi, međuprostor ispuniti trajno elastičnim kitom.
</t>
  </si>
  <si>
    <t>S.590.</t>
  </si>
  <si>
    <t xml:space="preserve">Brtvljenje  prodora negorive cijevi kroz betonsku i gipskartonske PP granicu zone F90. Brtvljenje se sastoji od ispune vatrozaštitnom brtvenom masom.
</t>
  </si>
  <si>
    <t>S.591.</t>
  </si>
  <si>
    <t xml:space="preserve">Dobava, postavljanje i demontaža lagane pomične skele za ugradnju cijevi i opreme. Visina montaže cca. 4  m za vrijeme izvođenja radova. 
</t>
  </si>
  <si>
    <t>S.592.</t>
  </si>
  <si>
    <t>stanice medicinskih plinova</t>
  </si>
  <si>
    <t>kontrolnih ormarića MP i alarmnih signalnih uređaja</t>
  </si>
  <si>
    <t>S.593.</t>
  </si>
  <si>
    <t>mjerenje buke radnog okoliša i vanjskog okoliša</t>
  </si>
  <si>
    <t>S.594.</t>
  </si>
  <si>
    <t xml:space="preserve">Priprema dokumentacije opreme pod tlakom isporučene opreme i instalacije za prvi pregled OPT agencije prema Pravilnik o tlačnoj opremi (NN 20/2015) i Pravilnik o pregledima i ispitivanju opreme pod tlakom (NN 142/2014).
</t>
  </si>
  <si>
    <t>S.595.</t>
  </si>
  <si>
    <t>Ispitivanje radnog stanja nakon kompletne ugradnje obzirom na količinu, pritisak, vrstu plina, za predmetni sustav medicinskih plinova, od ovlaštenog stručnjaka i tvrtke. O svemu izdati zapisnik o funkciji i postignutoj kvaliteti.</t>
  </si>
  <si>
    <t>S.596.</t>
  </si>
  <si>
    <t xml:space="preserve">Natpisne samoljepive naljepnice dimenzije 80 x 30 mm za oznake opreme i elemenata postrojenja, te tip medija. Obilježavanje cijevi prema vrsti plina, prema normi EN 737-3. 
</t>
  </si>
  <si>
    <t>S.597.</t>
  </si>
  <si>
    <t xml:space="preserve">Uokvirena funkcionalna shema stanice medicinskih plinova, te učvršćena na zid.
</t>
  </si>
  <si>
    <t xml:space="preserve">
S12. CIJEVNA ZRAČNA POŠTA
</t>
  </si>
  <si>
    <t>S.598.</t>
  </si>
  <si>
    <t xml:space="preserve">Dobava i ugradnja  pogonske jedince puhala (blower) za sustav cijevne zračne pošte Φ 160 mm s prekretnim troputnim ventilom. Elektromotor puhala  je visokoučinski IE2 i upravljan frekvencijski koji kontrolira frekvenciju za sporu i brzu vrtnju i isporuke osjetljive robe u kazeti, sljedeće minimalne karakteristike:
nazivna snaga: 2,2 kW (frekvencijski upravljan)
napajanje: 400W/3f/50Hz
broj okretaja : 2850 o/min
volumni protok pretlaka: 4,6 m³/min
maksimalni pretlak:  300 mbar
volumni protok podtlaka: 4,6 m³/min
maksimalni podtlaka:  230 mbar
zvučni tlak na 1m : 79 dB(A)
disipacija : 0,55kW/h
zraka za hlađenje motora: 150m³/h
veličina SD6
</t>
  </si>
  <si>
    <t>S.599.</t>
  </si>
  <si>
    <t xml:space="preserve">Dobava i ugradnja  kontrole pogonske jedinice puhala (blower) za puhalo SD6 veličine RP-E-GBA-GS14-3,2/16A sljedećih minimalnih karakteristika:
• Upravlja turbinom i jedinicom za vožnju unatrag
• Prijelaz s tlaka na usisavanje i obrnuto
• Podesiva toplinska zaštita za preopterećenje motora (termički relej)
Regulacija turbine RP-E-GBA-GS14-3,2/16A upravlja promjenom strujanja zraka, odnosno jedinice za promjenu smjera.
Uz regulaciju se isporučuje konektor RP-FLAN-BG-110
</t>
  </si>
  <si>
    <t>S.600.</t>
  </si>
  <si>
    <t xml:space="preserve">Dobava i ugradnja  uređaja za napajanje RP-E-NG-170VA sljedećih minimalnih karakteristika:
• Napajanje 230V AC, potrošnja energije: 120VA
• Nazivni izlazni napon: 32V DC, izglađen, nije reguliran
• Podešavanje napona moguće je preko 3 izlaza transformatora
• Izlazna struja: maks. 4A
• Transformator: Nazivna snaga 170VA
• Dopuštena temperatura okoline: 35 ° C
</t>
  </si>
  <si>
    <t>S.601.</t>
  </si>
  <si>
    <t xml:space="preserve">Dobava i ugradnja prigušnica zračne pošte  OD63
</t>
  </si>
  <si>
    <t>S.602.</t>
  </si>
  <si>
    <t xml:space="preserve">Dobava i ugradnja koljena OD63
</t>
  </si>
  <si>
    <t>S.603.</t>
  </si>
  <si>
    <t xml:space="preserve">Dobava i montaža PVC-C cijevi Φ OD63mm debljine 1,9mm, u kompletu s spojnim meterijalom
PVC-C cijevi Φ OD63mm
</t>
  </si>
  <si>
    <t>S.604.</t>
  </si>
  <si>
    <t xml:space="preserve">Dobava i ugradnja redukcijskog prstena OD160/OD63
</t>
  </si>
  <si>
    <t>S.605.</t>
  </si>
  <si>
    <t xml:space="preserve">Dobava i ugradnja zračne kočnice koja je povezana s puhalima i sastoji se od ventila za zrak, koljena i cijevi za zrak RP-FL1-110/160 BYPASS
</t>
  </si>
  <si>
    <t>S.606.</t>
  </si>
  <si>
    <t xml:space="preserve">Dobava i montaža PVC-C cijevi Φ OD160 mm debljine 3.20mm, u kompletu s spojnim meterijalom, obujmicama, navojnim šipkama, anker tiplama i ostalim materijalom za montažu
PVC-C cijevi Φ OD160 mm - RPS-FR-160x3,2
</t>
  </si>
  <si>
    <t>S.607.</t>
  </si>
  <si>
    <r>
      <t>Dobava i montaža koljena 90</t>
    </r>
    <r>
      <rPr>
        <sz val="10"/>
        <rFont val="Arial Narrow"/>
        <family val="2"/>
      </rPr>
      <t>°</t>
    </r>
    <r>
      <rPr>
        <sz val="10"/>
        <rFont val="Arial Narrow"/>
        <family val="2"/>
        <charset val="238"/>
      </rPr>
      <t xml:space="preserve"> od PVC-C cijevi Φ OD160 mm debljine 3.20mm i radijusa 800mm, u kompletu s spojnim meterijalom, obujmicama, navojnim šipkama, anker tiplama i ostalim materijalom za montažu
koljeno 90</t>
    </r>
    <r>
      <rPr>
        <sz val="10"/>
        <rFont val="Arial Narrow"/>
        <family val="2"/>
      </rPr>
      <t>°</t>
    </r>
    <r>
      <rPr>
        <sz val="10"/>
        <rFont val="Arial Narrow"/>
        <family val="2"/>
        <charset val="238"/>
      </rPr>
      <t xml:space="preserve"> PVC-C Φ OD160 mm - RPS-FRB-160x3,2-R800
</t>
    </r>
  </si>
  <si>
    <t>S.608.</t>
  </si>
  <si>
    <t xml:space="preserve">Dobava i montaža spojnica PVC-C cijevi Φ OD160 mm , u kompletu s spojnim meterijalom, obujmicama, navojnim šipkama, anker tiplama i ostalim materijalom za montažu
spojnice PVC-C Φ OD160 mm 
</t>
  </si>
  <si>
    <t>S.609.</t>
  </si>
  <si>
    <t xml:space="preserve">Dobava,ugradnja i programiranje prolazne (dolazna cijev odozdo/odozgo) radne stanice (dolazno/odlazne) za sustav cijevne zračne pošte Φ160mm u kompletu s mikroprocesorskom regulacijom (upravljana pinom) za katne predjano/zaprimne jedinice, sljedećih minimalnih karakteristika:
• spremište kazeta - 6 zatvorenim nosača kazeta
• zatvorena košarica za zaprimanje do 6 praznih kazeta
• metalno stupno kučište, pogodno za ugradnju u nišu i jednostavno higijensko čišćenje
• Kombinirano s različitim sustavima autorizacije
veličina Φ160m MFLS 160
</t>
  </si>
  <si>
    <t>S.610.</t>
  </si>
  <si>
    <t xml:space="preserve">Dobava,ugradnja i programiranje (dolazna/odlazna cijev odozdo) radne stanice (dolazno/odlazne) za sustav cijevne zračne pošte Φ160mm u kompletu s mikroprocesorskom regulacijom (upravljana pinom) za katne predjano/zaprimne jedinice, sljedećih minimalnih karakteristika:
• spremište kazeta - 6 zatvorenim nosača kazeta
• zatvorena košarica za zaprimanje do 6 praznih kazeta
• metalno stupno kučište, pogodno za ugradnju u nišu i jednostavno higijensko čišćenje
• Kombinirano s različitim sustavima autorizacije
veličina Φ160m MFLS 160
</t>
  </si>
  <si>
    <t>S.611.</t>
  </si>
  <si>
    <t>Dobava,ugradnja i programiranje krajne  (dolazna/odlazna cijev odozgo) laboratorijske stolne  radne stanice (dolazne/odlazne) za primanje kazeta za sustav cijevne zračne pošte Φ160 mm klizno na stol, te odašiljanje pošte u stol u kompletu s mikroprocesorskom regulacijom (upravljana pinom) i različitim sustavom autorizacije (pinom).
veličina laboratirijske radne stanice s radnim stolom i kliznim prihvatom dolaznih kazeta  Φ160 RP-LS 160</t>
  </si>
  <si>
    <t>S.612.</t>
  </si>
  <si>
    <t>Dobava,ugradnja i programiranje krajne  (odlazna cijev odozgo) laboratorijske zidne radne stanice za više odlaza kazeta za sustav cijevne zračne pošte Φ160 mm u kompletu s mikroprocesorskom regulacijom i različitim sustavom autorizacije (pin).
 Dimenzije laboratirijske multiodlazne radne stanice dxšxv/Φ=466x359x1400 / Φ160m
RP-MSS 160</t>
  </si>
  <si>
    <t>S.613.</t>
  </si>
  <si>
    <t xml:space="preserve">Dobava i ugradnja  nosača praznih kazeta Φ160m RP-BUH-4F za četri kazete.
</t>
  </si>
  <si>
    <t>S.614.</t>
  </si>
  <si>
    <t xml:space="preserve">Dobava, ugradnja i programiranje skretnice sa tri izlaza cijevne zračne pošte RP-W3-160-S05V01-MC2000 dimenzije priključka Φ 160 mm, u kompletu s spojnim meterijalom, te metalno kučište.
</t>
  </si>
  <si>
    <t>S.615.</t>
  </si>
  <si>
    <t xml:space="preserve">Dobava i ugradnja  upravljačke jedinice cijevne zračne pošte koja se montira u elektrokomadni ormar RO-ZP a sastoji se minimalno od:
• kontrolne jedinice  RP-E-PL-CENTRAL za linijsku upravljanje cijevnom zračnom pošto, centralne veze između mreže i pojedinih postaja, za prenos podataka uređajima preko bus veze CANbus podatke iz Etherneta, te
odgovarajuće LED diode označavaju ispravno funkcioniranje CAN bus-a
• centralna jedinica RP-PC-MC2000 ( CPU: Intel Atom N270 1.6 GHz CPU, Intel 945GSE / ICH7-M Chipset, 2 GB DDR2 533 SDRAM Watchdog Timer, grafička kartica Intel 945 GSE, audio: Realtek ALC655, memorija: 60GB SSD)
• dodirni zaslon računala za montažu na vrata elektroormara RP-PC-TOUCHPANEL 12,1" (dvostruki Gigabitni Ethernet za povezivanje s
cijevnom poštom i internet priključak za daljinsko održavanje CNUS,60 GB SSD, Montaža: na vrata elektroormara, Ulaz snage 100 ~ 250Vdc / 47 ~ 63Hz,Izlazna snaga 12VDC / 5A (60W)
</t>
  </si>
  <si>
    <t>S.616.</t>
  </si>
  <si>
    <r>
      <t>Dobava i ugradnja elektrokomandnog i upravljačkog (EMP+DDC) ormara za napajanje i regulaciju sustava zračne pošte</t>
    </r>
    <r>
      <rPr>
        <b/>
        <sz val="10"/>
        <rFont val="Arial Narrow"/>
        <family val="2"/>
        <charset val="238"/>
      </rPr>
      <t xml:space="preserve"> RO-ZP </t>
    </r>
    <r>
      <rPr>
        <sz val="10"/>
        <rFont val="Arial Narrow"/>
        <family val="2"/>
        <charset val="238"/>
      </rPr>
      <t xml:space="preserve">.U ormaru su integrirani potrebni sklopovi EMP za sve potrošače cijevne zračne pošte i komplente međuveze sa DDC automatikom. Elektrokomandni ormar je za unutarnju ugradnju, samostojeće izvedbe u zaštiti IP 54, uvodnice sa gornje strane.Mogućnost uzemljenja na kućište,vrata i montažnu ploču prema VDE i DIN propisima (atestiran). 
Za potrebe izvedbe ormara isporučioc elektrokomandnog ormara izrađuju izvedbene sheme usklađene sa isporučiocom sustava cijevne zračne pošte. Elektrokomandni ormar isporučuje se kompletno ožičen i ispitan s priloženom dokumentacijom izvedenog stanja i ispitnim listom.     
RO-ZP         
                       </t>
    </r>
  </si>
  <si>
    <t>S.617.</t>
  </si>
  <si>
    <t xml:space="preserve">Dobava, polaganje i spajanje RP kabela
- 8 parični
- 3x2x0,6S komunikacijske parice
- 2x1,5F napojni dio
</t>
  </si>
  <si>
    <t>S.618.</t>
  </si>
  <si>
    <r>
      <t xml:space="preserve">Dobava kazeta
- RP-BUK 160
- maksimalne dimenzija </t>
    </r>
    <r>
      <rPr>
        <sz val="10"/>
        <rFont val="Arial Narrow"/>
        <family val="2"/>
      </rPr>
      <t>Φ</t>
    </r>
    <r>
      <rPr>
        <sz val="10"/>
        <rFont val="Arial Narrow"/>
        <family val="2"/>
        <charset val="238"/>
      </rPr>
      <t xml:space="preserve">160/121/330 mm 
- ulošci unutar kazete za epruvete uzoraka
- boja:različita za ohbp i db
</t>
    </r>
  </si>
  <si>
    <t>S.619.</t>
  </si>
  <si>
    <t xml:space="preserve">Električno spajanje opreme regulacije cijevne zračne pošte ..
</t>
  </si>
  <si>
    <t>S.620.</t>
  </si>
  <si>
    <t xml:space="preserve">Dobava i postavljanje elektroormara RO-ZP.Spajanje svih kabela u ormaru.Označavanje kabela.Spajanje glavnog napajanja i uzemljenje.
</t>
  </si>
  <si>
    <t>S.621.</t>
  </si>
  <si>
    <t xml:space="preserve">Puštanje u pogon opreme od strane ovlaštenih servisera, programiranje te podešavanje istih na projektne parametre za sve elemente rada i upravljanja zračne pošte. 
</t>
  </si>
  <si>
    <t>S.622.</t>
  </si>
  <si>
    <t xml:space="preserve">Usluge inženjeringa na nivou integracije cijevne zračne pošte na CNUS zgrade, te izrada izvedbene dokumentacije i inženjering usluga koja sadrži slijedeće radove:
- ispitivanje integracijske instalacije s isporučiocoma automatske regulacije i centralnog nadzornog sustava građevine
- usklađivanje sa opremom isporučitelja
- puštanje sustava u rad
- statička i dinamička simulacija cjelogodišnjeg pogona prema zahtjevu projektanta i korisnika
- obuka operatera i osoblja iz službe održavanja
</t>
  </si>
  <si>
    <t>S.623.</t>
  </si>
  <si>
    <t>S.624.</t>
  </si>
  <si>
    <t xml:space="preserve">Dobava i ugradnja dodatne izolacija cijevnih kanala u evakuacijskim putevima kamenom vunom debljine 30 mm s kaširanom aluminijskom folijom  u kompletu s završnim trakama i ljepilom.
Izolacija je sljedećih minimalnih karakteristika:
reakcija na požar A1L-s1,d0 prema HRN EN 13501-1
koeficijent provodljivosti 0,043 W/mK prema HRN EN 13787
granična temperatura primjene 250⁰C prema HRN EN 14706
izolacija debljine 30 mm
</t>
  </si>
  <si>
    <t>S.625.</t>
  </si>
  <si>
    <t xml:space="preserve">Građevinska pripomoć na uspostavi prodora u podovima i zidovima za prolaz PVC cjevovoda veličine:
OD160 ( rupa Ø 180 mm).
</t>
  </si>
  <si>
    <t>S.626.</t>
  </si>
  <si>
    <t>S.627.</t>
  </si>
  <si>
    <t xml:space="preserve">Dobava i montaža protupožarne obujmice na prolascima gorive PVC cijevi Φ OD160 mm kroz zidove ili podove požarne zone.
</t>
  </si>
  <si>
    <t>S.628.</t>
  </si>
  <si>
    <t xml:space="preserve">Dobava, postavljanje i demontaža lagane pomične skele za ugradnju cijevi i opreme. Visina montaže cca. 3-4  m za vrijeme izvođenja radova. 
</t>
  </si>
  <si>
    <t>S.629.</t>
  </si>
  <si>
    <t>S.630.</t>
  </si>
  <si>
    <t xml:space="preserve">Natpisne samoljepive naljepnice za oznake opreme i elemenata postrojenja, te smjerovi strujanja i tip medija.
</t>
  </si>
  <si>
    <t>S.631.</t>
  </si>
  <si>
    <t xml:space="preserve">Uokvirena funkcionalna shema cijevne zračne pošte, te učvršćena na zid strojarnice cijevne zračne pošte.
</t>
  </si>
  <si>
    <t xml:space="preserve">
S13. AUTOMATSKA REGULACIJA 
</t>
  </si>
  <si>
    <t>S.632.</t>
  </si>
  <si>
    <r>
      <t xml:space="preserve">Dobava i ugradnja elementi u polju automatske regulacije za sustav </t>
    </r>
    <r>
      <rPr>
        <b/>
        <sz val="10"/>
        <rFont val="Arial Narrow"/>
        <family val="2"/>
      </rPr>
      <t>rashladno toplinske stanice</t>
    </r>
    <r>
      <rPr>
        <sz val="10"/>
        <rFont val="Arial Narrow"/>
        <family val="2"/>
        <charset val="238"/>
      </rPr>
      <t xml:space="preserve"> u ventilostrojarnici RO-VS:
</t>
    </r>
  </si>
  <si>
    <t>-Vanjski osjetnik temperature NTC 20 kΩ i vlage, mjerenje vlažnosti vanjskog zraka 0...100 % r. H, zaštita kućišta IP 65 ; AFTF-U NTC20K</t>
  </si>
  <si>
    <t>-Uronski osjetnik temperature NTC 20 kΩ, 300mm ; TF43 NTC20K 300MM</t>
  </si>
  <si>
    <t>-Čahura za uronski osjetnik temperature, 300mm ; TH08-MS 300MM</t>
  </si>
  <si>
    <t>-Uronski osjetnik temperature NTC 20 kΩ, 100mm, IP54 ; TF43 NTC20K 100MM</t>
  </si>
  <si>
    <t>-Čahura za uronski osjetnik temperature, 100mm ; TH08-MS 100MM</t>
  </si>
  <si>
    <t>-Osjetnik tlaka za tekućine 0-6 bara, izlaz 0-10V ; SHD-SD-U 6</t>
  </si>
  <si>
    <t>-Osjetnik diferencijalnog tlaka za tekućine 0-6 bara, izlaz 0-10V ; SHD 400 U VA 6 BAR</t>
  </si>
  <si>
    <t>-Zaporna leptirasta  zaklopka
DN100, PN16, kvs580 ; D6100N</t>
  </si>
  <si>
    <t>-Elektromotorni pogon ventila, napajanje 24VAC, s dva pomoćna kontakta
; DR24A-5 + S2A</t>
  </si>
  <si>
    <t>-Dvoputi prekretni ventil
DN50, PN16, kvs49 ; R2050-S4</t>
  </si>
  <si>
    <t>-Elektromotorni pogon ventila, napajanje 24VAC, kontrolni signal on/off ; SR24A + S2A</t>
  </si>
  <si>
    <t>Holenderska spojnica za ventil DN50 ; ZR2350</t>
  </si>
  <si>
    <t>-Troputni regulacijski ventil
DN80, PN16, kvs90 ; H779N</t>
  </si>
  <si>
    <t>-Elektromotorni pogon ventila, napajanje 24VAC, kontrolni signal 0-10V ; SV24A-SR-TPC</t>
  </si>
  <si>
    <t>-Troputni regulacijski ventil
DN40, PN16, kvs25 ; H540B</t>
  </si>
  <si>
    <t>-Fitinzi za ventil DN40 ; ZH4540</t>
  </si>
  <si>
    <t>-Elektromotorni pogon ventila, napajanje 24VAC, kontrolni signal 0-10V ;  NV24A-SR-TPC</t>
  </si>
  <si>
    <t>-Troputni regulacijski ventil
DN65, PN16, kvs58 ; H764N</t>
  </si>
  <si>
    <t>-Troputni regulacijski ventil
DN80, PN16, kvs100 ; H780N</t>
  </si>
  <si>
    <t>-Elektromotorni pogon ventila, napajanje 24VAC, kontrolni signal 0-10V ; RV24A-SR</t>
  </si>
  <si>
    <t>S.633.</t>
  </si>
  <si>
    <r>
      <t xml:space="preserve">Dobava i ugradnja elementi u polju automatske regulacije za sustav </t>
    </r>
    <r>
      <rPr>
        <b/>
        <sz val="10"/>
        <rFont val="Arial Narrow"/>
        <family val="2"/>
      </rPr>
      <t>kk1-podrum-L</t>
    </r>
    <r>
      <rPr>
        <sz val="10"/>
        <rFont val="Arial Narrow"/>
        <family val="2"/>
        <charset val="238"/>
      </rPr>
      <t xml:space="preserve"> u ventilostrojarnici RO-VS:
</t>
    </r>
  </si>
  <si>
    <t>-Kanalski osjetnik temperature i vlage,
točnost mjerenja ± 2 % r. H. i ± 0.2 °C pri +25 °C ; KFTF-SD-U</t>
  </si>
  <si>
    <t>-Kanalski osjetnik temperature , 300mm ;TF43 NTC20K 300MM</t>
  </si>
  <si>
    <t>-Pribor za montažu na kanal ; MF-15-K</t>
  </si>
  <si>
    <t>-Protusmrzavajući termostat, kapilara 3 m ; FST-5D</t>
  </si>
  <si>
    <t>-Osjetnik diferencijalnog tlaka 0-5000 Pa, 0-10V ; PREMASGARD 1125-SD-U</t>
  </si>
  <si>
    <t>-Osjetnik diferencijalnog tlaka 0-1000 Pa, 0-10V ; PREMASGARD 1121-SD-U</t>
  </si>
  <si>
    <t>-Diferencijalni presostat 100-1000 Pa; DS-205 D</t>
  </si>
  <si>
    <t>-Elektromotorni pogon žaluzina, napajanje 24VAC, ON/OFF, bez povratne opruge, 10Nm ; NM24A</t>
  </si>
  <si>
    <t>-Elektromotorni pogon žaluzina, napajanje 24VAC, ON/OFF, s povratnom oprugom, 10Nm ; NF24A</t>
  </si>
  <si>
    <t>-Elektromotorni pogon žaluzina, napajanje 24VAC, 0 - 10V, bez pov.opruge, 10Nm ; NM24A-SR</t>
  </si>
  <si>
    <t>S.634.</t>
  </si>
  <si>
    <r>
      <t xml:space="preserve">Dobava i ugradnja elementi u polju automatske regulacije za sustav </t>
    </r>
    <r>
      <rPr>
        <b/>
        <sz val="10"/>
        <rFont val="Arial Narrow"/>
        <family val="2"/>
      </rPr>
      <t>kk2-podrum-D</t>
    </r>
    <r>
      <rPr>
        <sz val="10"/>
        <rFont val="Arial Narrow"/>
        <family val="2"/>
        <charset val="238"/>
      </rPr>
      <t xml:space="preserve"> u ventilostrojarnici RO-VS:
</t>
    </r>
  </si>
  <si>
    <t>S.635.</t>
  </si>
  <si>
    <r>
      <t xml:space="preserve">Dobava i ugradnja elementi u polju automatske regulacije za sustav </t>
    </r>
    <r>
      <rPr>
        <b/>
        <sz val="10"/>
        <rFont val="Arial Narrow"/>
        <family val="2"/>
      </rPr>
      <t>kk3-prizemlje-L-OHBP</t>
    </r>
    <r>
      <rPr>
        <sz val="10"/>
        <rFont val="Arial Narrow"/>
        <family val="2"/>
        <charset val="238"/>
      </rPr>
      <t xml:space="preserve"> u ventilostrojarnici RO-VS:
</t>
    </r>
  </si>
  <si>
    <t>S.636.</t>
  </si>
  <si>
    <r>
      <t xml:space="preserve">Dobava i ugradnja elementi u polju automatske regulacije za sustav </t>
    </r>
    <r>
      <rPr>
        <b/>
        <sz val="10"/>
        <rFont val="Arial Narrow"/>
        <family val="2"/>
      </rPr>
      <t>kk4-prizemlje-D-OHBP</t>
    </r>
    <r>
      <rPr>
        <sz val="10"/>
        <rFont val="Arial Narrow"/>
        <family val="2"/>
        <charset val="238"/>
      </rPr>
      <t xml:space="preserve"> u ventilostrojarnici RO-VS:
</t>
    </r>
  </si>
  <si>
    <t>S.637.</t>
  </si>
  <si>
    <r>
      <t xml:space="preserve">Dobava i ugradnja elementi u polju automatske regulacije za sustav </t>
    </r>
    <r>
      <rPr>
        <b/>
        <sz val="10"/>
        <rFont val="Arial Narrow"/>
        <family val="2"/>
      </rPr>
      <t>kk5-1.kat-L-DB-ONKOLOGIJA I HEMATOLOGIJA</t>
    </r>
    <r>
      <rPr>
        <sz val="10"/>
        <rFont val="Arial Narrow"/>
        <family val="2"/>
        <charset val="238"/>
      </rPr>
      <t xml:space="preserve"> u ventilostrojarnici RO-VS:
</t>
    </r>
  </si>
  <si>
    <t>S.638.</t>
  </si>
  <si>
    <r>
      <t xml:space="preserve">Dobava i ugradnja elementi u polju automatske regulacije za sustav </t>
    </r>
    <r>
      <rPr>
        <b/>
        <sz val="10"/>
        <rFont val="Arial Narrow"/>
        <family val="2"/>
      </rPr>
      <t>kk6-1.kat-S-DB-ORDINACIJE</t>
    </r>
    <r>
      <rPr>
        <sz val="10"/>
        <rFont val="Arial Narrow"/>
        <family val="2"/>
        <charset val="238"/>
      </rPr>
      <t xml:space="preserve"> u ventilostrojarnici RO-VS:
</t>
    </r>
  </si>
  <si>
    <t>S.639.</t>
  </si>
  <si>
    <r>
      <t xml:space="preserve">Dobava i ugradnja elementi u polju automatske regulacije za sustav </t>
    </r>
    <r>
      <rPr>
        <b/>
        <sz val="10"/>
        <rFont val="Arial Narrow"/>
        <family val="2"/>
      </rPr>
      <t>kk7-1.kat-D-DB-LABORATORIJ</t>
    </r>
    <r>
      <rPr>
        <sz val="10"/>
        <rFont val="Arial Narrow"/>
        <family val="2"/>
        <charset val="238"/>
      </rPr>
      <t xml:space="preserve"> u ventilostrojarnici RO-VS:
</t>
    </r>
  </si>
  <si>
    <t>S.640.</t>
  </si>
  <si>
    <r>
      <t xml:space="preserve">Dobava i ugradnja elementi u polju automatske regulacije za sustav </t>
    </r>
    <r>
      <rPr>
        <b/>
        <sz val="10"/>
        <rFont val="Arial Narrow"/>
        <family val="2"/>
      </rPr>
      <t>kk8-2.kat-L-DB-OP BLOK</t>
    </r>
    <r>
      <rPr>
        <sz val="10"/>
        <rFont val="Arial Narrow"/>
        <family val="2"/>
        <charset val="238"/>
      </rPr>
      <t xml:space="preserve"> u ventilostrojarnici RO-VS:
</t>
    </r>
  </si>
  <si>
    <t>S.641.</t>
  </si>
  <si>
    <r>
      <t xml:space="preserve">Dobava i ugradnja elementi u polju automatske regulacije za sustav </t>
    </r>
    <r>
      <rPr>
        <b/>
        <sz val="10"/>
        <rFont val="Arial Narrow"/>
        <family val="2"/>
      </rPr>
      <t>kk9-2.kat-L-DB-OP1</t>
    </r>
    <r>
      <rPr>
        <sz val="10"/>
        <rFont val="Arial Narrow"/>
        <family val="2"/>
        <charset val="238"/>
      </rPr>
      <t xml:space="preserve"> u ventilostrojarnici RO-VS:
</t>
    </r>
  </si>
  <si>
    <t>u prostoru OP1</t>
  </si>
  <si>
    <t>-Osjetnik diferencijalnog tlaka od -50 do +50 Pa, 0-10V ; PREMASGARD 1140-U</t>
  </si>
  <si>
    <t>-Slobodno programibilni 3,5" Color LCD touch sobni upravljački modul za upravljanje u prostorima OP dvorana , BACnet / Modbus / Sox /Dali komunikacija, zaključavanje ekrana lozinkom,24 Vac/dc napajanje ,okvir u bijeloj boji, ugrađen  temperaturni sensor s baznim B2F podžbukni okvir; RS2-S-D-W</t>
  </si>
  <si>
    <t>S.642.</t>
  </si>
  <si>
    <r>
      <t xml:space="preserve">Dobava i ugradnja elementi u polju automatske regulacije za sustav </t>
    </r>
    <r>
      <rPr>
        <b/>
        <sz val="10"/>
        <rFont val="Arial Narrow"/>
        <family val="2"/>
      </rPr>
      <t>kk10-2.kat-L-DB-OP2</t>
    </r>
    <r>
      <rPr>
        <sz val="10"/>
        <rFont val="Arial Narrow"/>
        <family val="2"/>
        <charset val="238"/>
      </rPr>
      <t xml:space="preserve"> u ventilostrojarnici RO-VS:
</t>
    </r>
  </si>
  <si>
    <t>u prostoru OP2</t>
  </si>
  <si>
    <t>S.643.</t>
  </si>
  <si>
    <r>
      <t xml:space="preserve">Dobava i ugradnja elementi u polju automatske regulacije za sustav </t>
    </r>
    <r>
      <rPr>
        <b/>
        <sz val="10"/>
        <rFont val="Arial Narrow"/>
        <family val="2"/>
      </rPr>
      <t>kk11-2.kat-S-DB-ORDINACIJE</t>
    </r>
    <r>
      <rPr>
        <sz val="10"/>
        <rFont val="Arial Narrow"/>
        <family val="2"/>
        <charset val="238"/>
      </rPr>
      <t xml:space="preserve"> u ventilostrojarnici RO-VS:
</t>
    </r>
  </si>
  <si>
    <t>S.644.</t>
  </si>
  <si>
    <r>
      <t xml:space="preserve">Dobava i ugradnja elementi u polju automatske regulacije za sustav </t>
    </r>
    <r>
      <rPr>
        <b/>
        <sz val="10"/>
        <rFont val="Arial Narrow"/>
        <family val="2"/>
      </rPr>
      <t>kk12-2.kat-D-DB-KATERIZACIJA SRCA</t>
    </r>
    <r>
      <rPr>
        <sz val="10"/>
        <rFont val="Arial Narrow"/>
        <family val="2"/>
        <charset val="238"/>
      </rPr>
      <t xml:space="preserve"> u ventilostrojarnici RO-VS:
</t>
    </r>
  </si>
  <si>
    <t>-Slobodno programibilni 3,5" Color LCD touch sobni upravljački modul za upravljanje u prostorima OP dvorana , Modbus RS485 / Dali / MP bus komunikacija, zaključavanje ekrana lozinkom, 24 Vac/dc napajanje ,okvir u bijeloj boji, ugrađen osjetnik temperature i vlage s B2F podžbuknim okvirpm; RH2-S-DB-W</t>
  </si>
  <si>
    <t>S.645.</t>
  </si>
  <si>
    <r>
      <t xml:space="preserve">Dobava i ugradnja elementi u polju automatske regulacije za sustav </t>
    </r>
    <r>
      <rPr>
        <b/>
        <sz val="10"/>
        <rFont val="Arial Narrow"/>
        <family val="2"/>
      </rPr>
      <t>kk13-2.kat-D-DB-RADIOLOGIJA</t>
    </r>
    <r>
      <rPr>
        <sz val="10"/>
        <rFont val="Arial Narrow"/>
        <family val="2"/>
        <charset val="238"/>
      </rPr>
      <t xml:space="preserve"> u ventilostrojarnici RO-VS:
</t>
    </r>
  </si>
  <si>
    <t>S.646.</t>
  </si>
  <si>
    <r>
      <t xml:space="preserve">Dobava i ugradnja elementi u polju automatske regulacije za sustav </t>
    </r>
    <r>
      <rPr>
        <b/>
        <sz val="10"/>
        <rFont val="Arial Narrow"/>
        <family val="2"/>
      </rPr>
      <t>toplinske stanice</t>
    </r>
    <r>
      <rPr>
        <sz val="10"/>
        <rFont val="Arial Narrow"/>
        <family val="2"/>
        <charset val="238"/>
      </rPr>
      <t xml:space="preserve"> u toplinskoj stanici RO-TS:
</t>
    </r>
  </si>
  <si>
    <t>3</t>
  </si>
  <si>
    <t>-Osjetnik tlaka za tekućine 0-10 bara, izlaz 0-10V ; SHD-SD-U 10</t>
  </si>
  <si>
    <t>-Troputni regulacijski ventil DN50, PN16, kvs40 ; H550B</t>
  </si>
  <si>
    <t>-Fitinzi za ventil DN50 ; ZH4550</t>
  </si>
  <si>
    <t>-Elektromotorni pogon ventila, napajanje 24VAC, kontrolni signal 0-10V ; V24A-SR-TPC</t>
  </si>
  <si>
    <t>S.647.</t>
  </si>
  <si>
    <t>Usluge inženjeringa na nivou opreme u polju od strane isporučioca automatske regulacije:
- provjera ugrađene opreme u polju
- provjera ugradnje prema montažnim uputstvima
- provjera mjesta montaže i oznake prema tehnološkim shemama
- provjera orijentacije ventila
- postavljanje lokalnih zadanih vrijednosti
- provjera funkcionalnosti i ispravnosti rada
Unos eventulanih izmjena u tehnološke sheme sukladno izvedenom stanju
Dostava tehničke dokumentacije za isporučenu robu
Funkcionalno usklađivanje opreme u polju i EMP ormara
Upoznavanje predstavnika krajnjeg korisnika s tehnologijom izvedene instalacije i obuka za korištenje ugrađene opreme
Usluge montaže i inženjeringa na nivou opreme u polju:</t>
  </si>
  <si>
    <t>S.648.</t>
  </si>
  <si>
    <r>
      <t xml:space="preserve">Dobava i ugradnja DDC regulatora automatske regulacije za ugradnju u EMP+DDC ormar RO-VS za sustav </t>
    </r>
    <r>
      <rPr>
        <b/>
        <sz val="10"/>
        <rFont val="Arial Narrow"/>
        <family val="2"/>
        <charset val="238"/>
      </rPr>
      <t>VENTILOSTROJARNICE I RASHLADNO-TOPLINSKE PODSTANICE</t>
    </r>
    <r>
      <rPr>
        <sz val="10"/>
        <rFont val="Arial Narrow"/>
        <family val="2"/>
        <charset val="238"/>
      </rPr>
      <t xml:space="preserve">:
</t>
    </r>
  </si>
  <si>
    <t>Upravljačko/integracijski  DDC kontroler s mogućnošću komunikacije po Bacnet IP, Bacnet MSTP, Modbus Serial  (RS485),   Modbus TCP/IP  protokolu  s ugrađenim Web serverom za za grafički prikaz rada postrojenja. Mogućnost grafičke prezentacije rada sustava i upravljanje preko bilo kojeg WEB pretraživača koristeći HTML5 tehnologiju. Sustav  je moguće daljinski programirati i servisirati s udaljene lokacije putem  IP konekcije ; EASYIO-FS-32+
32 ulaza/izlaza  ( 16UI, 8AO, 8DO)</t>
  </si>
  <si>
    <t>Kompaktni upravljački DDC kontroler s mogućnošću komunikacije po Bacnet IP, Bacnet Ethernet, Bacnet MSTP, Modbus   Serial    (RS485)   ili   Modbus TCP/IP ; EASYIO-F-30P
32 ulaza/izlaza  ( 8UI, 8 DI, 8DO, 2 tranzistorska iylaya, 4AO)</t>
  </si>
  <si>
    <t>U/I modul za proširenje osnovnog regulatora ; EASYIO-FC-20 
s 20 ulaza/izlaza  (12UI, 4DO, 4AO)</t>
  </si>
  <si>
    <t>U/I modul za proširenje osnovnog regulatora ; MV110-24.16DN 
s 16 DI i modbus komunikacijom</t>
  </si>
  <si>
    <t>U/I modul za proširenje osnovnog regulatora ; MU110-24.16DN 
s 16 DO i modbus komunikacijom</t>
  </si>
  <si>
    <t>Napojna jedinica 230VAC/24VDC ; Phoenix Contact 60W</t>
  </si>
  <si>
    <t>Napojna jedinica 230VAC/24VDC ; Phoenix Contact 150W</t>
  </si>
  <si>
    <t>integracijska DDC oprema RO-VS</t>
  </si>
  <si>
    <t>Integracijski kontroler EIO-JACE-8000 s N4 operacijskim sustavom. Uređaj služi za integraciju svih klima komora, toplinsko rashladne stanice, dizala i sustava adijabatskog ovlaživanja putem BACnet/IP i modbus  komunikacije. Kontroler ima mogućnost komunikacije po bilo kojem od otvorenih protokola (Modbus, Lonworks, BACnet,M-bus, KNX, DALI,OPC,SNMP).  Integriran WEB server , s/w alat za programiranje, grafički alat za kreiranje korisničkih prikaza. Daljinski nadzora i programiranja putem Internet browsera.</t>
  </si>
  <si>
    <t>Proširenje kontrolera sa 2 dodatna Modbus ulaza RS485 ; NPB-8000-2X-485</t>
  </si>
  <si>
    <t>Gateway  BACnet Ethernet na M-BUS za 20 uređaja ; SH-HD67056-B2-20</t>
  </si>
  <si>
    <t>Software N4 s 5000 točaka ; EIO-NC-8100 za integraciju sustava</t>
  </si>
  <si>
    <t>SW update u trajanju 18 mjeseci ; EIO-SMA-8100-1YR-INIT</t>
  </si>
  <si>
    <t>Touch panel 15" za montažu na vrata elektroormara ; SystemView 15</t>
  </si>
  <si>
    <t>Switch 16-portni za ugradnju na DIN šinu ormara ; FL SWITCH SFN 16TX</t>
  </si>
  <si>
    <t xml:space="preserve">Napojna jedinica 230VAC/24VDC ; Phoenix Contact 150W
</t>
  </si>
  <si>
    <t>S.649.</t>
  </si>
  <si>
    <t>Dobava i ugradnja elektrokomandnog i upravljačkog (EMP+DDC) ormara za regulaciju ventilostrojarnice i rashladno-toplinske podstanice RO-VS .U ormaru su integrirani potrebni sklopovi EMP (agregat i mreža) za sve potrošače ventilostrojarnice i rashladno-toplinske podstanice i komplente međuveze sa DDC automatikom.elektrokomandni ormar je za unutarnju ugradnju, samostojeće izvedbe u zaštiti IP 54, uvodnice sa gornje strane.Mogućnost uzemljenja na kućište,vrata i montažnu ploču prema VDE i DIN propisima (atestiran). Za potrebe izvedbe ormara isporučioc elektrokomandnog ormara izrađuju izvedbene sheme usklađene sa isporučiocom strojarske instalacije i automatske regulacije. Elektrokomandni ormar isporučuje se kompletno ožičen i ispitan s priloženom dokumentacijom izvedenog stanja i ispitnim listom. Elektromotorni potrošači imaju izborne grebenaste sklopke (za automatski rad-isključeno-ručni rad) i napajani su i zaštićeni pomoću motorske start kombinacije odgovarajućeg područja.Pomoćni kontakti motorske start kombinacije i pomoćni releji prosljeđuju statuse uređaja (rad-kvar) na signalni panel i na DDC. Unutar ormara nalazi se bezprekidni napajanje DDC regulatora.                    
Signalizacija stanja elektromotornih potrošača prikazana je pomoću touch panela koji se ugrađuje na gornjoj ploči ormara (grafička aplikacija).                                            
maksimalne dimenzija : 4000x2100x400mm</t>
  </si>
  <si>
    <t>elektromotorni potrošači napajani iz ormara:
- tlačni ventilator kk1 : 5,4kW (400V/3f/50Hz - elektronski upravljan)
- odsisni ventilator kk1 : 5,4kW (400V/3f/50Hz -elektronski upravljan)
- crpka grijača kk1 : 0,04 kW (230V/1f/50Hz - elektronski upravjan)
- tlačni ventilator kk2 : 5,4kW (400V/3f/50Hz - elektronski upravljan)
- odsisni ventilator kk2 : 5,4kW (400V/3f/50Hz -elektronski upravljan)
- crpka grijača kk2 : 0,04 kW (230V/1f/50Hz - elektronski upravjan)
- tlačni ventilator kk3 : 5,4kW (400V/3f/50Hz - elektronski upravljan)
- odsisni ventilator kk3 : 5,4kW (400V/3f/50Hz -elektronski upravljan)
- crpka grijača kk3 : 0,04 kW (230V/1f/50Hz - elektronski upravjan)
- tlačni ventilator kk4 : 5,4kW (400V/3f/50Hz - elektronski upravljan)
- odsisni ventilator kk4 : 5,4kW (400V/3f/50Hz -elektronski upravljan)
- crpka grijača kk4 : 0,04 kW (230V/1f/50Hz - elektronski upravjan)
- tlačni ventilator kk5 : 3,7kW (400V/3f/50Hz - elektronski upravljan)
- odsisni ventilator kk5 : 3,6kW (400V/3f/50Hz -elektronski upravljan)
- crpka grijača kk5 : 0,04 kW (230V/1f/50Hz - elektronski upravjan)
- tlačni ventilator kk6 : 2x5,4kW (400V/3f/50Hz - elektronski upravljan)
- odsisni ventilator kk6 : 2x5,4kW (400V/3f/50Hz -elektronski upravljan)
- crpka grijača kk6 : 0,04 kW (230V/1f/50Hz - elektronski upravjan)
- tlačni ventilator kk7 : 3,7kW (400V/3f/50Hz - elektronski upravljan)
- odsisni ventilator kk7 : 3,6kW (400V/3f/50Hz -elektronski upravljan)
- crpka grijača kk7 : 0,04 kW (230V/1f/50Hz - elektronski upravjan)
- tlačni ventilator kk8 : 5,4kW (400V/3f/50Hz - elektronski upravljan)
- odsisni ventilator kk8 : 5,4kW (400V/3f/50Hz -elektronski upravljan)
- crpka grijača kk8 : 0,04 kW (230V/1f/50Hz - elektronski upravjan)
'- tlačni ventilator kk9 : 5,6kW (400V/3f/50Hz - elektronski upravljan)
- odsisni ventilator kk9 : 2,5kW (400V/3f/50Hz -elektronski upravljan)
- crpka grijača kk9 : 0,01 kW (230V/1f/50Hz - elektronski upravjan)
- tlačni ventilator kk10 : 5,6kW (400V/3f/50Hz - elektronski upravljan)
- odsisni ventilator kk10 : 2,5kW (400V/3f/50Hz -elektronski upravljan)
- crpka grijača kk10 : 0,01 kW (230V/1f/50Hz - elektronski upravjan)</t>
  </si>
  <si>
    <t xml:space="preserve">- tlačni ventilator kk11 : 2x5,4kW (400V/3f/50Hz - elektronski upravljan)
- odsisni ventilator kk11 : 2x5,4kW (400V/3f/50Hz -elektronski upravljan)
- crpka grijača kk11 : 0,04 kW (230V/1f/50Hz - elektronski upravjan)
- tlačni ventilator kk12 : 5,6kW (400V/3f/50Hz - elektronski upravljan)
- odsisni ventilator kk12 : 2,5kW (400V/3f/50Hz -elektronski upravljan)
- crpka grijača kk12 : 0,01 kW (230V/1f/50Hz - elektronski upravjan)
- tlačni ventilator kk13 : 3,7kW (400V/3f/50Hz - elektronski upravljan)
- odsisni ventilator kk13 : 3,6kW (400V/3f/50Hz -elektronski upravljan)
- crpka grijača kk13 : 0,04 kW (230V/1f/50Hz - elektronski upravjan)
- 2xodsisni ventilator digestora: 0,55 (400V/3f/50Hz-frekvecijski upravljan)
- 11 x bioionizator kk : 0,15 kW (230V/1f/50Hz)
- 2xES01- 02 uređaj  : 1,55kW 230
- 2 x C01.1-2 crpka hlađenja : 3,70kW 400
- 2 x C02.1-2 crpka hlađenja : 3,50kW 400
- 2 x C03.1-2 crpka hlađenja CB : 2,30kW 400
- 2 x C04.1-2 crpka grijanja KK : 1,50kW 230
- 2x C05.1-2 crpka RAD grijanja : 1,25kW 230
- 2 xC06.1-2 crpka grijanja FC : 1,45kW 230
- 2x C07.1-2 crpka grijanja CB: 1,45kW 230
- HL01 VRV za hlađenje podruma GRO : 10,00kW 400
- HL02 VRV za hlađenje prizemlja CT+RTG : 10,00kW 400
- HL03 VRV za hlađenje1.kata LAB : 10,00kW 400
- HL04 VRV za hlađenje 2.kata KAT  : 10,00
- protupožarne zaklopke : 30 kom. (230V/1f/50Hz)
- strujni krugovi : 6 x 230V/1f/50Hz); 4 x (400V/3f/50Hz) ; 2 x (24V)
- rezervni strujni krugovi : 12 x 230V/1f/50Hz); 6 x (400V/3f/50Hz) ; 4 x (24V)
- UPS za napajanje regulatora
oznaka : RO-VS     
</t>
  </si>
  <si>
    <t>S.650.</t>
  </si>
  <si>
    <r>
      <t xml:space="preserve">Dobava i ugradnja DDC regulatora automatske regulacije za ugradnju u EMP+DDC ormar RO-VS za sustav </t>
    </r>
    <r>
      <rPr>
        <b/>
        <sz val="10"/>
        <rFont val="Arial Narrow"/>
        <family val="2"/>
        <charset val="238"/>
      </rPr>
      <t>TOPLINSKE STANICE</t>
    </r>
    <r>
      <rPr>
        <sz val="10"/>
        <rFont val="Arial Narrow"/>
        <family val="2"/>
        <charset val="238"/>
      </rPr>
      <t xml:space="preserve">:
</t>
    </r>
  </si>
  <si>
    <t>integracijska DDC oprema RO-TS</t>
  </si>
  <si>
    <t>Software N4 s 1250 točaka ; EIO-NC-8025 za integraciju sustava</t>
  </si>
  <si>
    <t>S.651.</t>
  </si>
  <si>
    <t>Dobava i ugradnja elektrokomandnog i upravljačkog (EMP+DDC) ormara za regulaciju toplinske stanice RO-TS .U ormaru su integrirani potrebni sklopovi EMP (agregat i mreža) za sve potrošače toplinske stanice i komplente međuveze sa DDC automatikom. Elektrokomandni ormar je za unutarnju ugradnju, samostojeće izvedbe u zaštiti IP 54, uvodnice sa gornje strane.Mogućnost uzemljenja na kućište,vrata i montažnu ploču prema VDE i DIN propisima (atestiran). Za potrebe izvedbe ormara isporučioc elektrokomandnog ormara izrađuju izvedbene sheme usklađene sa isporučiocom strojarske instalacije i automatske regulacije. Elektrokomandni ormar isporučuje se kompletno ožičen i ispitan s priloženom dokumentacijom izvedenog stanja i ispitnim listom. Elektromotorni potrošači imaju izborne grebenaste sklopke (za automatski rad-isključeno-ručni rad) i napajani su i zaštićeni pomoću motorske start kombinacije odgovarajućeg područja.Pomoćni kontakti motorske start kombinacije i pomoćni releji prosljeđuju statuse uređaja (rad-kvar) na signalni panel i na DDC. Unutar ormara nalazi se bezprekidni napajanje DDC regulatora.                    
Signalizacija stanja elektromotornih potrošača prikazana je pomoću touch panela koji se ugrađuje na gornjoj ploči ormara (grafička aplikacija).                                            
maksimalne dimenzija : 1200x2100x400mm</t>
  </si>
  <si>
    <t xml:space="preserve">električne karakteristike potrošača koji se napajaju iz elektroormara:
- TS01 HEP toplinska stanica Komapkt1000 : 3,00kW (400V/3f/50Hz)
- ES04 uređaj  : 2,00kW (230V/1f/50Hz)
- 2 x C08.1-2 crpka rekuperacije topline rashladnika vode : 1,45kW (230V/1f/50Hz)
- 2 x C09.1-2 crpka grijanja  PTV-a : 0,59kW (230V/1f/50Hz)
- 2 x C10.1-2 crpka cirkulacije PTV-a : 0,30kW (230V/1f/50Hz)
- 2 x C11.1-2 crpka grijanja  TEH : 1,25kW (230V/1f/50Hz)
- strujni krugovi : 4 x 230V/1f/50Hz); 2 x (400V/3f/50Hz) ; 1 x (24V)
- rezervni strujni krugovi : 6 x 230V/1f/50Hz); 4 x (400V/3f/50Hz) ; 2 x (24V)
- UPS za napajanje regulatora
oznaka : RO-TS    
</t>
  </si>
  <si>
    <t>S.652.</t>
  </si>
  <si>
    <r>
      <t xml:space="preserve">Dobava i ugradnja DDC regulatora automatske regulacije za ugradnju u ormar RO-SMP </t>
    </r>
    <r>
      <rPr>
        <b/>
        <sz val="10"/>
        <rFont val="Arial Narrow"/>
        <family val="2"/>
        <charset val="238"/>
      </rPr>
      <t>stanice medicinskih plinova</t>
    </r>
    <r>
      <rPr>
        <sz val="10"/>
        <rFont val="Arial Narrow"/>
        <family val="2"/>
        <charset val="238"/>
      </rPr>
      <t xml:space="preserve">:
</t>
    </r>
  </si>
  <si>
    <t>Kompaktni upravljački DDC kontroler s mogućnošću komunikacije po Bacnet IP, Bacnet Ethernet, Bacnet MSTP,    Modbus   Serial    (RS485)   ili   Modbus   TCP/IP ; EASYIO-F-30P
32 ulaza/izlaza  ( 8UI, 8 DI, 8DO, 2 tranzistorska iylaya, 4AO)</t>
  </si>
  <si>
    <t xml:space="preserve">U/I modul za proširenje osnovnog regulatora ; EASYIO-FC-20 
s 20 ulaza/izlaza  (12UI, 4DO, 4AO)
</t>
  </si>
  <si>
    <t xml:space="preserve">Napojna jedinica 230VAC/24VDC ; Phoenix Contact 60W
</t>
  </si>
  <si>
    <t>S.653.</t>
  </si>
  <si>
    <t>Dobava i ugradnja elektrokomandnog i upravljačkog (EMP+DDC) ormara za regulaciju stanice medicinskih plinova RO-SMP.U ormaru su integrirani potrebni sklopovi EMP (agregat i mreža) za sve potrošače medicinskih plinova i komplente međuveze sa DDC automatikom. Elektrokomandni ormar je za unutarnju ugradnju, samostojeće izvedbe u zaštiti IP 54, uvodnice sa gornje strane.Mogućnost uzemljenja na kućište,vrata i montažnu ploču prema VDE i DIN propisima (atestiran). Za potrebe izvedbe ormara isporučioc elektrokomandnog ormara izrađuju izvedbene sheme usklađene sa isporučiocom strojarske instalacije i automatske regulacije. Elektrokomandni ormar isporučuje se kompletno ožičen i ispitan s priloženom dokumentacijom izvedenog stanja i ispitnim listom.Unutar ormara nalazi se bezprekidni napajanje DDC regulatora. U ormaru se ugrađuje i alarmno signalizacijski uređaji koje dostavlja isporučioc opreme stanice medicinskih plinova.                    
Signalizacija stanja elektromotornih potrošača prikazana je pomoću panela medicinskih plinova koji se ugrađuje na gornjoj ploči ormara (signalizacijska  aplikacija).                                            
maksimalne dimenzija : 1200x2100x400mm</t>
  </si>
  <si>
    <t xml:space="preserve">električne karakteristike potrošača koji se napajaju iz elektroormara:
- RO-VAC ormar vakuum kompaktne stanice : 3 x 3kW (400V/3f/50Hz)
- RO_KZ ormar kompresora zraka : 3 x 5,5kW (400V/3f/50Hz)
- sušač adsorpcijski sušač : 2 x 0,075kW (230V/1f/50Hz)
- odvajač kondezata odvajač kondezata: 6 x 0,050kW (230V/1f/50Hz)
- strujni krugovi : 4 x 230V/1f/50Hz); 2 x (400V/3f/50Hz) ; 1 x (24V)
- rezervni strujni krugovi : 4 x 230V/1f/50Hz); 2 x (400V/3f/50Hz) ; 1 x (24V)
- UPS za napajanje regulatora
oznaka : RO-SMP  
</t>
  </si>
  <si>
    <t>S.654.</t>
  </si>
  <si>
    <r>
      <t xml:space="preserve">Dobava i ugradnja DDC regulatora automatske regulacije za ugradnju u ormar RO-SVIK </t>
    </r>
    <r>
      <rPr>
        <b/>
        <sz val="10"/>
        <rFont val="Arial Narrow"/>
        <family val="2"/>
        <charset val="238"/>
      </rPr>
      <t>dislocirani modul obrade vodovoda i kanalizacije</t>
    </r>
    <r>
      <rPr>
        <sz val="10"/>
        <rFont val="Arial Narrow"/>
        <family val="2"/>
        <charset val="238"/>
      </rPr>
      <t xml:space="preserve">:
</t>
    </r>
  </si>
  <si>
    <t xml:space="preserve">U/I modul za proširenje osnovnog regulatora s 16 DI i modbus komunikacijom ; MV110-24.16DN </t>
  </si>
  <si>
    <t xml:space="preserve">U/I modul za proširenje osnovnog regulatora s 16 DO i modbus komunikacijom ; MU110-24.16DN </t>
  </si>
  <si>
    <t>S.655.</t>
  </si>
  <si>
    <t xml:space="preserve">Dobava i ugradnja DDC ormar za monitoring obrade vodovoda i  kanalizacije RO-SVIK .U ormaru su integrirane komplente međuveze sa DDC automatikom.elektrokomandni ormar je viseće izvedbe u zaštiti IP 54,završno obojan sa RAL7032, uvodnice sa gornje strane.Mogućnost uzemljenja na kućište,vrata i montažnu ploču prema VDE i DIN propisima (atestiran). Za potrebe izvedbe ormara isporučioc elektrokomandnog ormara izrađuju izvedbene sheme usklađene sa isporučiocom instalacije vodovoda i kanalizacije i automatske regulacije.Elektrokomandni ormar isporučuje se kompletno ožičen i ispitan s priloženom dokumentacijom izvedenog stanja i ispitnim listom.  
maksimalne dimenzija : 800x800x300mm
oznaka : RO-SVIK   
                                     </t>
  </si>
  <si>
    <t>S.656.</t>
  </si>
  <si>
    <r>
      <t xml:space="preserve">Dobava i ugradnja DDC regulatora automatske regulacije za ugradnju u ormar RO-STP </t>
    </r>
    <r>
      <rPr>
        <b/>
        <sz val="10"/>
        <rFont val="Arial Narrow"/>
        <family val="2"/>
        <charset val="238"/>
      </rPr>
      <t>dislocirani modul stanice tehničkih plinova</t>
    </r>
    <r>
      <rPr>
        <sz val="10"/>
        <rFont val="Arial Narrow"/>
        <family val="2"/>
        <charset val="238"/>
      </rPr>
      <t xml:space="preserve">:
</t>
    </r>
  </si>
  <si>
    <t>S.657.</t>
  </si>
  <si>
    <t xml:space="preserve">Dobava i ugradnja DDC ormar za monitoring stanice tehničkih plinova RO-STP .U ormaru su integrirane komplente međuveze sa DDC automatikom.elektrokomandni ormar je viseće izvedbe u zaštiti IP 54,završno obojan sa RAL7032, uvodnice sa gornje strane.Mogućnost uzemljenja na kućište,vrata i montažnu ploču prema VDE i DIN propisima (atestiran). Za potrebe izvedbe ormara isporučioc elektrokomandnog ormara izrađuju izvedbene sheme usklađene sa isporučiocom instalacije vodovoda i kanalizacije i automatske regulacije.Elektrokomandni ormar isporučuje se kompletno ožičen i ispitan s priloženom dokumentacijom izvedenog stanja i ispitnim listom.  
maksimalne dimenzija : 800x800x300mm
oznaka : RO-STP  
                                     </t>
  </si>
  <si>
    <t>S.658.</t>
  </si>
  <si>
    <t xml:space="preserve">Dobava i ugradnja prostornog zonskog regulatora automatske regulacije za regulaciju FC ventilokonvektora, VAV sustav zraka, upravljanja rasvjetom, upravljanje elektroromotorima roleta i signalima otvorenosti prozora, sustav zonske regulacije se sastoji od :
</t>
  </si>
  <si>
    <t>Slobodno programibilni 3,5" Color LCD touch prostorni zidni upravljački kontroler R-ION Sedona s Modbus RS485/ Dali / MP-bus komunikacijom, zaključavanje ekrana lozinkom, 24 Vac/dc napajanje, ukrasnim okvirom u bijeloj boji, te ugrađeni osjetnik temperature i vlage ; RH2-S-DB-W</t>
  </si>
  <si>
    <t>Bazni modul za montažu na zid slobodno programibilnog prostornog zidnog  
upravljačkog kontrolera u bijeloj boji ; B2S-X-W</t>
  </si>
  <si>
    <t>U/I modul za montažu na DIN šinu električne NŽ kutije s 2 digitalna ulaza, 4 trijak izlaza, 2 analogna izlaza, 4 relejna izlaza ; napajanje 230Vac i izlazno napajanje 24Vac ; R/MIO-H24</t>
  </si>
  <si>
    <t>Relejni modul za porirešenje U/I modula za montažu na DIN s 4 relejna izlaza ; napajanje 24Vac ; RK-4</t>
  </si>
  <si>
    <t>Nadžbukna električarska kutija dimenzije 240x190x90 mm s prozirnim poklopce i ugrađenom DIN šinom za ugradnju U/I modula</t>
  </si>
  <si>
    <t>Ugradbeni štapičasti magnetski mikroprekidači otvorenosti prozora za ugradnju u okvire prozora (ugradnju izvodi isporučioc prozora).</t>
  </si>
  <si>
    <t>Radovi montaže i spajanja opreme u polju (ventilokonvektora,vav sustava,signala otvorenosti prozora, regulatora rasvjete, elektromotora roleta,prostornog kontrolera i U/I modula) na prethodno  položene i ispitane kabele.</t>
  </si>
  <si>
    <t xml:space="preserve">Specijalistički radovi programiranja prostornog zonskog regulatora
-spajanje na Modbus prema CNUSu
-testiranje komunikacija
-izrada i programiranje grafičkih prikaza
</t>
  </si>
  <si>
    <t>S.659.</t>
  </si>
  <si>
    <t xml:space="preserve">Dobava i ugradnja prostornog zonskog regulatora automatske regulacije za regulaciju CB aktivnih stropnih indukcijskih jedinica-chilled beam, detekcije kondezacije na cijevi, VAV sustav zraka, elektromotora radijatorskog grijanja, upravljanja rasvjetom, upravljanje elektroromotorima roleta i signalima otvorenosti prozora, sustav zonske regulacije se sastoji od :
</t>
  </si>
  <si>
    <t>Nalježni osjetnik kondenzacije, klasa zaštite IP 43 ; KW-W-SD</t>
  </si>
  <si>
    <t>S.660.</t>
  </si>
  <si>
    <t>Električno spajanje elemenata u polju i elektrokomadnoh ormara uz preporuku isporučioca opreme automatske regulacije. Spajanje svih kabela u elektroormaru.Označavanje kabela.Spajanje glavnog napajanja i uzemljenje.
Napomena: Trasiranje i kabliranje , te ispitivanje instalacije nije u opisu ove stavke ( u stavkama elektrotehničkog projekta EMP) već  se električno spajanje izvodi na prethodno  položene i ispitane kabele.
Ukupno 5 elektroormara i cca. 2000 kablova.</t>
  </si>
  <si>
    <t>S.661.</t>
  </si>
  <si>
    <t>Inženjering i puštanje u pogon DDC regulatora (ugrađene u elektrokomadne ormare i zonske regulatore) i obuka korisnika,te izrada izvedbene dokumentacije i inženjering usluga koja sadrži slijedeće radove:
- kordinacija svih funkcija kje su vezani za sustav DDC regulatora
- definiranje svih parametara
- opis rada svakog od sustava
- provjera lista s funkcijama
- definiranje mjesta montaže elemenata u polju sa glavnim izvođačem
- izrada električnih shema,kabel lista i planova ožičenja
- definiranje svih potrebnih međuveza
- praćenje ugovarača strojarskih i elektrinstalacija
- izrada DDC programa usklađenih sa potrebama krajnjeg korisnika
- generiranje parametara sustava
- izrada aplikacija usklađenih sa zahtjevima krajnjeg korisnika
- izrada programske dokumentacije
- testiranje opreme u polju
- statička i dinamička simulacija cjelogodišnjeg pogona prema zahtjevu projektanta i korisnika
-izrada funkcionalnih testiranja svih komponenti sustava (OQ test)
-integracija VRF sustava preko BACnet/IP protokola
-izrada potrebnih ispitnih listova
- obuka operatera i osoblja iz službe održavanja</t>
  </si>
  <si>
    <t>S.662.</t>
  </si>
  <si>
    <t xml:space="preserve">Usluge inženjeringa na nivou integracije trećih isporučioca opreme,te izrada izvedbene dokumentacije i inženjering usluga koja sadrži slijedeće radove:
- ispitivanje integracijske instalacije 
- usklađivanje sa opremom trećih isporučitelja
- programiranje centralnih jedinica
- puštanje sustava u rad
- vizalizacija podataka na jednom operatorskom panelu
- izrada aplikacija usklađenih sa zahtjevima krajnjeg korisnika
- statička i dinamička simulacija cjelogodišnjeg pogona prema zahtjevu projektanta i korisnika
- obuka operatera i osoblja iz službe održavanja
</t>
  </si>
  <si>
    <t>S.663.</t>
  </si>
  <si>
    <t xml:space="preserve">Specijalistički radovi programiranja na nivou grafičke vizualizacije unutar  WEB sučelja u DDC kontroleru. Vizualizacija i upravljenje sustavom predviđeno je i putem Internet pretraživača s bilo kojeg računala na mreži, a pristup sustavu je moguć samo uz odgovarakuća korisnička pristupna prava.
-spajanje DDC podstanice na korisničku ethernet mrežu
-testiranje komunikacija
-izrada i programiranje grafičkih prikaza
-programiranje alarmnih i history prikaza
-programiranje e-mail alarmiranja
-izrada uputstava za rad
-obuka osoblja krajnjeg korisnika
</t>
  </si>
  <si>
    <t>S.664.</t>
  </si>
  <si>
    <t xml:space="preserve">Specijalistički radovi programiranja na nivou CNUS-a OHBP i DB
-izrada i programiranje  grafičkih prikaza
-spajanje na korisničku kompjutersku mrežu
-programiranje prikaza putem Internet explorera
-programiranje alarmnih prikaza
-programiranje history prikaza
-programiranje e-mail i SMS alarmiranja
-izrada potrebnih ispitnih listova i funkcionalnih proba
-izrada uputstava za rad
-obuka osoblja krajnjeg korisnika
</t>
  </si>
  <si>
    <t>S.665.</t>
  </si>
  <si>
    <t xml:space="preserve">Usluge inženjeringa na koordinaciji povezivanja automatske regulacije HVAC instalacija s BMS sustavom cijelog kompleksa OHBP i DB bolnice.
</t>
  </si>
  <si>
    <t>S.666.</t>
  </si>
  <si>
    <t xml:space="preserve">Specijalistički radovi daljinskog praćenja rada sustava putem Internet konekcije s ciljem  optimizacije rada, podešavanja parametara, otkrivanja skrivenih grešaka i pomoć službi održavanja za rukovanje sustavom u trajanju jedne godine od finalnog puštanja u rad i primopredaje instalacije.
</t>
  </si>
  <si>
    <t>S.667.</t>
  </si>
  <si>
    <t>S.668.</t>
  </si>
  <si>
    <t xml:space="preserve">Podizanje elektrokomandnih ormara autodizalicom na razinu ventilostrojarnice visina dizanja H=16m i dubuna dizanja L=18m
</t>
  </si>
  <si>
    <t>S.669.</t>
  </si>
  <si>
    <t xml:space="preserve">radnu opremu
</t>
  </si>
  <si>
    <t>S.670.</t>
  </si>
  <si>
    <t xml:space="preserve">Natpisne samoljepive naljepnice  dimenzije 50 x 20 mm za oznake elemenata u polju, te EMP.
</t>
  </si>
  <si>
    <t xml:space="preserve">
S14. ZAJEDNIČKE STAVKE UZ STROJARSKE INSTALACIJE
</t>
  </si>
  <si>
    <t>S.671.</t>
  </si>
  <si>
    <t xml:space="preserve">Troškovi prijevoza i uskladištenja materijala specificiranog po stavkama, od mjesta nabave do radilišta, troškovi dovoza i odvoza alata potrebnog za montažu instalacije, te odvoz preostalog materijala sa čiščenjem radilišta. </t>
  </si>
  <si>
    <t>S.672.</t>
  </si>
  <si>
    <t xml:space="preserve">Prenošenje teške opreme po gradilištu do mjesta ugradnje.
</t>
  </si>
  <si>
    <t>S.673.</t>
  </si>
  <si>
    <t>S.674.</t>
  </si>
  <si>
    <t>S.675.</t>
  </si>
  <si>
    <t xml:space="preserve">Izrada radioničke dokumentacije za nestandardnu opremu. Dokumentacija se izrađuje digitalno, a predaje Naručitelju na CD-u i u papirnatoj kopiji, prema odredbama Ugovora.
Obračun po kompletu. 
</t>
  </si>
  <si>
    <t>S.676.</t>
  </si>
  <si>
    <t xml:space="preserve">Izrada i isporuka pisanih uputa za održavanje i rukovanje postrojenjem, a predaje Naručitelju na CD-u i u papirnatoj kopiji, prema odredbama Ugovora.
</t>
  </si>
  <si>
    <t>S.677.</t>
  </si>
  <si>
    <t xml:space="preserve">Obuka kadrova korisnika za intervencije, osnovni servis i upravljanje ugrađenom opremom, te  upoznavanje tehničke službe korisnika s izvedenom instalacijom i uputama za rad.
</t>
  </si>
  <si>
    <t>S.678.</t>
  </si>
  <si>
    <t>E. ELEKTROTEHNIČKE INSTALACIJE</t>
  </si>
  <si>
    <t>E.1.</t>
  </si>
  <si>
    <t>TS BOLNICA 5 - KABELSKA KANALIZACIJA</t>
  </si>
  <si>
    <t>E.1.01</t>
  </si>
  <si>
    <t xml:space="preserve">Iskolčenje kabelskih trasa 120 m.
</t>
  </si>
  <si>
    <t>E.1.02</t>
  </si>
  <si>
    <t xml:space="preserve">Iskop kabelskog rova za polaganje SN kabela premosnice u prostoru zelene površine i nogostupa, bez obzira na kategoriju zemljišta, dimenzija rova 80x120 cm; zatrpavanje rova sitnijim materijalom od iskopa, nakon drugog polaganja posteljice.
Obračun po metru
</t>
  </si>
  <si>
    <t>E.1.03</t>
  </si>
  <si>
    <t xml:space="preserve">Iskop kabelskog rova za polaganje NN kabela premosnice u prostoru zelene površine i nogostupa, bez obzira na kategoriju zemljišta, dimenzija rova 80x60 cm; zatrpavanje rova sitnijim materijalom od iskopa, nakon drugog polaganja posteljice.
Obračun po metru
</t>
  </si>
  <si>
    <t>E.1.04</t>
  </si>
  <si>
    <t xml:space="preserve">Dobava i polaganje posteljice od rastresitog materijala, pijeska ili kamene prašine fine granulacije, ukupne debljine 40cm, u kabelski rov premosnice, od čega je 10cm donja posteljica.
</t>
  </si>
  <si>
    <t>m³</t>
  </si>
  <si>
    <t>E.1.05</t>
  </si>
  <si>
    <t xml:space="preserve">Dobava i polaganje  energetske instalacijske PVC cijevi  Φ160mm za SN kabele premosnice, na prethodno pripremljenu posteljicu u kabelskom rovu.
Polaže se 6 cijevi u dvije razine
</t>
  </si>
  <si>
    <t>E.1.06</t>
  </si>
  <si>
    <t xml:space="preserve">Dobava i polaganje  energetske instalacijske PVC cijevi  Φ110mm za NN kabele premosnice, na prethodno pripremljenu posteljicu u kabelskom rovu.
Polažu se 3 cijevi u jednoj razini
</t>
  </si>
  <si>
    <t>E.1.07</t>
  </si>
  <si>
    <t xml:space="preserve">Iskop jame za ugradnju zdenca premosnice.
U jamu se ugrađuju zdenci do max. dimenzija 108x118x131 cm
</t>
  </si>
  <si>
    <t>E.1.08</t>
  </si>
  <si>
    <t xml:space="preserve">Iskop jame za ugradnju zdenca premosnice.
U jamu se ugrađuju zdenci do max. dimenzija 108x78x98 cm
</t>
  </si>
  <si>
    <t>E.1.09</t>
  </si>
  <si>
    <t xml:space="preserve">Zdenac MZ D2-V/400 kN
Dobava i ugradnja prefabriciranog betonskog zdenca za SN kabele, sa čeličnim poklopcem nosivosti 400 KN.
Uvodna ploča za 6xΦ160mm
Dimenzija (šxdxv) max. 108x118x131 cm
</t>
  </si>
  <si>
    <t>E.1.10</t>
  </si>
  <si>
    <t xml:space="preserve">Zdenac MZ D1/400 kN
Dobava i ugradnja prefabriciranog betonskog zdenca za NN kabele, sa čeličnim poklopcem nosivosti 400 KN.
Uvodna ploča za 3xΦ110mm
Dimenzija (šxdxv) max. 108x78x98 cm
</t>
  </si>
  <si>
    <t>E.1.11</t>
  </si>
  <si>
    <t xml:space="preserve">Podloga zdenca
Betoniranje  podloge za ugradnju  donjih segmenta prefabriciranog montažnog zdenca za energetsku kanalizaciju, i prekrivanje energetske instalacijske cijevi betonom.
</t>
  </si>
  <si>
    <t>E.1.12</t>
  </si>
  <si>
    <t xml:space="preserve">Zatrpavanje rova s nabijanjem zemlje
</t>
  </si>
  <si>
    <t>E.1.13</t>
  </si>
  <si>
    <t xml:space="preserve">Odvoz viška zemlje na deponij do 25 km komplet sa utovarom i razastiranjem na mjestu odlaganja
</t>
  </si>
  <si>
    <t>E.1.14</t>
  </si>
  <si>
    <t>Brtvene uvodnice za uvod kabela u TS tip HSI 150 za zid 300mm, dimezije 220x 220 mm, za vodotijesni uvod kabela uključivo sa brtvenim elementima za SN kabele, toploskupljajući tip s tri uvoda za kabele promjera 22 - 56mm 
Vodotijesno do tlaka od 2.5bar, uključujući čepove za neiskorištene prodore.
Udvodnice su ugrađuju u AB elemente objekta širine 300mm prije izlijevanja betona</t>
  </si>
  <si>
    <t>E.1.15</t>
  </si>
  <si>
    <t xml:space="preserve">Brtvene uvodnice za uvod kabela u TS tip HSI 150 za zid 300mm, dimezije 220x 220 mm, za vodotijesni uvod kabela uključivo sa brtvenim elementima za NN kabele, toploskupljajući tip s sedam uvoda za kabele promjera 12 - 31mm 
Vodotijesno do tlaka od 2.5bar, uključujući čepove za neiskorištene prodore.
Udvodnice su ugrađuju u AB elemente objekta širine 300mm prije izlijevanja betona
</t>
  </si>
  <si>
    <t>E.1.16</t>
  </si>
  <si>
    <t xml:space="preserve">Geodetski snimak trase
Geodetski snimak položenih kabela i kabelskih spojnica, izrada elaborata i prijava u katastar vodova u dužina trase 
Dokumentacija se izrađuje digitalno, a predaje Naručitelju na CD-u i u papirnatoj kopiji, prema odredbama Ugovora.
Obračun po kompletu. 
</t>
  </si>
  <si>
    <t>E.1.17</t>
  </si>
  <si>
    <t>ELEKTROMONTAŽNI RADOVI</t>
  </si>
  <si>
    <t>E.1.17.01</t>
  </si>
  <si>
    <t xml:space="preserve">Kabel XHE 49-A 1x150/25 mm2, 12/20 kV za izradu premosnica SN kabela
</t>
  </si>
  <si>
    <t>E.1.17.02</t>
  </si>
  <si>
    <t xml:space="preserve">Kabel NYY-J 0,4 kV za izradu premosnica NN kabela
*presjek postojećih kabela nije poznat predvidjeti kabele presjeka 5x95mm2
</t>
  </si>
  <si>
    <t>E.1.17.03</t>
  </si>
  <si>
    <t xml:space="preserve">Cu uže 95 mm2 
</t>
  </si>
  <si>
    <t>E.1.17.04</t>
  </si>
  <si>
    <t xml:space="preserve">Traka za upozorenje
</t>
  </si>
  <si>
    <t>E.1.17.05</t>
  </si>
  <si>
    <t xml:space="preserve">Kabelska spojnica za 1-žilne plastične kabele ravna MXSU za izradu premosnice postojećih SN kabela
Prije dobave i ugradnje provjeriti stvarne tipove postojećih kabela
</t>
  </si>
  <si>
    <t>E.1.17.06</t>
  </si>
  <si>
    <t xml:space="preserve">Kabelska spojnica za 4-žilne i 5-žilne plastične kabele postojećih NN 400V kabela
Prije dobave i ugradnje provjeriti stvarne tipove postojećih kabela
</t>
  </si>
  <si>
    <t>E.1.17.07</t>
  </si>
  <si>
    <t xml:space="preserve">Priprema bubnjeva i kabela za polaganje
</t>
  </si>
  <si>
    <t>E.1.17.08</t>
  </si>
  <si>
    <t xml:space="preserve">Polaganje SN kabela u kabelske cijevi kabelske kanalizacije
</t>
  </si>
  <si>
    <t>E.1.17.09</t>
  </si>
  <si>
    <t xml:space="preserve">Polaganje NN kabela u kabelske cijevi kabelske kanalizacije
</t>
  </si>
  <si>
    <t>E.1.17.10</t>
  </si>
  <si>
    <t xml:space="preserve">Izrada kabelskih spojnica premosnice za SN kabele u betonskim zdencima
</t>
  </si>
  <si>
    <t>E.1.17.11</t>
  </si>
  <si>
    <t xml:space="preserve">Izrada kabelskih spojnica premosnice za NN kabele u betonskim zdencima
</t>
  </si>
  <si>
    <t>E.1.17.12</t>
  </si>
  <si>
    <t xml:space="preserve">Uvlačenje kabela za priključak trafostanice uvlače se 3 žile u prosječnoj dužini 60 m
Nakon izgradnje TS Bolnica 5 kabeli premosnice se prekidaju na mjestu spojnica i priključuju na novoizgrađenju TS
Kabeli se uvlače kroz brtvene uvodnice u zidu TS s izradom vodotijesnih spojeva toploskupljajućim spojevima
</t>
  </si>
  <si>
    <t>E.1.17.13</t>
  </si>
  <si>
    <t xml:space="preserve">Razvlačenje trake Cu užeta 95 mm2 za uzemljenje duž trase kabela
</t>
  </si>
  <si>
    <t>E.1.17.14</t>
  </si>
  <si>
    <t xml:space="preserve">Spajanje Cu užeta 95mm2 i priključak na združeno uzemljenje TS
Uključujući križne ili bimetalne spojnice i spojni materijal
</t>
  </si>
  <si>
    <t>E.1.17.15</t>
  </si>
  <si>
    <t xml:space="preserve">Izrada kabelskog završetka 20 kV voda
</t>
  </si>
  <si>
    <t>E.1.17.16</t>
  </si>
  <si>
    <t xml:space="preserve">Izrada kabelskog adaptera 20 kV voda i spajanje u vodno polje
</t>
  </si>
  <si>
    <t>E.1.17.17</t>
  </si>
  <si>
    <t xml:space="preserve">Ispitivanje plašta kabela poslije polaganja 
</t>
  </si>
  <si>
    <t>E.1.17.18</t>
  </si>
  <si>
    <t xml:space="preserve">Ispitivanje dielektričke čvrstoće završenog kabelskog voda
</t>
  </si>
  <si>
    <t>E.2.</t>
  </si>
  <si>
    <t>TS BOLNICA 5 - POSTROJENJA</t>
  </si>
  <si>
    <t>POSTROJENJE HEP ODS d.o.o.</t>
  </si>
  <si>
    <t>E.2.01</t>
  </si>
  <si>
    <r>
      <rPr>
        <b/>
        <sz val="10"/>
        <rFont val="Arial Narrow"/>
        <family val="2"/>
        <charset val="238"/>
      </rPr>
      <t>POSTROJENJE 10(20) kV HEP ODS d.o.o.</t>
    </r>
    <r>
      <rPr>
        <sz val="10"/>
        <rFont val="Arial Narrow"/>
        <family val="2"/>
        <charset val="238"/>
      </rPr>
      <t xml:space="preserve">
</t>
    </r>
    <r>
      <rPr>
        <b/>
        <sz val="10"/>
        <rFont val="Arial Narrow"/>
        <family val="2"/>
        <charset val="238"/>
      </rPr>
      <t>=J</t>
    </r>
    <r>
      <rPr>
        <sz val="10"/>
        <rFont val="Arial Narrow"/>
        <family val="2"/>
        <charset val="238"/>
      </rPr>
      <t xml:space="preserve">
Metalom oklopljeni i plinom SF6 izolirani kompaktni sklopni modul, za unutrašnju montažu, s jednim sistemom izoliranih sabirnica, kompletno tvornički dogotovljen i ispitan. Kompaktni sklopni modul izveden je s odvojenim sabirničkim, aparatnim i kabelskim prostorom, u konfiguraciji dva vodna polja s tropoložajnm rastavnom sklopkom, spojnim poljem, mjernim poljem  i poljem direktnog kabelskog priključka.
Polja su opremljena s niskonaponskim odjeljkom za smještaj opreme zaštite, mjerenja i signalizacije.
Karakteristike i tehnički podaci postrojenja su:
Vrsta postrojenja: Plinom SF6 izolirano, metalom oklopljeno, unutrašnja montaža
Sabinice: Izolirane, jednostruke, nesekcionirane
Nazivni napon: 24kV
Nazivna frekvencija: 50Hz
Nazivni jednominutni podnosivi napon 50Hz: 50kV
Nazivni podnosivi udarni napon 1,2/50µs: 125kV
Nazivna trajna struja
-sabirnice: 630A
-dovodi: 630A
-transformatorska polja: 630A
-odvodi(vodna polja): 630A
Nazivna kratkotrajno podnosiva struja, 1s: 16kA
Nazivna tjemena vrijednost struje: 40kA
Stupanj zaštite kućišta modula: IP66
Stupanj zaštite pogonskog mehanizma: IP2X/3X
Postrojenje 20 kV sastoji se kako slijedi:
</t>
    </r>
  </si>
  <si>
    <t>E.2.01.01</t>
  </si>
  <si>
    <r>
      <t xml:space="preserve">VODNA POLJA 20 kV
+J01, +J02
</t>
    </r>
    <r>
      <rPr>
        <sz val="10"/>
        <rFont val="Arial Narrow"/>
        <family val="2"/>
        <charset val="238"/>
      </rPr>
      <t xml:space="preserve">Sklopni modul širine 310mm
</t>
    </r>
    <r>
      <rPr>
        <b/>
        <sz val="10"/>
        <rFont val="Arial Narrow"/>
        <family val="2"/>
        <charset val="238"/>
      </rPr>
      <t>U sklopni modul ugrađena je slijedeća oprema:
Sabirnički odjeljak (limom ograđen) opremljen s:</t>
    </r>
    <r>
      <rPr>
        <sz val="10"/>
        <rFont val="Arial Narrow"/>
        <family val="2"/>
        <charset val="238"/>
      </rPr>
      <t xml:space="preserve">
Trofazne sabirnice u plino nepropusnom kućištu, ispunjenom SF6 plinom malog nadtlaka. Nazivna struja sabirnica 630 A - kom. 1
</t>
    </r>
    <r>
      <rPr>
        <b/>
        <sz val="10"/>
        <rFont val="Arial Narrow"/>
        <family val="2"/>
        <charset val="238"/>
      </rPr>
      <t>Aparatni odjeljak (metalom oklopljen i plinom SF6 izoliran) opremljen s:</t>
    </r>
    <r>
      <rPr>
        <sz val="10"/>
        <rFont val="Arial Narrow"/>
        <family val="2"/>
        <charset val="238"/>
      </rPr>
      <t xml:space="preserve">
Tropoložajna rastavna sklopka, kom. 1, tehničkih karakteristika:
Izvedba: fiksna (ugrađena u sklopni modul)
Nazivni napon: 24kV
Nazivni pogonski napon: 24kV
Nazivni podnosivi napon 1 min., 50Hz: 50kV
Nazivni podnosivi udarni napon 1,2/50µs: 125kV
Nazivna struja: 630A
Kratkotrajno podnosiva struja kratkog spoja (1s): 16kA
Pogon: motorni pogon 48V=
Pogon zemljospojnika: ručno
Uklopni i isklopni svitak 48V=
Pomoćni kontakti za signalizaciju.
Blok je opremljen provodnim izolatorima za priključak kabela i provodnim konusnim izolatorima-adapterima serije tipa C 630A komplet s tri T-adaptera tipa C ( 400/630A) 20 kV  s kapacitivnim ispitnim točkama ( kutni adapteri za AL kabel 3 x 1 x 150 mm² ) za priključak sabirnice, kapacitivnim indikatorima napona s LCD ekranom, ručicom za napinjanje opruge i indikatorom za kontrolu pritiska SF6 plina. 
</t>
    </r>
  </si>
  <si>
    <t xml:space="preserve">Uključujući međublokade kabelskog poklopca - sprečavanja uklopa rast. sklopke kod otvorenog poklopca ili ulaska u odjeljak kada je rastavna sklopka uklopljena.
Sklopni blok je pripremljen za daljinsko vođenje svi signali dovedeni na stezaljke u niskonaponskom odjeljku
</t>
  </si>
  <si>
    <t xml:space="preserve">kompl </t>
  </si>
  <si>
    <t>E.2.01.02</t>
  </si>
  <si>
    <r>
      <t xml:space="preserve">SPOJNO POLJE 20 kV
+J03
</t>
    </r>
    <r>
      <rPr>
        <sz val="10"/>
        <rFont val="Arial Narrow"/>
        <family val="2"/>
        <charset val="238"/>
      </rPr>
      <t>Sklopni modul širine 430mm
U sklopni modul ugrađena je slijedeća oprema:
Sabirnički odjeljak (limom ograđen) opremljen s:
Trofazne sabirnice u plino nepropusnom kućištu, ispunjenom SF6 plinom malog nadtlaka. Nazivna struja sabirnica 630 A - kom. 1
Aparatni odjeljak (metalom oklopljen i plinom SF6 izoliran) opremljen s:
Tropoložajna rastavna sklopka, kom. 1, tehničkih karakteristika:
Izvedba: fiksna (ugrađena u sklopni modul)
Nazivni napon: 24kV
Nazivni pogonski napon: 24kV
Nazivni podnosivi napon 1 min., 50Hz: 50kV
Nazivni podnosivi udarni napon 1,2/50µs: 125kV
Nazivna struja: 630A
Kratkotrajno podnosiva struja kratkog spoja (1s): 16kA
Pogon: motorni pogon 48V=
Pogon zemljospojnika: ručno
Uklopni i isklopni svitak 48V=
Pomoćni kontakti za signalizaciju.
Blok je opremljen kapacitivnim indikatorima napona s LCD ekranom, ručicom za napinjanje opruge i indikatorom za kontrolu pritiska SF6 plina. 
Uključujući međublokade kabelskog poklopca - sprečavanja uklopa rast. sklopke kod otvorenog poklopca ili ulaska u odjeljak kada je rastavna sklopka uklopljena.
Sklopni blok je pripremljen za daljinsko vođenje svi signali dovedeni na stezaljke u niskonaponskom odjeljku.</t>
    </r>
  </si>
  <si>
    <t>E.2.01.03</t>
  </si>
  <si>
    <r>
      <t xml:space="preserve">MJERNO POLJE 10 (20) kV:
+J04
</t>
    </r>
    <r>
      <rPr>
        <sz val="10"/>
        <rFont val="Arial Narrow"/>
        <family val="2"/>
        <charset val="238"/>
      </rPr>
      <t xml:space="preserve">Zrakom izolirano postrojenje u kojem su smješteni naponski i strujni transformatori priključak na izolirane sabirnice lijevo i desno. Plinom SF6 izolirane sabirnice.
Sklopni modul širine 840mm
U skopni modul ugrađena je slijedeća oprema:
Sabirnički odjeljak (limom ograđen) opremljen s:
Trofazne sabirnice u plinonepropusnom kućištu, ispunjenom SF6 plinom malog nadtlaka. Nazivna struja sabirnica 630 A - 1kom
Aparatni odjeljak :
Jednopolno izolirani naponski mjerni transformator s osiguračem 0,5 A - 3kom:
-Primarni napon  10(20)/√3 kV
-Sekundarni napon 100/√3 V, Klasa točnosti 0,5
-Tercijarni napon 100/√3 V, Klasa točnosti 3P
-Nazivna snaga 15 VA
Strujni mjerni transformator za naponski nivo 24 kV - 3kom
-Najviši napon  24 kV
-Prijenosni omjer 200/5 A
-Klasa točnosti 0,5S FS 5
-Nazivna snaga 5 VA
-Trajna termička struja 1,2xIn
-Idyn 65 kA
Visokonaponski osigurač  24 kV, 0,5A - 3kom
Provodni izolatori za spoj sabirnica - 3kom
</t>
    </r>
  </si>
  <si>
    <t>E.2.01.04</t>
  </si>
  <si>
    <r>
      <t xml:space="preserve">POLJE DIREKTNOG KABELSKOG PRILJUČKA
+J05
</t>
    </r>
    <r>
      <rPr>
        <sz val="10"/>
        <rFont val="Arial Narrow"/>
        <family val="2"/>
        <charset val="238"/>
      </rPr>
      <t xml:space="preserve">Sklopni modul širine 310mm
U skopni modul ugrađena je slijedeća oprema:
Sabirnički odjeljak (limom ograđen) opremljen s:
Trofazne sabirnice u plino nepropusnom kućištu, ispunjenom SF6 plinom malog nadtlaka. Nazivna struja sabirnica 630 A
Blok je opremljen provodnim izolatorima za priključak kabela i provodnim konusnim izolatorima-adapterima serije tipa C 630A komplet s tri T-adaptera tipa C ( 400/630A) 20 kV s kapacitivnim ispitnim točkama ( kutni adapteri za AL kabel 3 x 1 x 150 mm² ) za priključak sabirnice i kapacitivnim indikatorima napona s LCD ekranom
</t>
    </r>
  </si>
  <si>
    <t>E.2.02</t>
  </si>
  <si>
    <r>
      <rPr>
        <b/>
        <sz val="10"/>
        <rFont val="Arial Narrow"/>
        <family val="2"/>
        <charset val="238"/>
      </rPr>
      <t>MJERENJE</t>
    </r>
    <r>
      <rPr>
        <sz val="10"/>
        <rFont val="Arial Narrow"/>
        <family val="2"/>
        <charset val="238"/>
      </rPr>
      <t xml:space="preserve">
</t>
    </r>
    <r>
      <rPr>
        <b/>
        <sz val="10"/>
        <rFont val="Arial Narrow"/>
        <family val="2"/>
        <charset val="238"/>
      </rPr>
      <t>+RM</t>
    </r>
    <r>
      <rPr>
        <sz val="10"/>
        <rFont val="Arial Narrow"/>
        <family val="2"/>
        <charset val="238"/>
      </rPr>
      <t xml:space="preserve">
Mjerni ormarić za unutarnju montažu dimenzija 500x550x215mm opremljen slijedećom opremom:
Univerzalno intervalnim kombi komunikacijsko brojilom za mjerenje aktivne, reaktivne energije i snage, te praćenje i registriranje potrošnje, predviđeno za trosistemski indirektni priključak (3x100/Ö3 V, 5A) - 1kom
Komunikacijski modul za daljinsko očitanje višefunkcijskih brojila s ugrađenim sučeljem Euridis i RS-485 predviđen za montažu na priključnicu trofaznog brojila - 1kom
osigurači komplet tip: NUZ 25/6 A, - 4kom
redna stezaljka, - 24kom
uvodnica AU 16x15 MS 
Kabel za spoj mjernog polja i elektromjernog ormara slijedećih tipova:
NYY 5x2,5 mm2 - 10m
NYY 2x4 mm2 - 30m
</t>
    </r>
  </si>
  <si>
    <t>E.2.03</t>
  </si>
  <si>
    <r>
      <t xml:space="preserve">SREDNJENAPONSKI PRIKLJUČAK HEP ODS-a
</t>
    </r>
    <r>
      <rPr>
        <sz val="10"/>
        <rFont val="Arial Narrow"/>
        <family val="2"/>
        <charset val="238"/>
      </rPr>
      <t xml:space="preserve">Kabelski završetak za 20kV jednožilni kabel izoliran umj.masom - 2kom
Kabelska stopica na gnječenje Al 150 mm2 - 6kom
Kabelska stopica na gnječenje Cu 25 mm2 - 6kom
Set od dva kabelska T priključka za SN postrojenje za presjek 150mm2 - 2kompl
Srednje naponski priključak HEP-a
</t>
    </r>
  </si>
  <si>
    <t>E.2.04</t>
  </si>
  <si>
    <r>
      <t xml:space="preserve">UZEMLJENJE I IZJEDNAČENJE POTENCIJALA
</t>
    </r>
    <r>
      <rPr>
        <sz val="10"/>
        <rFont val="Arial Narrow"/>
        <family val="2"/>
        <charset val="238"/>
      </rPr>
      <t xml:space="preserve">traka od nehrđajućeg čelika V2A 30x3,5m  - 10m
T nosač trake od nehrđajućeg čelika V2A za učvršćenje trake na zid - 10kom
Bakrena fleksibilna uzica  - 4kom
Vodič H07Z-K 1G25 mm2 - 3m
Kabelske stopice KSB-C-25/8 - 6kom 
Mjerni spoj - 1kom 
</t>
    </r>
  </si>
  <si>
    <t>E.2.05</t>
  </si>
  <si>
    <r>
      <t xml:space="preserve">OPREMA ZAŠTITE
</t>
    </r>
    <r>
      <rPr>
        <sz val="10"/>
        <rFont val="Arial Narrow"/>
        <family val="2"/>
        <charset val="238"/>
      </rPr>
      <t xml:space="preserve">Ploča s pet pravila sigurnosti SU 16.8   - 1kom 
Upute za pružanje prve pomoći unesrećenima SU 16.8  - 1kom 
Znak opasnosti "OPASNOST OD ELEKTRIČNE STRUJE" OP 3.7 - 4kom
Obavijesna ploča "NE UKLJUČUJ" OK – 3 - 1kom 
Uokvirena jednopolna shema - 1kom
Ormarić prve pomoći - 1kom 
Zidni stalak za pogonski dnevnik - 1kom 
Oznaka trafostanice - 1kom 
Aparat za gašenje požara P-9 - 1kom 
Oznaka za aparat za gašenje požara - 1kom 
Izolacioni tepih do 50 kV širine 1200 mm - 4m </t>
    </r>
  </si>
  <si>
    <t>E.2.06</t>
  </si>
  <si>
    <t>ELEKROMONTAŽNI RADOVI POSTROJENJE HEP</t>
  </si>
  <si>
    <t>E.2.06.01</t>
  </si>
  <si>
    <t xml:space="preserve">Montaža SN postrojenja opisanog u točki E.2.01
</t>
  </si>
  <si>
    <t>E.2.06.02</t>
  </si>
  <si>
    <t xml:space="preserve">Montaža sustava mjerenja prema specifikaciji E.2.02
</t>
  </si>
  <si>
    <t>E.2.06.03</t>
  </si>
  <si>
    <t>Spajanje SN kabela i montaža opreme prema specifikaciji E.2.03 i E.2.04.</t>
  </si>
  <si>
    <t>E.2.06.04</t>
  </si>
  <si>
    <t xml:space="preserve">Montaža zaštitne opreme prema specifikaciji E.2.05.
</t>
  </si>
  <si>
    <t>E.2.07</t>
  </si>
  <si>
    <t>TRANSPORT</t>
  </si>
  <si>
    <t>E.2.07.01</t>
  </si>
  <si>
    <t xml:space="preserve">Prijevoz i istovar na mjesto montaže SN bloka
</t>
  </si>
  <si>
    <t>E.2.07.02</t>
  </si>
  <si>
    <t xml:space="preserve">Prijevoz i istovar na mjesto montaže ostalog specificiranog materijala
</t>
  </si>
  <si>
    <t>E.2.08</t>
  </si>
  <si>
    <t xml:space="preserve">ISPITIVANJA </t>
  </si>
  <si>
    <t>E.2.08.01</t>
  </si>
  <si>
    <t xml:space="preserve">Ispitivanje i izrada izvješća
-          Dielektričke čvrstoće 20 kV kabela
-          Mjerenje otpora izolacije  svih NN kabela
-          Mjerenje otpora uzemljenja
-          Mjerenje otpora unutar sustava za izjed. potencijala
-          Provjera neprekinutosti zašt. vodiča
-          Provjera zaštite od indirektnog dodira
</t>
  </si>
  <si>
    <t>POSTROJENJE KBC</t>
  </si>
  <si>
    <t>E.2.09</t>
  </si>
  <si>
    <r>
      <rPr>
        <b/>
        <sz val="10"/>
        <rFont val="Arial Narrow"/>
        <family val="2"/>
        <charset val="238"/>
      </rPr>
      <t>POSTROJENJE KBC
POSTROJENJE 10(20) kV
=J</t>
    </r>
    <r>
      <rPr>
        <sz val="10"/>
        <rFont val="Arial Narrow"/>
        <family val="2"/>
        <charset val="238"/>
      </rPr>
      <t xml:space="preserve">
Metalom oklopljeni i plinom SF6 izolirani kompaktni sklopni modul, za unutrašnju montažu, s jednim sistemom izoliranih sabirnica, kompletno tvornički dogotovljen i ispitan. Kompaktni sklopni modul izveden je s odvojenim sabirničkim, aparatnim i kabelskim prostorom, u konfiguraciji jednog direktnog kabelskog priključka, dva vodna polja s vakumskim prekidačima i tropoložajnom rastavnom sklopkom, tri trafo polja s vakumskim prekidačima i tropoložajnom rastavnom sklopkom.
Polja su opremljena s niskonaponskim odjeljkom za smještaj opreme zaštite, mjerenja i signalizacije.
Karakteristike i tehnički podaci postrojenja su:
Vrsta postrojenja: Plinom SF6 izolirano, metalom oklopljeno, unutrašnja montaža
Sabinice: Izolirane, jednostruke, nesekcionirane
Nazivni napon: 24kV
Nazivna frekvencija: 50Hz
Nazivni jednominutni podnosivi napon 50Hz: 50kV
Nazivni podnosivi udarni napon 1,2/50µs: 125kV
Nazivna trajna struja
-sabirnice: 630A
-dovodi: 630A
-transformatorska polja: 630A
-odvodi(vodna polja): 630A
Nazivna kratkotrajno podnosiva struja, 1s: 16kA
Nazivna tjemena vrijednost struje: 40kA
Stupanj zaštite kućišta modula: IP66
Stupanj zaštite pogonskog mehanizma: IP2X/3X
Postrojenje 20 kV sastoji se kako slijedi:
</t>
    </r>
  </si>
  <si>
    <t>E.2.09.01</t>
  </si>
  <si>
    <r>
      <t xml:space="preserve">POLJE DIREKTNOG KABELSKOG PRIKLJUČKA
+J06
</t>
    </r>
    <r>
      <rPr>
        <sz val="10"/>
        <rFont val="Arial Narrow"/>
        <family val="2"/>
        <charset val="238"/>
      </rPr>
      <t xml:space="preserve">Sklopni modul širine 310mm
U skopni modul ugrađena je slijedeća oprema:
Sabirnički odjeljak (limom ograđen) opremljen s:
Trofazne sabirnice u plino nepropusnom kućištu, ispunjenom SF6 plinom malog nadtlaka. Nazivna struja sabirnica 630 A
Blok je opremljen provodnim izolatorima za priključak kabela i provodnim konusnim izolatorima-adapterima serije tipa C 630A komplet s tri T-adaptera tipa C ( 400/630A) 20 kV s kapacitivnim ispitnim točkama ( kutni adapteri za AL kabel 3 x 1 x 150 mm² ) za priključak sabirnice i kapacitivnim indikatorima napona </t>
    </r>
    <r>
      <rPr>
        <b/>
        <sz val="10"/>
        <rFont val="Arial Narrow"/>
        <family val="2"/>
        <charset val="238"/>
      </rPr>
      <t xml:space="preserve">s </t>
    </r>
    <r>
      <rPr>
        <sz val="10"/>
        <rFont val="Arial Narrow"/>
        <family val="2"/>
        <charset val="238"/>
      </rPr>
      <t xml:space="preserve">LCD ekranom
</t>
    </r>
  </si>
  <si>
    <t>E.2.09.02</t>
  </si>
  <si>
    <r>
      <t xml:space="preserve">VODNA POLJA 20 kV
+J07, +J08
</t>
    </r>
    <r>
      <rPr>
        <sz val="10"/>
        <rFont val="Arial Narrow"/>
        <family val="2"/>
        <charset val="238"/>
      </rPr>
      <t xml:space="preserve">Sklopni modul širine 430mm
U sklopni modul ugrađena je slijedeća oprema:
Sabirnički odjeljak (limom ograđen) opremljen s:
Trofazne sabirnice u plino nepropusnom kućištu, ispunjenom SF6 plinom malog nadtlaka. Nazivna struja sabirnica 630 A - kom. 1
Aparatni odjeljak (metalom oklopljen i plinom SF6 izoliran) opremljen s:
Vakuumski prekidač kom. 1, tehničkih karakteristika:
Izvedba: fiksna (ugrađena u sklopni modul)
Nazivni napon: 24kV
Nazivni pogonski napon: 24kV
Nazivni podnosivi napon 1 min., 50Hz: 50kV
Nazivni podnosivi udarni napon 1,2/50µs: 125kV
Nazivna struja: 630A
Kratkotrajno podnosiva struja kratkog spoja (3s): 16kA
Nazivna uklopna struja (uklopna moć): 40kA
Nazivna isklopna struja (prekidna moć):16kA
Sklopni ciklus: O-0,3s-CO-3min-CO
Signalna sklopka (signalizacija stanja glavnih kontakata prekidača)
Uklop prekidača s blokadom uzastopnog sklapanja
Nazivni napon uklopnog okidača: 48V =
Nazivni napon isklopnog okidača: 48V =
Pomoćna sklopka Standardno: 6 NO + 6 NZ, od kojih su slobodni kontakti 1 NO + 3 NZ + 2 preklopna
Pogon: motorni 48V =
Tropoložajna rastavna sklopka, tehničkih karakteristika: - kom. 1:
Izvedba: fiksna (ugrađena u sklopni modul)
</t>
    </r>
  </si>
  <si>
    <t xml:space="preserve">Nazivni napon: 24kV
Nazivni pogonski napon: 24kV
Nazivni podnosivi napon 1 min., 50Hz: 50kV
Nazivni podnosivi udarni napon 1,2/50µs: 125kV
Nazivna struja: 630A
Kratkotrajno podnosiva struja kratkog spoja (1s): 16kA
Pogon: ručni
Blok je opremljen slijedećom zaštitnom opremom:
Obuhvatni trofazni strujni mjerni transformator, za numerički zaštitni relej 
Smještaj: za unutrašnju montažu
Nazivna struja: 200A
Nazivna kontinuirana termička struja Id: 630A
Broj jezgara: 1
Snaga: 2,5 VA
Klasa i granični faktor točnosti: 10P10
Numerički relej prekostrujne zaštite (I&gt;,I&gt;&gt;, Io&gt;) za zaštitu vodnog polja slijedeći karakteristika: - kom. 1:
- napajanje terminala : 60-250 VDC, 230V AC
- napon binarnih ulaza i izlaza 24-250 VDC
- 4 analogna strujna ulaza 1/5 A, 50Hz
- 3 analogna naponska ulaza 100 V; 50 Hz
- 1 kontakt za signalizaciju ispravnosti uređaja
</t>
  </si>
  <si>
    <t xml:space="preserve">Upravljanje i nadzor:
- upravljanje sa dva aparata
- trajni nadzor stanja dva aparata i kolica prekidača,
- programibilni binarni ulazi 3x,
- programibilni binarni izlazi 5x,
- kronološko snimanje događaja
- kronološko snimanje kvarova
- Funkcijske tipke i LCD ekran
Mjerenja:
- struje IL1, IL2, IL3, Io
- napona UL1, UL2, UL3,
- radne i reaktivne snage, aktivne i reaktivne energije, frekvencije, faktora snage (cos fi)
Funkcije zaštite:
- neusmjerena nadstrujna 3I&gt;, 3I&gt;&gt;, 3I&gt;&gt;&gt;, (ANSI 50/51)
- neusmjerena zemljospojna Io&gt;, Io&gt;&gt;, Io&gt;&gt;&gt;, (ANSI 50N/51N)
- usmjerena osjetljiva zemljospojna zaštita (ANSI 67N)
- prekid faznog vodiča ΔI&gt;, (ANSI 46)
- zaštita od zatajenja prekidača CBFP (ANSI 50BF)
- podnaponska zaštita (ANSI 27)
- nadnaponska zaštita (ANSI 59)
- podfrekventna zaštita (ANSI 81L)
- nadfrekventna zaštita (ANSI 81H)
- termička zaštita (ANSI 49)
- zaštita od nesimetričnog opterećenja (ANSI 47)
Komunikacija:
- Pridržanje naloga isklopa (“Lockout“) dok se ne obavi potvrđivanje (resetiranje) na terminalu polja (ANSI 86)
 - Komunikacijsko sučelje1xEthernet prema protokolu ModbusTCP+IEC61850
</t>
  </si>
  <si>
    <t xml:space="preserve">Blok je opremljen provodnim izolatorima za priključak kabela i provodnim konusnim izolatorima-adapterima serije tipa C 630A komplet s tri T-adaptera tipa C ( 400/630A) 20 kV s kapacitivnim ispitnim točkama ( kutni adapteri za AL kabel 3 x 1 x 150 mm² ) za priključak sabirnice, kapacitivnim indikatorima napona s LCD ekranom, ručicom za napinjanje opruge i indikatorom za kontrolu pritiska SF6 plina. 
Uključujući međublokade kabelskog poklopca - sprečavanja uklopa rast. sklopke kod otvorenog poklopca ili ulaska u odjeljak kada je rastavna sklopka uklopljena
</t>
  </si>
  <si>
    <t>E.2.09.03</t>
  </si>
  <si>
    <r>
      <t xml:space="preserve">TRAFO POLJE 20 kV:
+J09, +J10, +J11
</t>
    </r>
    <r>
      <rPr>
        <sz val="10"/>
        <rFont val="Arial Narrow"/>
        <family val="2"/>
        <charset val="238"/>
      </rPr>
      <t xml:space="preserve">Sklopni modul širine 430mm
U skopni modul ugrađena je slijedeća oprema:
Sabirnički odjeljak (limom ograđen) opremljen s:
Trofazne sabirnice u plinonepropusnom kućištu, ispunjenom SF6 plinom malog nadtlaka. Nazivna struja sabirnica 630 A - 1kom
Aparatni odjeljak (metalom oklopljen i plinom SF6 izoliran) opremljen s:
Vakuumski prekidač kom. 1, tehničkih karakteristika:
Izvedba: fiksna(ugrađen u sklopni modul)
Nazivni napon: 24kV
Nazivni pogonski napon: 24kV
Nazivni podnosivi napon 1 min., 50Hz: 50kV
Nazivni podnosivi udarni napon 1,2/50µs: 125kV
Nazivna struja: 630A
Kratkoktrajno podnosiva struja kratkog spoja (3s): 16kA
Nazivna uklopna struja (uklopna moć): 40kA
Nazivna isklopna struja (prekidna moć):16kA
Sklopni ciklus: O-0,3s-CO-3min-CO
Signalna sklopka (signalizacija stanja glavnih kontakata prekidača)
Uklop prekidača s blokadom uzastopnog sklapanja
Nazivni napon uklopnog okidača: 48V =
Nazivni napon isklopnog okidača: 48V =
Opremljen s okidačem pokretan strujnim transformatorom za impuls isklapanja od 0,1 Ws u vezi s odgovarajućim zaštitnim sustavima poput zaštitnog sustava 7SJ45.
Pomoćna sklopka Standardno: 6 NO + 6 NZ, od kojih su slobodni kontakti 1 NO + 3 NZ + 2 preklopna
</t>
    </r>
  </si>
  <si>
    <t xml:space="preserve">Pogon: motorni 48V =
Tropoložajna rastavna sklopka - kom. 1, tehničkih karakteristika:
Izvedba: fiksna (ugrađena u sklopni modul)
Nazivni napon: 24kV
Nazivni pogonski napon: 24kV
Nazivni podnosivi napon 1 min., 50Hz: 50kV
Nazivni podnosivi udarni napon 1,2/50µs: 125kV
Nazivna struja: 630A
Kratkotrajno podnosiva struja kratkog spoja (1s): 16kA
Pogon: ručni
Blok je opremljen slijedećom zaštitnom opremom:
Obuhvatni trofazni strujni mjerni transformator, za autonomnu zaštitnu opremu koja se napaja preko strujnog transformatora, tehničkih karakteristika: - 1kom:
-Smještaj: za unutrašnju montažu
-Nazivna struja: 50A
-Nazivna kontinuirana termička struja Id: 630A
-Broj jezgara: 1
-Snaga: 2 VA
-Klasa i granični faktor točnosti: 10P10
Numerički relej prekostrujne zaštite (I&gt;,I&gt;&gt;, Io&gt;), prilagođen za zaštitu transformatora 10(20)/0,4kV, 630kVA, napajanje preko strujnih transformatora - 1kom:
</t>
  </si>
  <si>
    <t xml:space="preserve">Blok je opremljen kabelskim spojevima na provodne izolatore tipa C s vijčanim spojem M16, kutnim adapterima za kabel AL 3 x 1 x 35 mm² )  i po tri nemagnetske prilagodljive obujmice za SN kabele., kapacitivnim indikatorima napona , ručicom za napinjanje opruge i indikatorom za kontrolu pritiska SF6 plina.
Pomoćnim signalnim sklopkama (1NO+1NC+2CO/RS, 1NO+1NC+2CO/ZS, 6NO+6NC/PR )
Uključujući međublokade kabelskog poklopca - sprečavanja uklopa rast. sklopke kod otvorenog poklopca ili ulaska u odjeljak kada je rastavna sklopka uklopljena
</t>
  </si>
  <si>
    <t>E.2.10</t>
  </si>
  <si>
    <r>
      <t xml:space="preserve">UZEMLJENJE I IZJEDNAČENJE POTENCIJALA
</t>
    </r>
    <r>
      <rPr>
        <sz val="10"/>
        <rFont val="Arial Narrow"/>
        <family val="2"/>
        <charset val="238"/>
      </rPr>
      <t xml:space="preserve">Traka od nehrđajućeg čelika V2A 30x3,5m  - 50m
Križna spojnica 60x60 - 20kom 
T nosač trake od nehrđajućeg čelika V2A za učvršćenje trake na zid - 65kom
Bakrena fleksibilna uzica za spoj kućišta NN polja na traku za izjednačenje potencijala, dužine 30 cm i presjeka 25 mm2 sa stopicom na oba kraja - 30kom 
Vodič H07Z-K 1G25 mm2- 10m 
Kabelske stopice
Mjerni spoj - 2kom 
Kabelska stopica za gnječenje Cu 95
</t>
    </r>
  </si>
  <si>
    <t>E.2.11</t>
  </si>
  <si>
    <r>
      <t xml:space="preserve">POMOĆNI NAPON I DALJINSKI NADZOR +PN1
</t>
    </r>
    <r>
      <rPr>
        <sz val="10"/>
        <rFont val="Arial Narrow"/>
        <family val="2"/>
        <charset val="238"/>
      </rPr>
      <t xml:space="preserve">Limeni ormar montaža na zid, min. dimenzija (š x v x d) 800x1200x400mm, opremljen limenim vratima, standardna brava ugrađena na lijevu stranu vrata (šarke na desnoj strani), stražnja montažna ploča, ulaz kabela s donje strane ormara, sabirnica za uzemljenje.
Stupanj zaštite IP55, boja RAL 7035.
Ormar je tvornički kompletiran i ispitan sa ugrađenom opremom, opremljen slijedećom opremom:
VF ispravljač/punjač baterija 48V DC, 8A.
Jedinica napajanja za nadzor akumulatorskih baterija u sustavu napajanja. Signalizacija beznaponskim kontaktom «nizak napon baterije U&lt;».
Hermetički zatvorena baterija 12V, 17Ah (monoblok)
Programabilni logički kontroler (PLC) za daljinski nadzor postojenja - 1 komplet:
-Napajanje PLC uređaja PS 60W 24/48/60V DC za montažu na PLC šinu 530mm - 1kom
-Centralna procesorska jednica programibilna prema IEC 61131, integrirani komunikacijski protokoli (PROFINET IO,
TCP/IP, UDP, ISO on TCP, SNMP, DCP, LLDP, MODBUS TCP), PROFINET IO IRT (RJ 45); integrirani PROFINET preklopnik 2 ulaza, intergirana memorija za program: 150 kB, intergirana radna memorija: 1000 kB, br. timera: 2048, br. brojača: 2048, procesorsko vrijeme: 0,06 µs, dimenzije 35x147x129mm - 1kom
-Kartica sa 16 digitalnih ulaza IEC 61131 tip 1 sa priključnim blokom utične izvedbe za vodiče 0,25-1,5mm2, napon ulaza  24V UC do 125V UC - 5kom
-Kartica sa 16 relejnih izlaza sa priključnim blokom utične izvedbe za vodiče 0,25-1,5mm2, za napone 24VDC-125VDC i 24VAC-48VAC, maks. stuja po kanalu 0,5A, ukupna struja 8A - 1kom
-PLC šina za montažu komponenti duljine 530mm - 1kom
-Memorijska kartica za PLC kapaciteta 16MB - 1kom
</t>
    </r>
  </si>
  <si>
    <t>Industrijski ethernet preklopnik za montažu na DIN šinu potpuno upravljiv, temperaturni raspon -40 ... +85 °C, napajanje 48VDC, 2 otička porta za ugradnju SFC modula 1000BaseX, 8 bakrenih portova 10/100BaseTX, dimezije: 66x188x127mm, br. VLAN: 255, DHCP, 56-bit Enkripcija - 1kom
Komplet pomoćnih releja, stezaljki, unutarnjeg ožičenja, automatskih prekidača i dr.                          
Količine definirane izvedbenim projektom</t>
  </si>
  <si>
    <t>E.2.12</t>
  </si>
  <si>
    <t>ENERGETSKI TRANSFORMATORI
+T1,+T2</t>
  </si>
  <si>
    <t>E.2.12.01</t>
  </si>
  <si>
    <t xml:space="preserve">Trofazni suhi transformator sa zalivenim namotom s hlađenjem ventilatorima u donjem dijelu namota, za unutarnju ugradnju, primarno prespojiv, sljedećih minimalnih tehničkih karakteristika: - 1kom 
Nazivna snaga                                         630 kVA
Nazivni napon VN strane               10(20)±2x2,5% kV
Nazivni napon NN strane                          400/230 V
Nazivna frekvencija                                           50Hz
Grupa spoja                                                  Dyn5
Napon kratkog spoja (dxšxv)                              6 %
Klasa izolacije VN/NN namota                            F/F
Maksimalna temperatura okoline                       40°C
Montaža                                                   unutarnja
Sustav hlađenja                                                  AF
Gubici u praznom hodu                                maks. 1250 W
Gubici pod teretom kod 120 °C                    maks. 6800W                         
Termička zaštita                            PTC u namotima
Antivibracione podloške za montažu.
Ventilatori na donjoj strani namota, dvosmjerni kotači, kuke za podizanje, priključak uzemljenja, 3 PTC sonde
Tvornička ispitivanja u skladu s HRN EN 60076-11
</t>
  </si>
  <si>
    <t>E.2.12.02</t>
  </si>
  <si>
    <t xml:space="preserve">Termički relej s 4 ulaza za PT sonde s programibilnim izlazima za alarm,  isklapanje i upravljanje ventilatorima (4 izlaza). Napon 230VAC. Ugradnja u NN sklopni blok transformatora. - 1kom 
</t>
  </si>
  <si>
    <t>E.2.13</t>
  </si>
  <si>
    <r>
      <rPr>
        <b/>
        <sz val="10"/>
        <rFont val="Arial Narrow"/>
        <family val="2"/>
        <charset val="238"/>
      </rPr>
      <t>NISKONAPONSKO POSTROJENJE
+N</t>
    </r>
    <r>
      <rPr>
        <sz val="10"/>
        <rFont val="Arial Narrow"/>
        <family val="2"/>
        <charset val="238"/>
      </rPr>
      <t xml:space="preserve">
Niskonaponski razvod izmjeničnog napona 0,4 kV, 50Hz In=2800A, Ik= 70kA sastavljen je od 7 polja, NN polja moraju ispuniti slijedeće teh. specifikacije:
Dio u kojem su smješteni prekidači opremljen je limenim vratima i poklopcima, a stražnje, gornje i bočne strane zatvorene su limenim poklopcima. Ormari imaju stupanj mehaničke zaštite IP31. Samostojeće  izvedbe H u formi 4b s modularnim vratima. Obojeni  bojom RAL 7035. 
Sva polja su opremljena nosačima sabirnica, POK kanalima, stezaljama i ostalim montažnim i spojnim priborom.
U ormar se ugrađuju horizontalne sabirnice:
- na leđima ormara, u gornjem/donjem dijelu ormara nalaze se horizontalne fazne sabirnice L1, L2, L3 za nazivnu struju 2800A i kratkotrajno podnosivu struju Ik=70kA
- u donjem dijelu ormara nalaze se horizontalne  PEN sabirnice, 
- dimenzije ormara 4000x(2200+100)x800 mm (ŠxVxD).
Niskonaponsko tipski ispitano postrojenje 0,4 kV biti će modularne samostojeće izvedbe izvedeno u skladu sa HRN EN 61439-1/2, 
     Tehnički podaci opreme
Postrojenje 0,4 kV treba biti napravljeno tako da predstavlja čvrstu, samostojeću metalnu konstrukciju, koja će podnijeti sva dinamička i statička opterećenja, za unutarnju montažu, pristupačnu za posluživanje. Ispitivanje i održavanje s prednje strane. Ugrađena oprema mora biti za trajni pogon. Raznolikost tipova ugrađene opreme mora biti svedena na minimum, a integralne cjeline moraju biti od istog proizvođača. 
</t>
    </r>
  </si>
  <si>
    <t xml:space="preserve">Postrojenje 0,4 kV mora zadovoljavati sljedeće zahtjeve:
 -  Nazivni napon                                         0,4 kV
 -  Nazivni stupanj izolacije                            1000 V
 -  Nazivna frekvencija                                   50 Hz
 -  Nazivna struja sabirnica                            2800A
 -  Nazivna kratkotrajno podnosiva struja (1s)  70kA
Standard                                      HRN EN 61439
Temperatura okoline                                        40° C
Postrojenje 0,4kV sastoji se kako slijedi:
</t>
  </si>
  <si>
    <t>E.2.13.01</t>
  </si>
  <si>
    <r>
      <t xml:space="preserve">TRAFO (dovodna polja)
+N01
+N03
+N05
Polje širine 600mm
</t>
    </r>
    <r>
      <rPr>
        <sz val="10"/>
        <rFont val="Arial Narrow"/>
        <family val="2"/>
        <charset val="238"/>
      </rPr>
      <t xml:space="preserve">U svako od polja ugrađuje se slijedeća oprema :                            
Tropolni fiksni niskonaponski zračni prekidač: - 1kom 
Nazivni maksimalni napon: 690V
Nazivni napon: 600V
Ispitni napon(1 min. 50Hz): 2,2kV
Frekvencija: 50-60Hz
Broj polova: 3
Nazivna konstantna struja: 1000A
Nazivna prekidna moć Icu: 55 kA
Nazivna pogonska prekidna moć Ics: 55kA
Nazivna kratkospojna uklopna moć Icm:121kA
Mikroprocesorska zaštita:ETU25B LSI
Svitak za isklop: 48V =
Svitak za isklop: 230VAC
Kontakt za dojavu prorade zaštite
Pomoćni kontakti za signalizaciju uključenog/isključenog stanja prekidača
</t>
    </r>
  </si>
  <si>
    <t xml:space="preserve">Odvodnik prenapona 3-polni za unutrašnju montažu razred I za TN-C: - 1kom 
-Nazivni napon: 0,5kV
-Nazivna odvodna struja: 100 kA
Elektronski univerzalni uređaj za mjerenje električnih veličina za ugradnju na vrata NN postrojenja – ima slijedeće mjerne funkcije: - 1kom 
-Fazni i linijski napon
-Struja po fazi, i srednja vrijednost
-Radnu snagu
-Jalovu snagu
-Faktor snage
-Minimalna i maksimalna vrijednost
-THD napona
-THD struje
-Asimetrija napon/struja
-Radnu energiju
-Jalovu energiju
-Vršnu vrijednost energije
-Nadgledanje krajnjih vrijednosti – do 6
-Ethernet sučelje
-Modbus TCP protokol
-Proširiva konfiguracija dodatnim modulima
-Mjerni napon max. 690/ 400 V
-Strujni ulazi  x/5 A
-Dimenzije  96x96x56 mm
-Zaštita IP 65
-Utor za modul za proširenje – 1kom
</t>
  </si>
  <si>
    <t xml:space="preserve">Maska prekidača za vrata- 1kom  
Nosač rastalnih osigurača za cilindrične uloške 10x38mm 1p  In=32A, Un=690V s rastalnim umetkom 6A - 4kom 
Nosač rastalnih osigurača za cilindrične uloške 10x38mm 3p  In=32A, Un=690V s rastalnim umetkom 2A - 1kom 
Osigurač rastavljač NH00 /160A s rastalnim uloškom 125A  - 1kom  
Strujni mjerni transformator za unutrašnju montažu: - 3kom
-Nazivni napon napon: 0,72kV
-Prijenosni omjer: 100/5A
-Jezgra: 10VA, kl.0.5, Fs=5
-Veličina: 3
NN postrojenje, trafo dovodna polja +N01, +N03 i +N05
</t>
  </si>
  <si>
    <t>E.2.13.02</t>
  </si>
  <si>
    <r>
      <t xml:space="preserve">TRAFO (odvodna polja)
+N02
+N04
+N06
Polje širine 400mm
</t>
    </r>
    <r>
      <rPr>
        <sz val="10"/>
        <rFont val="Arial Narrow"/>
        <family val="2"/>
        <charset val="238"/>
      </rPr>
      <t xml:space="preserve">U svako od polja ugrađuje se slijedeća oprema :                            
Tropolni fiksni niskonaponski zračni prekidač: - 1kom 
Nazivni maksimalni napon: 690V
Nazivni napon: 600V
Ispitni napon(1 min. 50Hz): 2,2kV
Frekvencija: 50-60Hz
Broj polova: 3
Nazivna konstantna struja: 1000A
Nazivna prekidna moć Icu: 55 kA
Nazivna pogonska prekidna moć Ics: 55kA
Nazivna kratkospojna uklopna moć Icm:121kA
Mikroprocesorska zaštita:ETU25B LSI
Svitak za isklop: 48V =
Kontakt za dojavu prorade zaštite
Pomoćni kontakti za signalizaciju uključenog/isključenog stanja prekidača
</t>
    </r>
  </si>
  <si>
    <t xml:space="preserve">Odvodnik prenapona 3-polni za unutrašnju montažu razred I za TN-C: - 1kom 
-Nazivni napon: 0,5kV
-Nazivna odvodna struja: 100 kA
Maska prekidača za vrata- 1kom  
Osigurač rastavljač NH00 /160A s rastalnim uloškom 125A  - 1kom  
NN postrojenje, trafo dovodna polja +N02, +N04 i +N06
</t>
  </si>
  <si>
    <t>E.2.13.03</t>
  </si>
  <si>
    <r>
      <t xml:space="preserve">ODVODNO POLJE 
+N07
</t>
    </r>
    <r>
      <rPr>
        <sz val="10"/>
        <rFont val="Arial Narrow"/>
        <family val="2"/>
        <charset val="238"/>
      </rPr>
      <t xml:space="preserve">Polje širine 1000mm s kabelskim odjeljkom
Instalacijski odjeljak za montažu kompaktnih 3p prekidača nazivne struje do 160A uključivo sa sabirnicama i prednjim poklopcima
Instalacijski odjeljak za montažu kompaktnih 3p prekidača nazivne struje do 50A uključivo sa sabirnicama i prednjim poklopcima
U polje se ugrađuje slijedeća oprema:
-kompaktni prekidač 160 A, AC 690 V, 50Hz , 55 kA, 3P, LI, termomagnetska zaštita Ir = 63 A-160 A, tR = 0.5 s-17 s, Ii = 240 A-1600 A - 4kom
-kompaktni prekidač 50 A, AC 690 V, 50Hz , 55 kA, 3P, LI, termomagnetska zaštita Ir = 35 A-50 A,  - 4kom
</t>
    </r>
  </si>
  <si>
    <t>E.2.14</t>
  </si>
  <si>
    <t>PRIMARNE VEZE</t>
  </si>
  <si>
    <t>E.2.14.01</t>
  </si>
  <si>
    <t xml:space="preserve">Kabel za spoj trafo polja i transformatora 
XHE 49-A 1x35/16 mm2 12/20 kV
</t>
  </si>
  <si>
    <t>E.2.14.02</t>
  </si>
  <si>
    <r>
      <t>Ekranizirani kutni adapter za spoj kabela 35 mm</t>
    </r>
    <r>
      <rPr>
        <vertAlign val="superscript"/>
        <sz val="10"/>
        <rFont val="Arial Narrow"/>
        <family val="2"/>
        <charset val="238"/>
      </rPr>
      <t>2</t>
    </r>
    <r>
      <rPr>
        <sz val="10"/>
        <rFont val="Arial Narrow"/>
        <family val="2"/>
        <charset val="238"/>
      </rPr>
      <t xml:space="preserve">  na sklopni blok za tri faze</t>
    </r>
  </si>
  <si>
    <t>E.2.14.03</t>
  </si>
  <si>
    <t xml:space="preserve">Kabelski završetak za 20kV jednožilni kabel izoliran umj. masom 
</t>
  </si>
  <si>
    <t>E.2.14.04</t>
  </si>
  <si>
    <t xml:space="preserve">Kabelska stopica na gnječenje Cu 35 mm2 
</t>
  </si>
  <si>
    <t>E.2.14.05</t>
  </si>
  <si>
    <t xml:space="preserve">Kabelska stopica na gnječenje Cu 16 mm2 
</t>
  </si>
  <si>
    <t>E.2.14.06</t>
  </si>
  <si>
    <t xml:space="preserve">Ljestvičasti kabelski kanal LK 400 komplet s priborom za montažu na zid i pod - 50m 
Obujmica za učvršćenje SN kabela na konzolu - 48kom
</t>
  </si>
  <si>
    <t>E.2.14.07</t>
  </si>
  <si>
    <t xml:space="preserve">Kabel za spoj transformatora i NN polja
jednožili kabel FG16OR16 1x240mm2
polažu se tri kabela po fazi za svaki transformator +T1 i +T2
</t>
  </si>
  <si>
    <t>E.2.14.08</t>
  </si>
  <si>
    <t xml:space="preserve">Kabel za spoj transformatora i NN polja PEN
jednožili kabel FG16OR16 1x120mm2
polažu se tri kabela za PEN za svaki transformator +T1 i +T2
</t>
  </si>
  <si>
    <t>E.2.14.09</t>
  </si>
  <si>
    <t>Kabeli za spoj ormara zaštite transformatora, međuveze SN-NN blok slijedećih tipova:</t>
  </si>
  <si>
    <t>E.2.14.09.01</t>
  </si>
  <si>
    <r>
      <t>NYY-J 3x1,5 mm</t>
    </r>
    <r>
      <rPr>
        <vertAlign val="superscript"/>
        <sz val="10"/>
        <rFont val="Arial Narrow"/>
        <family val="2"/>
        <charset val="238"/>
      </rPr>
      <t>2</t>
    </r>
  </si>
  <si>
    <t>E.2.14.09.02</t>
  </si>
  <si>
    <r>
      <t>NYY-O 2x2,5 mm</t>
    </r>
    <r>
      <rPr>
        <vertAlign val="superscript"/>
        <sz val="10"/>
        <rFont val="Arial Narrow"/>
        <family val="2"/>
        <charset val="238"/>
      </rPr>
      <t xml:space="preserve">2 </t>
    </r>
  </si>
  <si>
    <t>E.2.15</t>
  </si>
  <si>
    <t>SEKUNDARNE VEZE</t>
  </si>
  <si>
    <t>E.2.15.01</t>
  </si>
  <si>
    <t xml:space="preserve">Kabeli za spoj daljinskog upravljanja, mjerenja i signalizacije:
</t>
  </si>
  <si>
    <t>E.2.15.01.01.</t>
  </si>
  <si>
    <t>S/FTP cat 7 AWG23</t>
  </si>
  <si>
    <t>E.2.15.01.02.</t>
  </si>
  <si>
    <t>YSLCY 2x0,75mm2</t>
  </si>
  <si>
    <t>E.2.15.01.03.</t>
  </si>
  <si>
    <t xml:space="preserve">YSLCY 16x0,75mm2 </t>
  </si>
  <si>
    <t>E.2.15.02.</t>
  </si>
  <si>
    <t xml:space="preserve">Perforirani kabelski kanal PK100 s priborom za polaganje na zid i djelomično na strop komplet sa ravnim spojnicama, T spojnicama, križnim spojnicama ili kutnim spojnica te  zidnim ili stropnim nosačima i sa spojnim, nosivim i vijčanim materijalom uključivo izjednačenje potencijala
Uključivo rad i potreban montažni materijal
</t>
  </si>
  <si>
    <t>E.2.15.03.</t>
  </si>
  <si>
    <t xml:space="preserve">Samogasiva cijev PNT promjera 20mm uključujući potrebni instalacijski spojni i montažni pribor i materijal (tiple, vijci, koljena, obujmice i vezice)
</t>
  </si>
  <si>
    <t>E.2.15.04.</t>
  </si>
  <si>
    <t xml:space="preserve">Konektori, držači  i ostali montažni pribor 
</t>
  </si>
  <si>
    <t>E.2.16</t>
  </si>
  <si>
    <r>
      <t xml:space="preserve">Uzemljenje i izjednačenje potencijala
</t>
    </r>
    <r>
      <rPr>
        <sz val="10"/>
        <rFont val="Arial Narrow"/>
        <family val="2"/>
        <charset val="238"/>
      </rPr>
      <t xml:space="preserve">Traka od nehrđajućeg čelika V2A 30x3,5m  - 60m
Križna spojnica 60x60 - 30kom 
T nosač trake od nehrđajućeg čelika V2A za učvršćenje trake na zid - 75kom
Bakrena fleksibilna uzica za spoj kućišta NN polja na traku za izjednačenje potencijala, dužine 30 cm i presjeka 25 mm2 sa stopicom na oba kraja - 30kom 
Vodič H07Z-K 1G25 mm2 - 50m 
Kabelske stopice za P/F vodiče - 24kom 
Mjerni spoj - 3kom 
Cu uže 95 mm2 – uzemljenje nulte točke trafoa - 30m 
Kabelska stopica za gnječenje Cu 70.- 4kom 
</t>
    </r>
  </si>
  <si>
    <t>E.2.17</t>
  </si>
  <si>
    <t>RASVJETA I VENTILACIJA PROSTORA TRAFOSTANICE</t>
  </si>
  <si>
    <t>E.2.17.01</t>
  </si>
  <si>
    <t xml:space="preserve">Nadgradna LED rasvjeta, najmanje 6296lm, najmanje snage izvora 46W IP66, komplet sa stropnim nosačima
</t>
  </si>
  <si>
    <t>E.2.17.02</t>
  </si>
  <si>
    <t xml:space="preserve">Sigurnosne svjetiljke LED 8W, autonomije 3h,IP 54, sa piktogramom izlaz
</t>
  </si>
  <si>
    <t>E.2.17.03</t>
  </si>
  <si>
    <t xml:space="preserve">Nadžbukna sklopka za rasvjetu 10A-250V
</t>
  </si>
  <si>
    <t>E.2.17.04</t>
  </si>
  <si>
    <t xml:space="preserve">Nadžbukna sklopka za rasvjetu,izmjenična 10A-250V
</t>
  </si>
  <si>
    <t>E.2.17.05</t>
  </si>
  <si>
    <t xml:space="preserve">Nadžbukna utičnica,2P+PE,16A-250V
</t>
  </si>
  <si>
    <t>E.2.17.06</t>
  </si>
  <si>
    <t xml:space="preserve">Dobava i ugradnja ventilatora u pripremljenje građevinske otvore TS komplet sa svim spojnim i montažnim materijalom i priborom
Zidni aksijalni ventilatori slijedećih minimalnih karakteristika:
-Snaga: 230W
-Broj okretaja: 1370 o/min
-Pad tlaka: 125Pa
-Maks. protok zraka: 3870 m3/h
-Zvučni tlak na 1m: 64dB(A)
-Promjer: 420mm
-Dimenzije 490x490mm
-Radni napon: 230V 50Hz
</t>
  </si>
  <si>
    <t>E.2.17.07</t>
  </si>
  <si>
    <r>
      <t>Kabel NYM-J 3x1,5 mm</t>
    </r>
    <r>
      <rPr>
        <vertAlign val="superscript"/>
        <sz val="10"/>
        <rFont val="Arial Narrow"/>
        <family val="2"/>
        <charset val="238"/>
      </rPr>
      <t>2</t>
    </r>
    <r>
      <rPr>
        <sz val="10"/>
        <rFont val="Arial Narrow"/>
        <family val="2"/>
        <charset val="238"/>
      </rPr>
      <t xml:space="preserve">, za rasvjetu SN i NN postrojenja
</t>
    </r>
  </si>
  <si>
    <t>E.2.17.08</t>
  </si>
  <si>
    <r>
      <t>Kabel NYM-J 3x2,5 mm</t>
    </r>
    <r>
      <rPr>
        <vertAlign val="superscript"/>
        <sz val="10"/>
        <rFont val="Arial Narrow"/>
        <family val="2"/>
        <charset val="238"/>
      </rPr>
      <t>2</t>
    </r>
    <r>
      <rPr>
        <sz val="10"/>
        <rFont val="Arial Narrow"/>
        <family val="2"/>
        <charset val="238"/>
      </rPr>
      <t xml:space="preserve">, za napajanje priključnice postrojenja
</t>
    </r>
  </si>
  <si>
    <t>E.2.17.09</t>
  </si>
  <si>
    <t xml:space="preserve">Dobava i montaža elektroinstalacijske cijevi PNT 16 s nosivim i spojnim materijalom
</t>
  </si>
  <si>
    <t>E.2.18</t>
  </si>
  <si>
    <r>
      <t xml:space="preserve">OPREMA ZAŠTITE
</t>
    </r>
    <r>
      <rPr>
        <sz val="10"/>
        <rFont val="Arial Narrow"/>
        <family val="2"/>
        <charset val="238"/>
      </rPr>
      <t xml:space="preserve">Ploča s pet pravila sigurnosti SU 16.8  - 1kom 
Upute za pružanje prve pomoći unesrećenima SU 16.10  - 1kom 
Znak opasnosti "OPASNOST OD ELEKTRIČNE STRUJE" OP 3.7  - 4kom 
Obavjesna ploča "NE UKLJUČUJ" OK – 3  - 2kom 
Uokvirena jednopolna shema - 1kom 
Ormarić prve pomoći - 1kom 
Zidni stalak za pogonski dnevnik - 1kom 
Oznaka trafostanice i transformatora - 4kom 
Aparat za gašenje požara P-9 - 4kom 
Oznaka za aparat za gašenje požara - 4kom 
Izolacioni tepih do 50 kV širine 1200 mm - 5m </t>
    </r>
  </si>
  <si>
    <t>E.2.19</t>
  </si>
  <si>
    <t xml:space="preserve">ELEKTROMONTAŽNI RADOVI </t>
  </si>
  <si>
    <t>E.2.19.01</t>
  </si>
  <si>
    <t xml:space="preserve">Montaža SN postrojenja prema specifikaciji E.2.09
</t>
  </si>
  <si>
    <t>E.2.19.02</t>
  </si>
  <si>
    <t xml:space="preserve">Montaža energetskih transformatora prema specifikaciji E.2.12
</t>
  </si>
  <si>
    <t>E.2.19.03</t>
  </si>
  <si>
    <t xml:space="preserve">Montaža NN postrojenja  i upravljanja prema specifikaciji E.2.13
</t>
  </si>
  <si>
    <t>E.2.19.04</t>
  </si>
  <si>
    <t xml:space="preserve">Montaža primarnih veza u TS  prema specifikaciji E.2.14 
</t>
  </si>
  <si>
    <t>E.2.19.05</t>
  </si>
  <si>
    <t xml:space="preserve">Montaža sekundarnih veza u trafostanici prema specifikaciji E.2.15
</t>
  </si>
  <si>
    <t>E.2.19.06</t>
  </si>
  <si>
    <t xml:space="preserve">Montaža uzemljenja i izjednačenja potencijala u trafostanici prema specifikaciji E.2.10
</t>
  </si>
  <si>
    <t>E.2.19.07</t>
  </si>
  <si>
    <t xml:space="preserve">Izrada instalacije rasvjete i priključnica prema specifikaciji E.2.17
</t>
  </si>
  <si>
    <t>E.2.19.08</t>
  </si>
  <si>
    <t xml:space="preserve">Montaža zaštitne opreme prema specifikaciji E.2.18
</t>
  </si>
  <si>
    <t>E.2.20</t>
  </si>
  <si>
    <t>E.2.20.01</t>
  </si>
  <si>
    <t xml:space="preserve">Prijevoz i istovar na mjesto montaže SN bloka 
</t>
  </si>
  <si>
    <t>E.2.20.02</t>
  </si>
  <si>
    <t xml:space="preserve">Prijevoz i istovar na mjesto montaže energetskih transformatora
 </t>
  </si>
  <si>
    <t>E.2.20.03</t>
  </si>
  <si>
    <t xml:space="preserve">Prijevoz i istovar na mjesto montaže NN postrojenja
</t>
  </si>
  <si>
    <t>E.2.20.04</t>
  </si>
  <si>
    <t>Prijevoz i istovar na mjesto ostalog materijala prema gornjim specifikacijama</t>
  </si>
  <si>
    <t>E.2.21</t>
  </si>
  <si>
    <t>TRAFOSTANICA-GRAĐEVINSKI DIO</t>
  </si>
  <si>
    <t>E.2.21.01</t>
  </si>
  <si>
    <t xml:space="preserve">Dobava i ugradnja dvokrilnih vrata trafostanice približnih dimenzija 150x240cm (obvezna izmjera prije narudžbe) – u projektu građevine
</t>
  </si>
  <si>
    <t>E.2.21.02</t>
  </si>
  <si>
    <t xml:space="preserve">Izrada izlaznih zračnih otvora 490x490mm za ugradnju ventilatora s potrebnim montažnim materijalom
</t>
  </si>
  <si>
    <t>E.2.21.03</t>
  </si>
  <si>
    <t xml:space="preserve">Izrada tračnica za transformatore od profila NPU 120
</t>
  </si>
  <si>
    <t>E.2.21.04</t>
  </si>
  <si>
    <t xml:space="preserve">Dobava i montaža željezne pregrade 2800x2500 mm. Zaštićeno antikorozivnim i završnim premazom s ugrađenim prolaznim vratima 750x2100 mm.
</t>
  </si>
  <si>
    <t>E.2.21.05</t>
  </si>
  <si>
    <t xml:space="preserve">Zatvaranje kabelskih prodora protupožarnim brtvljenjem za zaštitu požara 90min za otvor približnih dimenzija 50x30cm dubine 50cm
Predviđena je ugradnja vatrootpornih ekspandirajućih jastučića klase požarne otpornosti S90 za trajnu instalaciju pogodnih za naknadno provlačenje kabela
Uključivo dobavu i ugradnju materijala i izdavanje certifikata
</t>
  </si>
  <si>
    <t>E.2.21.06</t>
  </si>
  <si>
    <t xml:space="preserve">Ugradnja brtvi na ulazu kabela u TS za 20 kV kabele i NN kabele, te izrada brtvljenog kabelskih ulaza
</t>
  </si>
  <si>
    <t>E.2.21.07</t>
  </si>
  <si>
    <t xml:space="preserve">Dobava i ugradnja metalnih poklopaca otvora u dvostrukom podu TS, uključivo s okvirima i ručicom za podizanje, nosivosti sukladno građ. projektu. 
Dimenzije otvora 1000x700mm.
Zaštićeno antikorozivnim i završnim premazom.
</t>
  </si>
  <si>
    <t>E.2.22</t>
  </si>
  <si>
    <t>INŽENJERING</t>
  </si>
  <si>
    <t>E.2.22.01</t>
  </si>
  <si>
    <t xml:space="preserve">Ispitivanje i izrada izvješća
- Dielektričke čvrstoće 20 kV kabela
- Mjerenje otpora izolacije  svih NN kabela
- Mjerenje otpora uzemljenja
- Mjerenje otpora unutar sustava za izjed. potencijala
- Provjera neprekinutosti zašt. vodiča
- Provjera zaštite od indirektnog dodira
- Podešavanje i ispitivanje termičke zaštite trafoa i vodnih polja
- Funkcionalne ispitivanje postrojenja
</t>
  </si>
  <si>
    <t>E.2.22.02</t>
  </si>
  <si>
    <t>Parametriranje i podešavanje numeričkih releja zaštite vodnih i trafo polja
Podešavanje temperaturnih zaštitnih releja transformatora
Izrada izvješća podešenja</t>
  </si>
  <si>
    <t>E.2.22.03</t>
  </si>
  <si>
    <t xml:space="preserve">Parametriranje i programiranje PLC uređaja za daljinski nadzor postrojenja, priprema za uvođenje u sustav nadzora SCADA, parametriranje komunikacijskih protokola PROFINET i MODBUS TCP
Parametriranje mjernih uređaja električkih veličina
</t>
  </si>
  <si>
    <t>E.2.22.04</t>
  </si>
  <si>
    <t xml:space="preserve">Priprema dokumentacije i pristupanje tehničkom pregledu 
</t>
  </si>
  <si>
    <t>E.3.</t>
  </si>
  <si>
    <t>NISKONAPONSKI PRIKLJUČAK</t>
  </si>
  <si>
    <t>E.3.01.</t>
  </si>
  <si>
    <t>Napojni vodovi TS BOLNICA 5 - GRO
Dobava, ugradnja, izrada kabelskih završetaka i spajanje vodova za niskonaponski priključak, polaganje vodova u kabelske police:</t>
  </si>
  <si>
    <t>E.3.01.01.</t>
  </si>
  <si>
    <t xml:space="preserve"> - N2XH 1x185m² (16x60m)                                                                                    </t>
  </si>
  <si>
    <t>E.3.01.02.</t>
  </si>
  <si>
    <t xml:space="preserve"> - N2XH-J 1x95mm² (4x60m)                                                                                 </t>
  </si>
  <si>
    <t>E.3.01.03.</t>
  </si>
  <si>
    <t xml:space="preserve"> - izrada kabelskih završetaka na oba kraja kabela te spajanje
</t>
  </si>
  <si>
    <t>E.3.02.</t>
  </si>
  <si>
    <t xml:space="preserve">Kabelske police
Dobava i montaža vatrootpornih kabelskih polica za vođenje napojnih vodova između TS Energane i glavnog razdjelnika u građevini GRO.
Dobava, isporuka, montiranje i poklapanje vatrootpornih kabelskih polica, kanalica i plastičnih cijevi komplet sa ravnim spojnicama, T spojnicama, križnim spojnicama ili kutnim spojnica te  zidnim ili stropnim nosačima polica, kanalica ili cijevi sa spojnim, nosivim i vijčanim materijalom uključivo izjednačenje potencijala. Sva oprema mora zadovoljiti normu HRN DIN 4102-12 u razredu EI90.
Uključivo rad i potreban montažni materijal
 -  kabelska perforirana polica širine 600 mm i visine 60 mm (2x60m)
</t>
  </si>
  <si>
    <t>E.3.03.</t>
  </si>
  <si>
    <t xml:space="preserve">Protupožarno brtvljenje
Dobava i ugradnja protupožarnih jastučića na mjestima prolaska glavnog kabelskog razvoda kroz zidove i stropove na mjestima granica požarnih zona.
</t>
  </si>
  <si>
    <t>E.4.</t>
  </si>
  <si>
    <t>AGREGATSKO NAPAJANJE</t>
  </si>
  <si>
    <t>E.4.01.</t>
  </si>
  <si>
    <t xml:space="preserve">Iskolčenje kabelskih trasa 230 m.
</t>
  </si>
  <si>
    <t>E.4.02.</t>
  </si>
  <si>
    <t xml:space="preserve">Iskop kabelskog rova u zelenoj površini i zatrpavanje
Iskop kabelskog rova za polaganje NN kabela, u prostoru zelene površine i nogostupa, bez obzira na kategoriju zemljišta, dimenzija 80x100 cm; zatrpavanje rova sitnijim materijalom od iskopa, nakon drugog polaganja posteljice.
</t>
  </si>
  <si>
    <t>E.4.03.</t>
  </si>
  <si>
    <t xml:space="preserve">Iskop kabelskog rova u prometnoj površini
Iskop kabelskog rova za polaganje NN kabela, u prostoru prometnica, bez obzira na kategoriju zemljišta, dimenzija 90x100 cm; 
</t>
  </si>
  <si>
    <t>E.4.04.</t>
  </si>
  <si>
    <t xml:space="preserve">Dobava i polaganje posteljice
Dobava i polaganje posteljice od rastresitog materijala, pijeska ili kamene prašine fine granulacije, ukupne debljine 20cm, u kabelski rov, od čega je 10cm donja posteljica.
</t>
  </si>
  <si>
    <t>E.4.05.</t>
  </si>
  <si>
    <t xml:space="preserve">Dobava i polaganje  energetske instalacijske PVC cijevi  Φ110mm za NN kabele, na prethodno pripremljenu posteljicu u kabelskom rovu.
Polažu se 4 cijevi u jednoj razini
</t>
  </si>
  <si>
    <t>E.4.06.</t>
  </si>
  <si>
    <t xml:space="preserve">Dobava i polaganje  energetske instalacijske PVC cijevi  Φ50mm za NN kabele, na prethodno pripremljenu posteljicu u kabelskom rovu.
Polažu se 4 cijevi u jednoj razini
</t>
  </si>
  <si>
    <t>E.4.07.</t>
  </si>
  <si>
    <t xml:space="preserve">Iskop jame za ugradnju zdenca premosnice.
U jamu se ugrađuju zdenci dimenzija do max. 108x78x98 cm
</t>
  </si>
  <si>
    <t>E.4.08.</t>
  </si>
  <si>
    <t xml:space="preserve">Zdenac MZ D1/400 kN
Dobava i ugradnja prefabriciranog betonskog zdenca za NN kabele, sa čeličnim poklopcem nosivosti 400 KN.
Uvodna ploča za 4xΦ110mm i 4xΦ50mm
Dimenzija (šxdxv) max. 108x78x98 cm
</t>
  </si>
  <si>
    <t>E.4.09.</t>
  </si>
  <si>
    <t>Zapunjavanje rova u prometnoj površini
Dobava i polaganje materijala u rov koji prolazi prometnom površinom nakon drugog polaganja posteljice:</t>
  </si>
  <si>
    <t>E.4.09.01.</t>
  </si>
  <si>
    <t xml:space="preserve"> - mršavi beton MB10</t>
  </si>
  <si>
    <r>
      <t>m</t>
    </r>
    <r>
      <rPr>
        <vertAlign val="superscript"/>
        <sz val="10"/>
        <rFont val="Arial Narrow"/>
        <family val="2"/>
        <charset val="238"/>
      </rPr>
      <t>3</t>
    </r>
  </si>
  <si>
    <t>E.4.09.02.</t>
  </si>
  <si>
    <t xml:space="preserve"> - šljunak</t>
  </si>
  <si>
    <t>E.4.09.03.</t>
  </si>
  <si>
    <t xml:space="preserve"> - Beton kvalitete MB20</t>
  </si>
  <si>
    <t>E.4.09.04.</t>
  </si>
  <si>
    <t xml:space="preserve"> - Prije iskopana zemlja, uz zalijevanje vodom i nabijanje
</t>
  </si>
  <si>
    <t>E.4.10.</t>
  </si>
  <si>
    <t xml:space="preserve">Zaravnavanje i  asfaltiranje površine
Zaravnavanje i asfaltiranje nakon završetka zemljanih i građ. radova.
</t>
  </si>
  <si>
    <t>E.4.11.</t>
  </si>
  <si>
    <t xml:space="preserve">Pripremno-završni radovi
Dobava, isporuka i ugradnja svog sitnog spojnog materijala, a za kompletiranje instalacije.
</t>
  </si>
  <si>
    <t>E.4.12.</t>
  </si>
  <si>
    <t xml:space="preserve">Odvoz viška materijala
Odvoz viška zemlje na deponij do 25 km komplet sa utovarom i razastiranjem na mjestu odlaganja
</t>
  </si>
  <si>
    <t>E.4.13.</t>
  </si>
  <si>
    <t xml:space="preserve">Geodetski snimak trase
Geodetski snimak položenih kabela i kabelskih spojnica, izrada elaborata i prijava u katastar vodova dužina trase 
</t>
  </si>
  <si>
    <t>E.4.14.</t>
  </si>
  <si>
    <r>
      <rPr>
        <b/>
        <sz val="10"/>
        <rFont val="Arial Narrow"/>
        <family val="2"/>
        <charset val="238"/>
      </rPr>
      <t>Vodovi</t>
    </r>
    <r>
      <rPr>
        <sz val="10"/>
        <rFont val="Arial Narrow"/>
        <family val="2"/>
        <charset val="238"/>
      </rPr>
      <t xml:space="preserve">
Dobava, ugradnja i spajanje potrebnih energetskih i komutacijskih vodova za kompletiranje instalacije od agregata do GRO-a.
- 4x(4xNHXH FE180/E30 1x150 mm2) + 4xNHXH FE180/E30 1x95 mm2 - 290 metara
 - NYY-J 3x1.5 mm²  - 290 metara 
 - NYY-J 7x1.5 mm²  - 290 metara 
 - NYY-J 5x2.5 mm²  - 290 metara 
</t>
    </r>
  </si>
  <si>
    <t>E.5.</t>
  </si>
  <si>
    <t>RAZDJELNICI JAKE STRUJE I KABELSKI RAZVOD</t>
  </si>
  <si>
    <t>E.5.01.</t>
  </si>
  <si>
    <r>
      <t xml:space="preserve">GRO
Dobava, postava i spajanje tipski testiranog samostojećeg modularnog ormara IP40 zaštite, prema shemi “GRO"ukupnih dimenzija (šxvxd) (2800+3850+600)×2000×600mm, s podnožjem visine 100mm.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t>
    </r>
    <r>
      <rPr>
        <i/>
        <sz val="10"/>
        <rFont val="Arial Narrow"/>
        <family val="2"/>
        <charset val="238"/>
      </rPr>
      <t>GRO - M (šxvxd) dimenzije 2800(600+600+800+800)x2000x600 mm</t>
    </r>
    <r>
      <rPr>
        <sz val="10"/>
        <rFont val="Arial Narrow"/>
        <family val="2"/>
        <charset val="238"/>
      </rPr>
      <t xml:space="preserve">
Rastavljač sklopka za cilindrične rastalne osigurače, 10x38mm,  32A, 3-p, za montaži na DIN-šinu - 10kom
Rastavljač sklopka za cilindrične rastalne osigurače, 10x38mm,  32A, 1-p, za montaži na DIN-šinu - 10kom
Cilindrični osigurač tipa C10, karakteristike gG/gL, In=25A - 3kom
Cilindrični osigurač tipa C10, karakteristike gG/gL, In=6A - 3kom
Cilindrični osigurač tipa C10, karakteristike gG/gL, In=6A - 37kom
Set odvodnika prenaopna, kl. T1+T2 (B+C), za TN-C sustav; Un=350V AC; Iimp(kA)=25 kA; Itotal(kA)=75 kA; Isccr=100kA; sa pomoćnim kontaktom - 1kom
</t>
    </r>
  </si>
  <si>
    <t xml:space="preserve">Zračni prekidač; fiksni, 3-p, Icu=66kA, Iu=2500A, sa mogućnosću direknog priključka glavnih sabirnica na prirubničke kontakte prekidača; opremljen elektroničkom zaštitnom jedinicom sa LI, LSI; LCD ekranom, ARMS funkcijom za zaštitu od električnog luka pri servisiranju i manualnom upravljanju uređajem - 1kom
Daljinski okidač za zračni prekidač, Un=220-250V DC, 208-240V AC - 1kom
Standardni pomoćni kontakt 4CO, za ON-OFF signalizaciju zračnog prekidača - 1kom
Pomoćni kontakt 2CO za signalizaciju prorade prekostrujne zaštite, za zračni prekidač - 1kom
Set glavnih horizontalno/vertikalnih priključaka zračnih prekidača do 3200A, 3-polni - 1kom
MODBUS sučellje za zračni prekidač sa zaštitnom jedinicom, montaža unutar prekidača - 1kom
Izvor napajanja  24 VDC, za zračne prekidače - 1kom
Mjerni transformator I=2500/5A, montaža na sabirnice ili montažnu ploču, klasa točnosti 0,5 - 4kom
Mikroprocesorski automatski regulator reaktivne energije; teh. karakteristike: 12 stupnjeva / 400V/50 Hz, namjenjen za sustave automatske kompenzaciju jalove energije - 1kom
Multimetar - 9kom (specificiran u poglavlju E5 CNUS-a)
Tipkalo za nužni isklop otpuštanje povlačenjem, kompletan uređaj,1NO/1NC - 1kom
Mjerni transformator I=800/5A, montaža na sabirnice ili montažnu ploču, klasa točnosti 0,5 - 3kom
Mjerni transformator I=600/5A, montaža na sabirnice ili montažnu ploču, klasa točnosti 0,5 -  3kom
Mjerni transformator I=200/5A, montaža na sabirnice ili montažnu ploču, klasa točnosti 0,5 -  9kom
Mjerni transformator I=50/5A, montaža na sabirnice ili montažnu ploču, klasa točnosti 0,5 - 9kom
</t>
  </si>
  <si>
    <t>Kompaktni prekidač, fiksni, 3-p, Icu/Ics=36 kA, In=40 A, Ir=32-40 A, sa termomagnetskom zaštitnom jedinicom, montaža na ploču - 3kom
Kompaktni prekidač, fiksni, 3-p, Icu/Ics=36 kA, In=200 A, Ir=160-200 A, sa termomagnetskom zaštitnom jedinicom, montaža na ploču - 3kom
Kompaktni prekidač, fiksni, 3-p, Icu/Ics=50 kA, In=630 A, Ir=315-630A, s elektroničkom zaštitnom jedinicom, montaža na ploču - 1kom
Kompaktni prekidač, fiksni, 3-p, Icu/Ics=50 kA, In=800 A, Ir=400-800A, s elektroničkom zaštitnom jedinicom, montaža na ploču; u skladu s IEC 60947-2 - 1kom
Kompaktni prekidač, fiksni, 3-p, Icu/Ics=50 kA, In=1250 A, Ir=625-1250A, s elektroničkom zaštitnom jedinicom, montaža na ploču; u skladu s IEC 60947-2 - 1kom
pomoćni kontakt za kompaktne prekidače, 1NO1NC, spajanje opružnim spojem - 18kom
Daljinski okidač za kompaktni prekidač veličine 1 - 3kom
Daljinski okidač za kompaktni prekidač veličine 2/3 - 4kom
Daljinski okidač za kompaktni prekidač veličine 4 - 2kom</t>
  </si>
  <si>
    <t xml:space="preserve">GRO - M/A (šxvxd) dimenzije 3850(425+600+425+800+800+800)x2000x600 mm
Rastavljač sklopka za cilindrične rastalne osigurače, 10x38mm,  32A, 3-p, za montaži na DIN-šinu - 28kom
Rastavljač sklopka za cilindrične rastalne osigurače, 10x38mm,  32A, 1-p, za montaži na DIN-šinu - 29 kom
Cilindrični osigurač tipa C10, karakteristike gG/gL, In=6A -113 kom
Multimetar - 30kom (specificiran u poglavlju E5 CNUS-a)
Mjerni transformator I=200/5A, montaža na sabirnice ili montažnu ploču, klasa točnosti 0,5 - 3kom
Mjerni transformator I=125/5A, montaža na sabirnice ili montažnu ploču, klasa točnosti 0,5 - 9kom
Mjerni transformator I=100/5A, montaža na sabirnice ili montažnu ploču, klasa točnosti 0,5 - 15kom
Mjerni transformator I=80/5A, montaža na sabirnice ili montažnu ploču, klasa točnosti 0,5 - 3kom
Mjerni transformator I=60/5A, montaža na sabirnice ili montažnu ploču, klasa točnosti 0,5 - 27kom
Mjerni transformator I=40/5A, montaža na sabirnice ili montažnu ploču, klasa točnosti 0,5 - 9kom
Rastavna sklopka, 3-polna, 1250A - 3kom
Naponski okidač za sklopku veličine 4 - 3kom
Pomoćni kontakt za sklopku veličine 4 - 3kom
</t>
  </si>
  <si>
    <t>Ravna kapica signalnog svjetla, IP67, zelena, fi=22mm - 6kom
prilagodnik za učvršćenje do tri funkcionalna elementa - 6kom
LED svjetlosni element, zeleni, prednje učvršćenje - 6kom
Automatska izmjena napajanja (AIP) dva kompaktna prekidača sastavljena od mehaničke i električne  blokade, programabilnog releja, uređaja za besprekidno napajanje, te nužnih pomoćnih kontakata kompaktnih prekidača, kao i signalizacijskih, upravljačkih i zaštitnih uređaja - 1kom
Kompaktni prekidač, fiksni, 4-p, Icu/Ics=50 kA, In=1250 A, Ir=625-1250A, s elektroničkom zaštitnom jedinicom, montaža na ploču - 2kom
Naponski okidač 230V, za kompaktni prekidač veličine 4 - 2kom
Motorni pogon 230V za kompaktni prekidač veličine 4 - 2kom
Kompaktni prekidač, fiksni, 3-p, Icu/Ics=36 kA, In=200 A, Ir=160-200 A, sa termomagnetskom zaštitnom jedinicom, montaža na ploču - 1kom
Kompaktni prekidač, fiksni, 3-p, Icu/Ics=36 kA, In=125 A, Ir=100-125 A, sa termomagnetskom zaštitnom jedinicom, montaža na ploču - 3kom</t>
  </si>
  <si>
    <t xml:space="preserve">Rastavna sklopka, 3-polna, 125A - 2kom
Kompaktni prekidač, fiksni, 3-p, Icu/Ics=36 kA, In=100 A, Ir=80-100 A, sa termomagnetskom zaštitnom jedinicom, montaža na ploču - 7kom
LED svjetlosni element, zeleni, prednje učvršćenje - 6kom
Kompaktni prekidač, fiksni, 3-p, Icu/Ics=36 kA, In=80 A, Ir=63-80 A, sa termomagnetskom zaštitnom jedinicom, montaža na ploču - 1kom
Kompaktni prekidač, fiksni, 3-p, Icu/Ics=36 kA, In=63 A, Ir=50-63 A, sa termomagnetskom zaštitnom jedinicom, montaža na ploču - 9kom
Kompaktni prekidač, fiksni, 3-p, Icu/Ics=36 kA, In=40 A, Ir=32-40 A, sa termomagnetskom zaštitnom jedinicom, montaža na ploču - 9kom
Pomoćni kontakt za kompaktne prekidače, 1NO1NC, spajanje opružnim spojem - 60kom
Daljinski okidač 230V za kompaktni prekidač veličine 1 - 29kom
Daljinski okidač 230V za kompaktni prekidač veličine 2/3 - 1kom
Daljinski okidač 230V za kompaktni prekidač veličine 4 - 1kom
Kompaktni prekidač, fiksni, 3-p, Icu=25kA, Ics=12.5kA, In=25A, sa fiksnom termomagnetskom zaštitom, montaža na ploču - 3kom
Kompaktni prekidač, fiksni, 3-p, Icu=25kA, Ics=12.5kA, In=32A, sa fiksnom termomagnetskom zaštitom, montaža na ploču - 3kom
pomoćni kontakt za kompaktni prekidač 1NO - 6kom
diferencijalna zaštitna sklopka, 4-polna, 40/0,03A, 10kA, klasa A - 5kom
diferencijalna zaštitna sklopka, 4-polna, 63/0,03A, 10kA, klasa A - 6kom
minijaturni automatski prekidač, 10A, C karakteristike, 1-polni, 10 kA - 52kom
minijaturni automatski prekidač, 16A, C karakteristike, 1-polni, 10 kA - 58kom
</t>
  </si>
  <si>
    <r>
      <rPr>
        <i/>
        <sz val="10"/>
        <rFont val="Arial Narrow"/>
        <family val="2"/>
        <charset val="238"/>
      </rPr>
      <t>GRO UPS-PLC (šxvxd) dimenzije 600x2000x600 mm</t>
    </r>
    <r>
      <rPr>
        <sz val="10"/>
        <rFont val="Arial Narrow"/>
        <family val="2"/>
        <charset val="238"/>
      </rPr>
      <t xml:space="preserve">
minijaturni automatski prekidač, 6A, B karakteristike, 1-polni, 10 kA - 1kom
UPS 1/1 fazni; 2000VA/1800W; izlaz: 8 IEC C13; sa komunikacijom USB/serial/RO/RPO; samostojeći - 1kom
Ispravljač, 1-p, nazivni ulazni napon 100 - 240 V AC; nazivni izlazni napon 24 V DC (± 2%)  nazivna izlazna struja 10A, nazivna snaga 240W - 1kom
minijaturni automatski prekidač, 10A,DC, C karakteristike, 2-polni, 10 kA - 1kom
minijaturni automatski prekidač, 16A,DC, C karakteristike, 2-polni, 10 kA - 1kom
minijaturni automatski prekidač, 6A,DC, C karakteristike, 1-polni, 10 kA - 8kom
minijaturni automatski prekidač, 10A,DC, C karakteristike, 1-polni, 10 kA - 4kom
Sva potrebna montažna i spojna oprema potrebna za ugradnju specificirane opreme u  specificirani razdjelnik, viličaste sabirnice, redne stezaljke, sabirnice nule i zemlje, spojni vodovi, natpisne pločice, te ostali potrebni sitni spojni i montažni materijal i pribor. U cijenu uračunati izradu sheme izvedenog stanja ormara.
</t>
    </r>
  </si>
  <si>
    <t>E.5.02.</t>
  </si>
  <si>
    <r>
      <t xml:space="preserve">GRO-UPS
Dobava, postava i spajanje tipski testiranog samostojećeg modularnog ormara IP40 zaštite, prema shemi “GRO-UPS", sastavljenog iz jednog aparatnog polja i jednog kabelskog polja ukupnih dimenzija (šxvxd) (600+425)×2000×400mm, s podnožjem visine 100mm.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GRO-UPS </t>
    </r>
    <r>
      <rPr>
        <i/>
        <sz val="10"/>
        <rFont val="Arial Narrow"/>
        <family val="2"/>
        <charset val="238"/>
      </rPr>
      <t>UPS (600)</t>
    </r>
    <r>
      <rPr>
        <sz val="10"/>
        <rFont val="Arial Narrow"/>
        <family val="2"/>
        <charset val="238"/>
      </rPr>
      <t xml:space="preserve">
minijaturni automatski prekidač, 25A, C karakteristike, 3-polni, 10 kA - 1kom
Odvodnik prenapona, 3+N/PE, za sustave TN-S/TT, klasa C, Iimp=20kA, In(8/20)=20kA, Un=280V - 1kom
Glavna rastavna sklopka, 200A, 3-polna, montaža na DIN-šinu - 1kom
Kompaktni prekidač, fiksni, 3-p, Icu/Ics=36 kA, In=125 A, Ir=100-125 A, sa termomagnetskom zaštitnom jedinicom, montaža na ploču - 1kom
Kompaktni prekidač, fiksni, 3-p, Icu/Ics=36 kA, In=100 A, Ir=80-100 A, sa termomagnetskom zaštitnom jedinicom, montaža na ploču - 2kom
Kompaktni prekidač, fiksni, 3-p, Icu/Ics=36 kA, In=40 A, Ir=32-40 A, sa termomagnetskom zaštitnom jedinicom, montaža na ploču - 6kom
Kompaktni prekidač, fiksni, 3-p, Icu/Ics=36 kA, In=63 A, Ir=50-63 A, sa termomagnetskom zaštitnom jedinicom, montaža na ploču - 1kom
Daljinski okidač za kompaktni prekidač veličine 1 - 10kom
pomoćni kontakt za kompaktne prekidače, 1NO1NC, spajanje opružnim spojem - 20kom
minijaturni automatski prekidač, 16A, C karakteristike, 1-polni, 10 kA - 1kom</t>
    </r>
  </si>
  <si>
    <r>
      <rPr>
        <i/>
        <sz val="10"/>
        <rFont val="Arial Narrow"/>
        <family val="2"/>
        <charset val="238"/>
      </rPr>
      <t xml:space="preserve">GRO-UPS PLC (425) </t>
    </r>
    <r>
      <rPr>
        <sz val="10"/>
        <rFont val="Arial Narrow"/>
        <family val="2"/>
        <charset val="238"/>
      </rPr>
      <t xml:space="preserve">
minijaturni automatski prekidač, 6A, B karakteristike, 1-polni, 10 kA - 3kom
UPS 1/1 fazni; 2000VA/1800W; izlaz: 8 IEC C13; sa komunikacijom USB/serial/RO/RPO; samostojeći - 1kom
Ispravljač, 1-p, nazivni ulazni napon 100 - 240 V AC; nazivni izlazni napon 24 V DC (± 2%)  nazivna izlazna struja 10A, nazivna snaga 240W - 1kom
minijaturni automatski prekidač, 10A,DC, C karakteristike, 2-polni, 10 kA - 1kom
minijaturni automatski prekidač, 16A,DC, C karakteristike, 2-polni, 10 kA - 1kom
minijaturni automatski prekidač, 10A,DC, C karakteristike, 1-polni, 10 kA - 2kom
Sva potrebna montažna i spojna oprema potrebna za ugradnju specificirane opreme u  specificirani razdjelnik, viličaste sabirnice, redne stezaljke, sabirnice nule i zemlje, spojni vodovi, natpisne pločice, te ostali potrebni sitni spojni i montažni materijal i pribor. U cijenu uračunati izradu sheme izvedenog stanja ormara.
</t>
    </r>
  </si>
  <si>
    <t>E.5.03.</t>
  </si>
  <si>
    <r>
      <t xml:space="preserve">RO-0.1
Dobava, postava i spajanje samostojećeg modularnog ormara IP30 zaštite, prema shemi “RO-0.1", sastavljenog iz dva aparatna polja ukupnih dimenzija (šxvxd) (600+1000)×2000×300mm sa podnožjem 100mm.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RO-0.1 </t>
    </r>
    <r>
      <rPr>
        <i/>
        <sz val="10"/>
        <rFont val="Arial Narrow"/>
        <family val="2"/>
        <charset val="238"/>
      </rPr>
      <t>MREŽA-AGREGAT (600)</t>
    </r>
    <r>
      <rPr>
        <sz val="10"/>
        <rFont val="Arial Narrow"/>
        <family val="2"/>
        <charset val="238"/>
      </rPr>
      <t xml:space="preserve">
minijaturni automatski prekidač, 25A, C karakteristike, 3-polni, 10 kA - 1kom
Odvodnik prenapona, 3+N/PE, za sustave TN-S/TT, klasa C, Iimp=20kA, In(8/20)=20kA, Un=280V - 1kom
Glavna rastavna sklopka, 100A, 3-polna, montaža na DIN-šinu - 1kom
diferencijalna zaštitna sklopka, 4-polna, 40/0,03A, 10kA, klasa A - 3kom
diferencijalna zaštitna sklopka, 4-polna, 63/0,03A, 10kA, klasa A - 6kom
minijaturni automatski prekidač, 10A, C karakteristike, 1-polni, 10 kA - 44kom
minijaturni automatski prekidač, 16A, C karakteristike, 1-polni, 10 kA - 46kom
minijaturni automatski prekidač, 16A, C karakteristike, 3-polni, 10 kA - 3kom
minijaturni automatski prekidač, 25A, C karakteristike, 3-polni, 10 kA - 1kom
minijaturni automatski prekidač, 32A, C karakteristike, 3-polni, 10 kA - 1kom
priključnica RJ45 - 1kom
Industrijska priključnica, schucko, 10A, nadgradna - 1kom</t>
    </r>
  </si>
  <si>
    <r>
      <rPr>
        <i/>
        <sz val="10"/>
        <rFont val="Arial Narrow"/>
        <family val="2"/>
        <charset val="238"/>
      </rPr>
      <t>RO-0.1 UPS (1000)</t>
    </r>
    <r>
      <rPr>
        <sz val="10"/>
        <rFont val="Arial Narrow"/>
        <family val="2"/>
        <charset val="238"/>
      </rPr>
      <t xml:space="preserve">
Glavna rastavna sklopka, 63A, 3-polna, montaža na DIN-šinu - 1kom
minijaturni automatski prekidač, 40A, C karakteristike, 2-polni, 10 kA - 4kom
diferencijalna zaštitna sklopka, 4-polna, 40/0,03A, 10kA, klasa A - 2kom
minijaturni automatski prekidač, 10A, C karakteristike, 1-polni, 10 kA - 20kom
minijaturni automatski prekidač, 50A, C karakteristike, 2-polni, 10 kA - 4kom
minijaturni automatski prekidač, 6A, C karakteristike, 2-polni, 10 kA - 4kom
minijaturni automatski prekidač, 10A, C karakteristike, 2-polni, 10 kA - 3kom
minijaturni automatski prekidač, 16A, C karakteristike, 2-polni, 10 kA - 75kom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
</t>
    </r>
  </si>
  <si>
    <t>E.5.04.</t>
  </si>
  <si>
    <r>
      <t xml:space="preserve">RO-0.2
Dobava, postava i spajanje samostojećeg modularnog ormara IP30 zaštite, prema shemi “RO-0.2", sastavljenog iz dva aparatna polja ukupnih dimenzija (šxvxd) (1000+600)x2000×300mm sa postoljem 100mm.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shemi:jednopolnoj shemi:
RO-0.2 </t>
    </r>
    <r>
      <rPr>
        <i/>
        <sz val="10"/>
        <rFont val="Arial Narrow"/>
        <family val="2"/>
        <charset val="238"/>
      </rPr>
      <t>MREŽA-AGREGAT (1000)</t>
    </r>
    <r>
      <rPr>
        <sz val="10"/>
        <rFont val="Arial Narrow"/>
        <family val="2"/>
        <charset val="238"/>
      </rPr>
      <t xml:space="preserve">
minijaturni automatski prekidač, 25A, C karakteristike, 3-polni, 10 kA - 1kom
Odvodnik prenapona, 3+N/PE, za sustave TN-S/TT, klasa C, Iimp=20kA, In(8/20)=20kA, Un=280V - 1kom
Glavna rastavna sklopka, 100A, 3-polna, montaža na DIN-šinu - 1kom
diferencijalna zaštitna sklopka, 4-polna, 40/0,03A, 10kA, klasa A - 4kom
diferencijalna zaštitna sklopka, 4-polna, 63/0,03A, 10kA, klasa A - 7kom
minijaturni automatski prekidač, 10A, C karakteristike, 1-polni, 10 kA - 59kom
minijaturni automatski prekidač, 10A, C karakteristike, 3-polni, 10 kA - 2kom
minijaturni automatski prekidač, 16A, C karakteristike, 1-polni, 10 kA - 49kom
minijaturni automatski prekidač, 16A, C karakteristike, 3-polni, 10 kA - 2kom
minijaturni automatski prekidač, 25A, C karakteristike, 3-polni, 10 kA - 1kom
priključnica RJ45 - 1kom
Industrijska priključnica, schucko, 10A, nadgradna - 1kom</t>
    </r>
  </si>
  <si>
    <r>
      <rPr>
        <i/>
        <sz val="10"/>
        <rFont val="Arial Narrow"/>
        <family val="2"/>
        <charset val="238"/>
      </rPr>
      <t>RO-0.2 UPS (600)</t>
    </r>
    <r>
      <rPr>
        <sz val="10"/>
        <rFont val="Arial Narrow"/>
        <family val="2"/>
        <charset val="238"/>
      </rPr>
      <t xml:space="preserve">
Glavna rastavna sklopka, 63A, 3-polna, montaža na DIN-šinu - 1kom
minijaturni automatski prekidač, 40A, C karakteristike, 2-polni, 10 kA - 3kom
diferencijalna zaštitna sklopka, 4-polna, 40/0,03A, 10kA, klasa A - 2kom
minijaturni automatski prekidač, 10A, C karakteristike, 1-polni, 10 kA - 20kom
minijaturni automatski prekidač, 50A, C karakteristike, 2-polni, 10 kA - 3kom
minijaturni automatski prekidač, 6A, C karakteristike, 2-polni, 10 kA - 3kom
minijaturni automatski prekidač, 10A, C karakteristike, 2-polni, 10 kA - 14kom
minijaturni automatski prekidač, 16A, C karakteristike, 2-polni, 10 kA - 54kom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
</t>
    </r>
  </si>
  <si>
    <t>E.5.05.</t>
  </si>
  <si>
    <r>
      <t xml:space="preserve">RO-1.1
Dobava, postava i spajanje samostojećeg modularnog ormara IP30 zaštite, prema shemi “RO-1.1", sastavljenog iz jednog aparatnog polja  dimenzija (šxvxd) 1000×2000×300mm.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RO-1.1 </t>
    </r>
    <r>
      <rPr>
        <i/>
        <sz val="10"/>
        <rFont val="Arial Narrow"/>
        <family val="2"/>
        <charset val="238"/>
      </rPr>
      <t xml:space="preserve">MREŽA-AGREGAT </t>
    </r>
    <r>
      <rPr>
        <sz val="10"/>
        <rFont val="Arial Narrow"/>
        <family val="2"/>
        <charset val="238"/>
      </rPr>
      <t xml:space="preserve">
minijaturni automatski prekidač, 25A, C karakteristike, 3-polni, 10 kA - 1kom
Odvodnik prenapona, 3+N/PE, za sustave TN-S/TT, klasa C, Iimp=20kA, In(8/20)=20kA, Un=280V - 1kom
Glavna rastavna sklopka, 100A, 3-polna, montaža na DIN-šinu - 1kom
diferencijalna zaštitna sklopka, 4-polna, 40/0,03A, 10kA, klasa A - 5kom
diferencijalna zaštitna sklopka, 4-polna, 63/0,03A, 10kA, klasa A - 15kom
minijaturni automatski prekidač, 10A, C karakteristike, 1-polni, 10 kA - 68kom
minijaturni automatski prekidač, 16A, C karakteristike, 1-polni, 10 kA - 130kom
minijaturni automatski prekidač, 16A, C karakteristike, 3-polni, 10 kA - 5kom
minijaturni automatski prekidač, 25A, C karakteristike, 3-polni, 10 kA - 1kom
minijaturni automatski prekidač, 32A, C karakteristike, 3-polni, 10 kA - 1kom
priključnica RJ45 - 1kom
Industrijska priključnica, schucko, 10A, nadgradna - 1kom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t>
    </r>
  </si>
  <si>
    <t>E.5.06.</t>
  </si>
  <si>
    <r>
      <t xml:space="preserve">RO-1.2
Dobava, postava i spajanje samostojećeg modularnog ormara IP30 zaštite, prema shemi “RO-1.2", sastavljenog iz dva aparatna polja ukupnih dimenzija (šxvxd) (1200+450)×2000×300mm, sa postoljem 100mm.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RO-1.2 </t>
    </r>
    <r>
      <rPr>
        <i/>
        <sz val="10"/>
        <rFont val="Arial Narrow"/>
        <family val="2"/>
        <charset val="238"/>
      </rPr>
      <t>MREŽA-AGREGAT (1200)</t>
    </r>
    <r>
      <rPr>
        <sz val="10"/>
        <rFont val="Arial Narrow"/>
        <family val="2"/>
        <charset val="238"/>
      </rPr>
      <t xml:space="preserve">
minijaturni automatski prekidač, 25A, C karakteristike, 3-polni, 10 kA - 1kom
Odvodnik prenapona, 3+N/PE, za sustave TN-S/TT, klasa C, Iimp=20kA, In(8/20)=20kA, Un=280V - 1kom
Glavna rastavna sklopka, 100A, 3-polna, montaža na DIN-šinu - 1kom
diferencijalna zaštitna sklopka, 4-polna, 40/0,03A, 10kA, klasa A - 5kom
diferencijalna zaštitna sklopka, 4-polna, 63/0,03A, 10kA, klasa A - 13kom
minijaturni automatski prekidač, 10A, C karakteristike, 1-polni, 10 kA - 72kom
minijaturni automatski prekidač, 16A, C karakteristike, 1-polni, 10 kA - 105kom
minijaturni automatski prekidač, 16A, C karakteristike, 3-polni, 10 kA - 5kom
minijaturni automatski prekidač, 25A, C karakteristike, 3-polni, 10 kA - 1kom
priključnica RJ45 - 1kom
Industrijska priključnica, schucko, 10A, nadgradna - 1kom</t>
    </r>
  </si>
  <si>
    <r>
      <rPr>
        <i/>
        <sz val="10"/>
        <rFont val="Arial Narrow"/>
        <family val="2"/>
        <charset val="238"/>
      </rPr>
      <t>RO-1.2 UPS (450)</t>
    </r>
    <r>
      <rPr>
        <sz val="10"/>
        <rFont val="Arial Narrow"/>
        <family val="2"/>
        <charset val="238"/>
      </rPr>
      <t xml:space="preserve">
Glavna rastavna sklopka, 63A, 3-polna, montaža na DIN-šinu - 1kom
diferencijalna zaštitna sklopka, 4-polna, 63/0,03A, 10kA, klasa A - 2kom
minijaturni automatski prekidač, 16A, C karakteristike, 1-polni, 10 kA - 18kom
minijaturni automatski prekidač, 16A, C karakteristike, 3-polni, 10 kA - 2kom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t>
    </r>
  </si>
  <si>
    <t>E.5.07.</t>
  </si>
  <si>
    <r>
      <t xml:space="preserve">RO-2.1
Dobava, postava i spajanje samostojećeg modularnog ormara IP30 zaštite, prema shemi “RO-2.1", sastavljenog iz jednog aparatnog polja i jednog kabelskog polja ukupnih dimenzija (šxvxd) (1000+600)×2000×300mm, s podnožjem visine 100mm.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RO-2.1 </t>
    </r>
    <r>
      <rPr>
        <i/>
        <sz val="10"/>
        <rFont val="Arial Narrow"/>
        <family val="2"/>
        <charset val="238"/>
      </rPr>
      <t>MREŽA-AGREGAT (1000)</t>
    </r>
    <r>
      <rPr>
        <sz val="10"/>
        <rFont val="Arial Narrow"/>
        <family val="2"/>
        <charset val="238"/>
      </rPr>
      <t xml:space="preserve">
minijaturni automatski prekidač, 25A, C karakteristike, 3-polni, 10 kA - 1kom
Odvodnik prenapona, 3+N/PE, za sustave TN-S/TT, klasa C, Iimp=20kA, In(8/20)=20kA, Un=280V - 1kom
Glavna rastavna sklopka, 100A, 3-polna, montaža na DIN-šinu - 1kom
diferencijalna zaštitna sklopka, 4-polna, 40/0,03A, 10kA, klasa A - 5kom
diferencijalna zaštitna sklopka, 4-polna, 63/0,03A, 10kA, klasa A - 12kom
minijaturni automatski prekidač, 10A, C karakteristike, 1-polni, 10 kA - 67kom
minijaturni automatski prekidač, 16A, C karakteristike, 1-polni, 10 kA - 98kom
minijaturni automatski prekidač, 16A, C karakteristike, 3-polni, 10 kA - 5kom
minijaturni automatski prekidač, 25A, C karakteristike, 3-polni, 10 kA - 5kom
priključnica RJ45 - 1kom
Industrijska priključnica, schucko, 10A, nadgradna - 1kom</t>
    </r>
  </si>
  <si>
    <r>
      <rPr>
        <i/>
        <sz val="10"/>
        <rFont val="Arial Narrow"/>
        <family val="2"/>
        <charset val="238"/>
      </rPr>
      <t>RO-2.1 UPS (600)</t>
    </r>
    <r>
      <rPr>
        <sz val="10"/>
        <rFont val="Arial Narrow"/>
        <family val="2"/>
        <charset val="238"/>
      </rPr>
      <t xml:space="preserve">
Glavna rastavna sklopka, 63A, 3-polna, montaža na DIN-šinu - 1kom
minijaturni automatski prekidač, 40A, C karakteristike, 2-polni, 10 kA - 3kom
diferencijalna zaštitna sklopka, 4-polna, 40/0,03A, 10kA, klasa A - 2kom
diferencijalna zaštitna sklopka, 4-polna, 63/0,03A, 10kA, klasa A - 1kom
minijaturni automatski prekidač, 10A, C karakteristike, 1-polni, 10 kA - 20kom
minijaturni automatski prekidač, 16A, C karakteristike, 1-polni, 10 kA - 10kom
minijaturni automatski prekidač, 50A, C karakteristike, 2-polni, 10 kA - 3kom
minijaturni automatski prekidač, 6A, C karakteristike, 2-polni, 10 kA - 3kom
minijaturni automatski prekidač, 10A, C karakteristike, 2-polni, 10 kA - 10kom
minijaturni automatski prekidač, 16A, C karakteristike, 2-polni, 10 kA - 49kom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
</t>
    </r>
  </si>
  <si>
    <t>E.5.08.</t>
  </si>
  <si>
    <r>
      <t xml:space="preserve">RO-2.2
Dobava, postava i spajanje samostojećeg modularnog ormara IP30 zaštite, prema shemi “RO-2.2", sastavljenog iz dva aparatna polja ukupnih dimenzija (šxvxd) (1000+600)×2000×300mm.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RO-2.2 </t>
    </r>
    <r>
      <rPr>
        <i/>
        <sz val="10"/>
        <rFont val="Arial Narrow"/>
        <family val="2"/>
        <charset val="238"/>
      </rPr>
      <t>MREŽA-AGREGAT (1000)</t>
    </r>
    <r>
      <rPr>
        <sz val="10"/>
        <rFont val="Arial Narrow"/>
        <family val="2"/>
        <charset val="238"/>
      </rPr>
      <t xml:space="preserve">
minijaturni automatski prekidač, 25A, C karakteristike, 3-polni, 10 kA - 1kom
Odvodnik prenapona, 3+N/PE, za sustave TN-S/TT, klasa C, Iimp=20kA, In(8/20)=20kA, Un=280V - 1kom
Glavna rastavna sklopka, 100A, 3-polna, montaža na DIN-šinu - 1kom
diferencijalna zaštitna sklopka, 4-polna, 40/0,03A, 10kA, klasa A - 5kom
diferencijalna zaštitna sklopka, 4-polna, 63/0,03A, 10kA, klasa A - 11kom
minijaturni automatski prekidač, 10A, C karakteristike, 1-polni, 10 kA - 72kom
minijaturni automatski prekidač, 16A, C karakteristike, 1-polni, 10 kA - 89kom
minijaturni automatski prekidač, 16A, C karakteristike, 3-polni, 10 kA - 2kom
minijaturni automatski prekidač, 25A, C karakteristike, 3-polni, 10 kA - 1kom
priključnica RJ45 - 1kom
Industrijska priključnica, schucko, 10A, nadgradna - 1kom
</t>
    </r>
  </si>
  <si>
    <r>
      <rPr>
        <i/>
        <sz val="10"/>
        <rFont val="Arial Narrow"/>
        <family val="2"/>
        <charset val="238"/>
      </rPr>
      <t>RO-2.2 UPS (600)</t>
    </r>
    <r>
      <rPr>
        <sz val="10"/>
        <rFont val="Arial Narrow"/>
        <family val="2"/>
        <charset val="238"/>
      </rPr>
      <t xml:space="preserve">
Glavna rastavna sklopka, 63A, 3-polna, montaža na DIN-šinu - 1kom
minijaturni automatski prekidač, 40A, C karakteristike, 2-polni, 10 kA - 2kom
diferencijalna zaštitna sklopka, 4-polna, 40/0,03A, 10kA, klasa A - 2kom
minijaturni automatski prekidač, 10A, C karakteristike, 1-polni, 10 kA - 20kom
minijaturni automatski prekidač, 50A, C karakteristike, 2-polni, 10 kA - 2kom
minijaturni automatski prekidač, 6A, C karakteristike, 2-polni, 10 kA - 2kom
minijaturni automatski prekidač, 10A, C karakteristike, 2-polni, 10 kA - 8kom
minijaturni automatski prekidač, 16A, C karakteristike, 2-polni, 10 kA - 32kom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
</t>
    </r>
  </si>
  <si>
    <t>E.5.09.</t>
  </si>
  <si>
    <t>RO-MA
Dobava, postava i spajanje samostojećeg modularnog ormara IP30 zaštite, prema shemi “RO-MA", sastavljenog iz jednog aparatnog polja dimenzija (šxvxd) 600×1760×300mm.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minijaturni automatski prekidač, 40A, C karakteristike, 3-polni, 10 kA - 3kom
Odvodnik prenapona, 3+N/PE, za sustave TN-S/TT, klasa C, Iimp=20kA, In(8/20)=20kA, Un=280V - 1kom
minijaturni automatski prekidač, 2A, C karakteristike, 1-polni, 10 kA - 1kom
minijaturni automatski prekidač, 4A, C karakteristike, 1-polni, 10 kA - 1kom
minijaturni automatski prekidač, 2A, C karakteristike, 3-polni, 10 kA - 1kom
minijaturni automatski prekidač, 10A, C karakteristike, 1-polni, 10 kA - 7kom
minijaturni automatski prekidač, 16A, C karakteristike, 1-polni, 10 kA - 7kom
minijaturni automatski prekidač, 16A, C karakteristike, 3-polni, 10 kA - 1kom
minijaturni automatski prekidač, 20A, C karakteristike, 3-polni, 10 kA - 1kom
minijaturni automatski prekidač, 25A, C karakteristike, 3-polni, 10 kA - 1kom
instalacijski relej, 20A, 1NO, 230V AC - 2kom
Mjerni transformator I=200/5A, montaža na sabirnice ili montažnu ploču, klasa točnosti 0,5 - 1kom
Kompaktni prekidač, fiksni, 3-p, Icu/Ics=36 kA, In=80 A, Ir=63-80 A, sa termomagnetskom zaštitnom jedinicom, montaža na ploču - 4kom
Pomoćni kontakt za kompaktne prekidače, 1NO1NC, spajanje opružnim spojem - 5kom</t>
  </si>
  <si>
    <t xml:space="preserve">Kompaktni prekidač, fiksni, 3-p, Icu/Ics=36 kA, In=200 A, Ir=160-200 A, sa termomagnetskom zaštitnom jedinicom, montaža na ploču - 1kom
Daljinski okidač za kompaktni prekidač, 208-250V AC/DC - 1kom
Multimetar - 1kom (specificiran u poglavlju E5 CNUS-a)
Pomoćni kontakt 1no1nc, za minijaturne automatske prekidače - 24kom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
</t>
  </si>
  <si>
    <t>E.5.10.</t>
  </si>
  <si>
    <t>RO-UPS_A
Dobava, postava i spajanje ugradnog modularnog ormara IP30 zaštite, prema shemi “RO-UPS_A", sastavljenog iz jednog aparatnog polja dimenzija (šxvxd) 800×1760×300mm.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Kompaktni prekidač, fiksni, 3-p, Icu/Ics=36 kA, In=80 A, Ir=63-80 A, sa termomagnetskom zaštitnom jedinicom, montaža na ploču - 2kom
Pomoćni kontakt za kompaktne prekidače, 1NO1NC, spajanje opružnim spojem - 2kom
Mjerni transformator I=80/5A, montaža na sabirnice ili montažnu ploču, klasa točnosti 0,5 - 3kom
Multimetar - 1kom (specificiran u poglavlju E5 CNUS-a)
minijaturni automatski prekidač, 2A, B karakteristike, 3-polni, 10 kA, - 1kom
minijaturni automatski prekidač, 2A, B karakteristike, 1-polni, 10 kA, - 2kom
minijaturni automatski prekidač, 4A, B karakteristike, 1-polni, 10 kA, - 1kom
minijaturni automatski prekidač, 16A, B karakteristike, 3-polni, 10 kA, - 15kom
minijaturni automatski prekidač, 40A, B karakteristike, 3-polni, 10 kA, - 1kom
minijaturni automatski prekidač, 10A, B karakteristike, 1-polni, 10 kA, - 2kom
minijaturni automatski prekidač, 16A, B karakteristike, 1-polni, 10 kA, - 2kom
minijaturni automatski prekidač, 25A, B karakteristike, 1-polni, 10 kA, - 2kom
minijaturni automatski prekidač, 32A, B karakteristike, 1-polni, 10 kA, - 2kom
minijaturni automatski prekidač, 6A,DC, C karakteristike, 2-polni, 10 kA - 1kom
minijaturni automatski prekidač, 1A,DC, C karakteristike, 2-polni, 10 kA - 3kom</t>
  </si>
  <si>
    <t xml:space="preserve">Pomoćni kontakt 1no1nc, za minijaturne automatske prekidače - 28kom
Uređaj za pesprekidno napajanje kapaciteta baterije 3,4 Ah; izlaz 24 VDC, montaža na DIN šinu - 1kom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
</t>
  </si>
  <si>
    <t>E.5.11.</t>
  </si>
  <si>
    <t>RO-UPS_B
Dobava, postava i spajanje ugradnog modularnog ormara IP30 zaštite, prema shemi “RO-UPS_B", sastavljenog iz jednog aparatnog polja dimenzija (šxvxd) 800×1760×300mm.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Kompaktni prekidač, fiksni, 3-p, Icu/Ics=36 kA, In=80 A, Ir=63-80 A, sa termomagnetskom zaštitnom jedinicom, montaža na ploču - 2kom
Pomoćni kontakt za kompaktne prekidače, 1NO1NC, spajanje opružnim spojem - 2kom
Mjerni transformator I=80/5A, montaža na sabirnice ili montažnu ploču, klasa točnosti 0,5 - 3kom
Multimetar - 1kom (specificiran u poglavlju E5 CNUS-a)
minijaturni automatski prekidač, 2A, B karakteristike, 3-polni, 10 kA, - 1kom
minijaturni automatski prekidač, 2A, B karakteristike, 1-polni, 10 kA, - 2kom
minijaturni automatski prekidač, 4A, B karakteristike, 1-polni, 10 kA, - 1kom
minijaturni automatski prekidač, 16A, B karakteristike, 3-polni, 10 kA, - 16kom
minijaturni automatski prekidač, 10A, B karakteristike, 1-polni, 10 kA, - 2kom
minijaturni automatski prekidač, 16A, B karakteristike, 1-polni, 10 kA, - 5kom
minijaturni automatski prekidač, 25A, B karakteristike, 1-polni, 10 kA, - 2kom
minijaturni automatski prekidač, 32A, B karakteristike, 1-polni, 10 kA, - 2kom
minijaturni automatski prekidač, 6A,DC, C karakteristike, 2-polni, 10 kA - 1kom
minijaturni automatski prekidač, 1A,DC, C karakteristike, 2-polni, 10 kA - 2kom</t>
  </si>
  <si>
    <t>E.5.12.</t>
  </si>
  <si>
    <t xml:space="preserve">RO-S1 (S2,S3,S4)
Dobava, postava i spajanje ugradnog modularnog ormara IP30 zaštite, prema shemi “RO-S1 (S2,S3,S4)", sastavljenog iz jednog aparatnog polja dimenzija (šxvxd) 635x760×247mm.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minijaturni automatski prekidač, 25A, C karakteristike, 3-polni, 10 kA - 1kom
Odvodnik prenapona, 3+N/PE, za sustave TN-S/TT, klasa C, Iimp=20kA, In(8/20)=20kA, Un=280V - 1kom
Glavna rastavna sklopka, 63A, 3-polna, montaža na DIN-šinu - 1kom
diferencijalna zaštitna sklopka, 4-polna, 40/0,03A, 10kA, klasa A - 1kom
minijaturni automatski prekidač, 10A, C karakteristike, 1-polni, 10 kA - 9kom
minijaturni automatski prekidač, 16A, C karakteristike, 1-polni, 10 kA - 3kom
minijaturni automatski prekidač, 16A, C karakteristike, 3-polni, 10 kA - 1kom
priključnica RJ45 - 1kom
Industrijska priključnica, schucko, 10A, nadgradna - 1kom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
</t>
  </si>
  <si>
    <t>E.5.13.</t>
  </si>
  <si>
    <t xml:space="preserve">RO-0.CT; RO-0-RTG; RO-2.ANG
Dobava, postava i spajanje samostojećeg ugradnog ormara IP30 zaštite, prema shemi “RO.0.CT; RO.0RTG; RO-2.ANG", sastavljenog iz jednog aparatnog polja dimenzija (šxvxd) 435×760×247mm.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Glavna rastavna sklopka, 125A, 3-polna, montaža na DIN-šinu - 1kom
diferencijalna zaštitna sklopka, 4-polna, 40/0,03A, 10kA, klasa A - 1kom
minijaturni automatski prekidač, 6A, C karakteristike, 1-polni, 10 kA - 1kom
minijaturni automatski prekidač, 6A, C karakteristike, 3-polni, 10 kA - 1kom
minijaturni automatski prekidač, 16A, C karakteristike, 1-polni, 10 kA - 2kom
minijaturni automatski prekidač, 16A, C karakteristike, 3-polni, 10 kA - 2kom
Rastavljač sklopka za cilindrične rastalne osigurače, 2x58mm,  125A, 3-p, za montaži n a DIN-šinu - 1kom
Cilindrični osigurač tipa C22, karakteristike gG/gL, In=125A - 3kom
diferencijalna zaštitna sklopka, 4-polna, 100/0,03A, 10kA, klasa R (zaštita u grugu RTG uređaja) - 1kom
Sigurnosni i izolacijski transformator, 1-fazni, 230/24V, 0,06kVA - 1kom
tropolni sklopnik nazivne struje 190A / AC1; 150 A / AC-3;  65A / AC-4; 400 VAC, napon upravljanja 24V - 2kom
pomoćni sklopnik, 24V 50HZ, 2NO/2NC - 1kom
Ravna kapica signalnog svjetla, IP67, crvena, fi=22mm - 3kom
prilagodnik za učvršćenje do tri funkcionalna elementa - 3kom
LED svjetlosni element, crveni, prednja učvršćenje - 3kom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
</t>
  </si>
  <si>
    <t>E.5.14.</t>
  </si>
  <si>
    <t xml:space="preserve">RO-PO
Dobava, postava i spajanje nadgradnog modularnog ormara IP30 zaštite, prema shemi “RO-PO", sastavljenog iz jednog aparatnog polja dimenzija (šxvxd) 600×1260×262mm.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minijaturni automatski prekidač, 25A, C karakteristike, 3-polni, 10 kA - 1kom
Odvodnik prenapona, 3+N/PE, za sustave TN-S/TT, klasa C, Iimp=20kA, In(8/20)=20kA, Un=280V - 1kom
Glavna rastavna sklopka, 63A, 3-polna, montaža na DIN-šinu - 1kom
diferencijalna zaštitna sklopka, 4-polna, 40/0,03A, 10kA, klasa A - 2kom
minijaturni automatski prekidač, 10A, C karakteristike, 1-polni, 10 kA - 10kom
minijaturni automatski prekidač, 10A, C karakteristike, 3-polni, 10 kA - 1kom
minijaturni automatski prekidač, 16A, C karakteristike, 1-polni, 10 kA - 7kom
minijaturni automatski prekidač, 16A, C karakteristike, 3-polni, 10 kA - 2kom
priključnica RJ45 - 1kom
Industrijska priključnica, schucko, 10A, nadgradna - 1kom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
</t>
  </si>
  <si>
    <t>E.5.15.</t>
  </si>
  <si>
    <t>RO-TISAK
Dobava, postava i spajanje nadgradnog modularnog ormara IP30 zaštite, prema shemi “RO-TISAK", sastavljenog iz jednog aparatnog polja dimenzija (šxvxd) 600×1260×262mm.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minijaturni automatski prekidač, 25A, C karakteristike, 3-polni, 10 kA - 3kom
Odvodnik prenapona, 3+N/PE, za sustave TN-S/TT, klasa C, Iimp=20kA, In(8/20)=20kA, Un=280V - 1kom
Glavna rastavna sklopka, 63A, 3-polna, montaža na DIN-šinu - 1kom
Pomoćni kontakt 1no1nc, za rastavnu sklopku - 1kom
diferencijalna zaštitna sklopka, 4-polna, 40/0,03A, 10kA, klasa A - 2kom
minijaturni automatski prekidač, 6A, C karakteristike, 1-polni, 10 kA - 1kom
minijaturni automatski prekidač, 10A, C karakteristike, 1-polni, 10 kA - 9kom
minijaturni automatski prekidač, 10A, C karakteristike, 3-polni, 10 kA - 1kom
minijaturni automatski prekidač, 16A, C karakteristike, 1-polni, 10 kA - 8kom
minijaturni automatski prekidač, 16A, C karakteristike, 3-polni, 10 kA - 1kom
priključnica RJ45 - 1kom
Industrijska priključnica, schucko, 10A, nadgradna - 1kom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t>
  </si>
  <si>
    <t>E.5.16.</t>
  </si>
  <si>
    <t xml:space="preserve">RO-MLINAR
Dobava, postava i spajanje nadgradnog modularnog ormara IP30 zaštite, prema shemi “RO-MLINAR", sastavljenog iz jednog aparatnog polja dimenzija (šxvxd) 800×1760×300mm.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minijaturni automatski prekidač, 25A, C karakteristike, 3-polni, 10 kA - 3kom
Odvodnik prenapona, 3+N/PE, za sustave TN-S/TT, klasa C, Iimp=20kA, In(8/20)=20kA, Un=280V - 1kom
Glavna rastavna sklopka, 100A, 3-polna, montaža na DIN-šinu - 1kom
Pomoćni kontakt 1no1nc, za rastavnu sklopku - 1kom
diferencijalna zaštitna sklopka, 4-polna, 40/0,03A, 10kA, klasa A - 1kom
diferencijalna zaštitna sklopka, 4-polna, 63/0,03A, 10kA, klasa A - 1kom
minijaturni automatski prekidač, 6A, C karakteristike, 1-polni, 10 kA - 1kom
minijaturni automatski prekidač, 10A, C karakteristike, 1-polni, 10 kA - 9kom
minijaturni automatski prekidač, 10A, C karakteristike, 3-polni, 10 kA - 1kom
minijaturni automatski prekidač, 16A, C karakteristike, 1-polni, 10 kA - 6kom
minijaturni automatski prekidač, 16A, C karakteristike, 3-polni, 10 kA - 2kom
minijaturni automatski prekidač, 32A, C karakteristike, 3-polni, 10 kA - 1kom
priključnica RJ45 - 1kom
Industrijska priključnica, schucko, 10A, nadgradna - 1kom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
</t>
  </si>
  <si>
    <t>E.5.17.</t>
  </si>
  <si>
    <t xml:space="preserve">RO-0.CNUS
Dobava, postava i spajanje nadgradnog modularnog ormara IP30 zaštite, prema shemi “RO-MLINAR", sastavljenog iz jednog aparatnog polja dimenzija (šxvxd) 800×1760×300mm.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minijaturni automatski prekidač, 25A, C karakteristike, 3-polni, 10 kA - 1kom
Odvodnik prenapona, 3+N/PE, za sustave TN-S/TT, klasa C, Iimp=20kA, In(8/20)=20kA, Un=280V - 1kom
Glavna rastavna sklopka, 125A, 3-polna, montaža na DIN-šinu - 1kom
Daljinski okidač za rastavnu sklopku Un=12-60V - 1kom
diferencijalna zaštitna sklopka, 4-polna, 40/0,03A, 10kA, klasa A - 3kom
minijaturni automatski prekidač, 6A, C karakteristike, 1-polni, 10 kA - 1kom
minijaturni automatski prekidač, 10A, C karakteristike, 1-polni, 10 kA - 13kom
minijaturni automatski prekidač, 16A, C karakteristike, 1-polni, 10 kA - 19kom
minijaturni automatski prekidač, 16A, C karakteristike, 3-polni, 10 kA - 2kom
minijaturni automatski prekidač, 40A, C karakteristike, 3-polni, 10 kA - 2kom
Pomoćni kontakt 1no1nc, za minijaturne automatske prekidače - 1kom
grebenasta sklopka, 1-0-2, 63A, 2-polna, ugradna - 1kom
priključnica RJ45 - 1kom
Industrijska priključnica, schucko, 10A, nadgradna - 1kom
Sva potrebna montažna i spojna oprema potrebna za ugradnju specificirane opreme, viličaste sabirnice, redne stezaljke, sabirnice nule i zemlje, spojni vodovi, natpisne pločice, te ostali potrebni sitni spojni i montažni materijal i pribor.. U cijenu uračunati izradu sheme izvedenog stanja ormara.
</t>
  </si>
  <si>
    <t>E.5.18.</t>
  </si>
  <si>
    <t>GRO-KOMP
Dobava, postava i spajanje tipski testiranog samostojećeg modularnog ormara IP40 zaštite, prema shemi “RO-1", sastavljenog iz jednog aparatnog polja ukupnih dimenzija (šxvxd) 1200×2000×600mm, s podnožjem visine 100mm. Ormar je izrađen od plastificiranog čeličnog lima. Vrata aparatnih polja su neprozirna. Oznaku razdjelnika kao i natpise na vratima izvesti na graviranim plastičnim pločicama. Razdjelnik je opremljen bravicama na vratima, te nosačem za jednopolnu shemu. U razdjelnik ugraditi slijedeću opremu prema jednopolnoj shemi:
sklopnici za 3-polne kondenzatorske baterije, 25kVAR - 2kom
sklopnici za 3-polne kondenzatorske baterije, 50kVAR - 6kom
Osigurač-rastavna sklopka za osigurače tipa NH veličine 00, 160A, 3-p - 8kom
Uložak osigurača gG 400V 50A, veličina 000 - 6kom
Uložak osigurača gG 400V 100A, veličina 000 - 12kom
Mikroprocesorski automatski regulator reaktivne energije (faktora snage - cosfi) Teh. karakteristike: 12 stupnjeva / 400V/50 Hz, namjenjen za sustave automatske kompenzaciju jalove energije - 1kom
Trofazni energetski kondenzator 25 kVAr / 450V/50 Hz, suha izvedba, u trokut spoju namjenjen za direktnu i automatsku kompenzaciju jalove energije - 14kom
Filterska prigušnica s termičkom zaštitom, namjenjena za zaštitu kondezatorskih baterija od harmoničkih izobličenja mreže. Teh. karakteristike: 25 kVAr / 400V/50 Hz, 189 Hz (7%) namjenjen za sustave automatske kompenzaciju jalove energije - 2kom
Filterska prigušnica s termičkom zaštitom, namjenjena za zaštitu kondezatorskih baterija od harmoničkih izobličenja mreže. Teh. karakteristike: 50 kVAr / 400V/50 Hz, 189 Hz (7%) namjenjen za sustave automatske kompenzaciju jalove energije - 6kom</t>
  </si>
  <si>
    <t xml:space="preserve">Sva potrebna montažna i spojna oprema potrebna za ugradnju specificirane opreme, viličaste sabirnice, redne stezaljke, sabirnice nule i zemlje, spojni vodovi, natpisne pločice, te ostali potrebni sitni spojni i montažni materijal i pribor.
</t>
  </si>
  <si>
    <t>E.5.19.</t>
  </si>
  <si>
    <t>Kabelske police
Isporučiti i montirati u prostor spuštenog stropa na zid slijedeće perforirane kabelske police, plastične cijevi I kanalice :
Dobava, isporuka, montiranje i poklapanje vatrootpornih kabelskih polica, kanalica i plastičnih cijevi komplet sa ravnim spojnicama, T spojnicama, križnim spojnicama ili kutnim spojnica te  zidnim ili stropnim nosačima polica, kanalica ili cijevi sa spojnim, nosivim i vijčanim materijalom uključivo izjednačenje potencijala. Sva oprema mora zadovoljiti normu HRN DIN 4102-12 u razredu EI90.
Uključivo rad i potreban montažni materijal</t>
  </si>
  <si>
    <t>E.5.19.01.</t>
  </si>
  <si>
    <t xml:space="preserve"> -  kabelska perforirana polica širine 100 mm i visine 60 mm</t>
  </si>
  <si>
    <t>E.5.19.02.</t>
  </si>
  <si>
    <t xml:space="preserve"> -  kabelska perforirana polica širine 200 mm i visine 60 mm</t>
  </si>
  <si>
    <t>E.5.19.03.</t>
  </si>
  <si>
    <t xml:space="preserve"> -  kabelska perforirana polica širine 300 mm i visine 60 mm</t>
  </si>
  <si>
    <t>E.5.19.04.</t>
  </si>
  <si>
    <t xml:space="preserve"> -  kabelska perforirana polica širine 400 mm i visine 60 mm</t>
  </si>
  <si>
    <t>E.5.19.05.</t>
  </si>
  <si>
    <t xml:space="preserve"> - Vatrootporni metalni kanal I120, 110x70(ŠxD). Uključen sav ovjesni, montažni i spojni pribor</t>
  </si>
  <si>
    <t>E.5.19.06.</t>
  </si>
  <si>
    <t xml:space="preserve"> - Vatrootporni metalni kanal I120, 250x100(ŠxD). Uključen sav ovjesni, montažni i spojni pribor
</t>
  </si>
  <si>
    <t>E.5.20.</t>
  </si>
  <si>
    <t>Napojni vodovi
Dobava, ugradnja u kabelske police i spajanje napojnih vodova od glavnih razdjelnika građevine do pripadnih im podrazdjelnika. Polaganje vodova u kabelske police, uključivo spojni materijal i izrada spoja.</t>
  </si>
  <si>
    <t>E.5.20.01.</t>
  </si>
  <si>
    <t>N2XH-J 5x4mm²</t>
  </si>
  <si>
    <t>E.5.20.02.</t>
  </si>
  <si>
    <t>N2XH-J 5x6mm²</t>
  </si>
  <si>
    <t>E.5.20.03.</t>
  </si>
  <si>
    <t>N2XH-J 5x10mm²</t>
  </si>
  <si>
    <t>E.5.20.04.</t>
  </si>
  <si>
    <t>N2XH-J 5x16mm²</t>
  </si>
  <si>
    <t>E.5.20.05.</t>
  </si>
  <si>
    <t>N2XH-J 5x25mm²</t>
  </si>
  <si>
    <t>E.5.20.06.</t>
  </si>
  <si>
    <t>N2XH-J 5x35mm²</t>
  </si>
  <si>
    <t>E.5.20.07.</t>
  </si>
  <si>
    <t>N2XH-J 5x50mm²</t>
  </si>
  <si>
    <t>E.5.20.08.</t>
  </si>
  <si>
    <t>N2XH 4x95mm²</t>
  </si>
  <si>
    <t>E.5.20.09.</t>
  </si>
  <si>
    <t>N2XH 4x150mm²</t>
  </si>
  <si>
    <t>E.5.20.10.</t>
  </si>
  <si>
    <t>N2XH 4x185mm²</t>
  </si>
  <si>
    <t>E.5.20.11.</t>
  </si>
  <si>
    <t>N2XH-J 1x50mm²</t>
  </si>
  <si>
    <t>E.5.20.12.</t>
  </si>
  <si>
    <t>N2XH-J 1x95mm²</t>
  </si>
  <si>
    <t>E.5.20.13.</t>
  </si>
  <si>
    <t xml:space="preserve">N2XH-J 1x120mm²
</t>
  </si>
  <si>
    <t>E.5.20.14.</t>
  </si>
  <si>
    <t xml:space="preserve">Dobava, ugradnja u vatrootporne kabelske police, te vatrootporne nosače i spajanje napojnih vodova od glavnih razdjelnika građevine do pripadnih im podrazdjelnika. Polaganje vodova u kabelske police, uključivo spojni materijal i izrada spoja.
NHXH-J FE180/E90 5x16mm²
</t>
  </si>
  <si>
    <t>E.5.21.</t>
  </si>
  <si>
    <t>Protupožarno brtvljenje
Zatvaranje prodora kroz požarne zone kabelskih polica S90 jastučićima, komplet sa svim potrebnim radom montažnim materijalom, komplet sa svim potrebnim radom montažnim materijalom. U cijenu uračunati izdavanje uvjerenja o izvršenom zapunjavanju s potrebnim certifikatima, vodootporne oznake prodora, izrada nacrta protupožarnih brtvljenja sa svim potrebnim opisima i oznakama koje se moraju podudarati sa izvedenim stanjem. Kabelska polica širina/visina sve komplet.</t>
  </si>
  <si>
    <t>E.5.21.01.</t>
  </si>
  <si>
    <t xml:space="preserve"> - 400/60mm</t>
  </si>
  <si>
    <t>E.5.21.02.</t>
  </si>
  <si>
    <t xml:space="preserve"> - 300/60mm</t>
  </si>
  <si>
    <t>E.5.21.03.</t>
  </si>
  <si>
    <t xml:space="preserve"> - 200/60mm</t>
  </si>
  <si>
    <t>E.5.21.04.</t>
  </si>
  <si>
    <t xml:space="preserve"> - 100/60mm
</t>
  </si>
  <si>
    <t>E.5.22.</t>
  </si>
  <si>
    <t xml:space="preserve">Bezhalogena samogasiva plastična PNT cijev prema normi HRN EN 61386-1 i HRN DIN 41012-12 ( E90 ) promjera Ø40 mm i proširenjem za spajanje cijevi  RAL 7035 uključujući potrebni instalacijski spojni i montažni pribor i materijal (tiple, vijci, koljena, obujmice i vezice)
</t>
  </si>
  <si>
    <t>E.5.23.</t>
  </si>
  <si>
    <t xml:space="preserve"> Bezhalogena samogasiva plastična PNT cijev prema normi HRN EN 61386-1 i HRN DIN 41012-12 ( E90 ) promjera Ø16 mm i proširenjem za spajanje cijevi  RAL 7035 uključujući potrebni instalacijski spojni i montažni pribor i materijal (tiple, vijci, koljena, obujmice i vezice)
</t>
  </si>
  <si>
    <t>E.5.24.</t>
  </si>
  <si>
    <t xml:space="preserve"> Stropno-zidna metalna obujmica koja ima odobrenje za nošenje kabela s očuvanjem električne funkcije prema HRN DIN 4102-dio 12. Komplet sa zidnim uloškom za pojedinačno nošenje kabela otpornosti 90 minuta
</t>
  </si>
  <si>
    <t>E.6.</t>
  </si>
  <si>
    <t>ELEKTROINSTALACIJA JAKE STRUJE</t>
  </si>
  <si>
    <t>E.6.01.</t>
  </si>
  <si>
    <t>Priključnice
Dobava, ugradnja i spajanje u zid u odgovarajuću ugradnu kutiju utičnica 250 V; 16 A i fiksnih priključak, uključivo instalacijske kutije i okviri:</t>
  </si>
  <si>
    <t>E.6.01.01.</t>
  </si>
  <si>
    <t xml:space="preserve"> - jednofazna utičnica s zaštitnim kontaktom, bijela</t>
  </si>
  <si>
    <t>E.6.01.02.</t>
  </si>
  <si>
    <t xml:space="preserve"> - jednofazna utičnica s zaštitnim kontaktom, zelena</t>
  </si>
  <si>
    <t>E.6.01.03.</t>
  </si>
  <si>
    <t xml:space="preserve"> - jednofazna utičnica s zaštitnim kontaktom i  poklopcem, bijela</t>
  </si>
  <si>
    <t>E.6.01.04.</t>
  </si>
  <si>
    <t xml:space="preserve"> - jednofazna utičnica s zaštitnim kontaktom i  poklopcem, zelena</t>
  </si>
  <si>
    <t>E.6.01.05.</t>
  </si>
  <si>
    <t xml:space="preserve"> - jednofazna utičnica sa zaštitnim kontaktom dvostruka, bijela</t>
  </si>
  <si>
    <t>E.6.01.06.</t>
  </si>
  <si>
    <t xml:space="preserve"> - jednofazna utičnica sa zaštitnim kontaktom dvostruka, zelena</t>
  </si>
  <si>
    <t>E.6.01.07.</t>
  </si>
  <si>
    <t xml:space="preserve"> - jednofazna utičnica sa zaštitnim kontaktom dvostruka i poklopcem, bijela</t>
  </si>
  <si>
    <t>E.6.01.08.</t>
  </si>
  <si>
    <t xml:space="preserve"> - jednofazna utičnica sa zaštitnim kontaktom dvostruka i poklopcem, zelena</t>
  </si>
  <si>
    <t>E.6.01.09.</t>
  </si>
  <si>
    <t xml:space="preserve"> - jednofazna utičnica sa zaštitnim kontaktom trostruka, bijela</t>
  </si>
  <si>
    <t>E.6.01.10.</t>
  </si>
  <si>
    <t xml:space="preserve"> - jednofazna utičnica sa zaštitnim kontaktom trostruka, zelena</t>
  </si>
  <si>
    <t>E.6.01.11.</t>
  </si>
  <si>
    <t xml:space="preserve"> - jednofazna utičnica sa zaštitnim kontaktom trostruka i poklopcem, bijela</t>
  </si>
  <si>
    <t>E.6.01.12.</t>
  </si>
  <si>
    <t xml:space="preserve"> - jednofazna utičnica sa zaštitnim kontaktom trostruka i poklopcem, zelena</t>
  </si>
  <si>
    <t>E.6.01.13.</t>
  </si>
  <si>
    <t xml:space="preserve"> - trofazna utičnica sa zaštitnim kontaktom</t>
  </si>
  <si>
    <t>E.6.01.14.</t>
  </si>
  <si>
    <t xml:space="preserve"> - fiksni priključak 1p</t>
  </si>
  <si>
    <t>E.6.01.15.</t>
  </si>
  <si>
    <t xml:space="preserve"> - fiksni priključak 3p
</t>
  </si>
  <si>
    <t>E.6.02.</t>
  </si>
  <si>
    <t>Priključnice OG
Dobava, ugradnja i spajanje na zid u pripadnu kutiju OG priključnica spoklopcem, IP54, 16 A, uključivo sav montažni materijal:</t>
  </si>
  <si>
    <t>E.6.02.01.</t>
  </si>
  <si>
    <t xml:space="preserve"> - jednofazna utičnica s zaštitnim kontaktom</t>
  </si>
  <si>
    <t>E.6.02.02.</t>
  </si>
  <si>
    <t xml:space="preserve"> - 3P+N+PE utičnica sa zaštitnim kontaktom</t>
  </si>
  <si>
    <t>E.6.02.03.</t>
  </si>
  <si>
    <t xml:space="preserve"> - dvopolna utičnica 24V
</t>
  </si>
  <si>
    <t>E.6.03.</t>
  </si>
  <si>
    <t>Priključnice industrijske
Dobava, ugradnja i spajanje na zid priključnica, uključivo sav montažni materijal:</t>
  </si>
  <si>
    <t>E.6.03.01.</t>
  </si>
  <si>
    <t xml:space="preserve"> - industrijska utičnica za UPS s poklopcem po IEC309 IP 67; In = 16 A; 400 V; 4P+PE
</t>
  </si>
  <si>
    <t>E.6.03.02.</t>
  </si>
  <si>
    <t xml:space="preserve"> - industrijska utičnica za UPS s poklopcem po IEC309 IP 67; In = 32 A; 230 V; 4P+PE
</t>
  </si>
  <si>
    <t>E.6.03.03.</t>
  </si>
  <si>
    <t xml:space="preserve"> - industrijska utičnica s poklopcem po IEC309 IP 67; In = 16 A; 400 V; 4P+PE
</t>
  </si>
  <si>
    <t>E.6.03.04.</t>
  </si>
  <si>
    <t xml:space="preserve"> - industrijska utičnica s poklopcem po IEC309 IP 67; In = 32 A; 230 V; 4P+PE
</t>
  </si>
  <si>
    <t>E.6.03.05.</t>
  </si>
  <si>
    <t xml:space="preserve"> - industrijska utičnica s poklopcem po IEC309 IP 67; In = 63 A; 230 V; 4P+PE</t>
  </si>
  <si>
    <t>E.6.03.06.</t>
  </si>
  <si>
    <t xml:space="preserve"> - industrijska utičnica s poklopcem po IEC309 IP 67; In =125 A; 230 V; 4P+PE
</t>
  </si>
  <si>
    <t>E.6.04.</t>
  </si>
  <si>
    <t xml:space="preserve">Podne instalacijske kutije
Dobava, ugradnja u pod i spajanje podnih instalacijskih kutija sukladno standardu EN 60-670 and EN 50085-2-2 za 18 modula s poklopcem od nehrđajućeg čelika siva RAL 7031  uključivo sav montažni materijal, okviri i poklopci. U kutije ugraditi 4 kom priključnica jake struje. Priključnice EKM mreže u troškovniku slabe struje.
</t>
  </si>
  <si>
    <t>E.6.05.</t>
  </si>
  <si>
    <t xml:space="preserve">Parapetni kanali
Dobava, montaža i spajanje bijelog PVC parapetnog kabelskog kanala s poklopcem, pregradom za odvajanje jake i slabe struje, spojnicama za horizontalna skretanja, te za međusobno spajanje kanala, kao i oprema za učvršćenje. U kanal se smješta kutija te bijele šuko / komunikacijske priključnice (definirane u posebnom poglavlju):
 </t>
  </si>
  <si>
    <t>E.6.05.01.</t>
  </si>
  <si>
    <t>-  kanal s poklopcem 105x50 mm</t>
  </si>
  <si>
    <t>E.6.05.02.</t>
  </si>
  <si>
    <t xml:space="preserve">- završni poklopac za kanal </t>
  </si>
  <si>
    <t>E.6.05.03.</t>
  </si>
  <si>
    <t>- kutni element 90˚ unutarnji</t>
  </si>
  <si>
    <t>E.6.05.04.</t>
  </si>
  <si>
    <t xml:space="preserve">- spojni element 
</t>
  </si>
  <si>
    <t>E.6.06.</t>
  </si>
  <si>
    <t xml:space="preserve">Izvod za ispiranje pisoara
Dobava, ugradnja i spajanje 5m vodova  FG16OR16-J 3x2,5mm2 uključivo cijevi CS25, kutije, montažni pribor i sitni materijal, izrada utora u zidovima i zaravnavanje zidova nakon ugradnje vodova, za povezivanje uređaja za aktiviranje ispiranja pisoara s elektroničkim aktiviranjem ispiranja  i razdjelnika. Nazivni napon uređaja 230 V, radni napon uređaja 4,5 V DC.
</t>
  </si>
  <si>
    <t>E.6.06.7</t>
  </si>
  <si>
    <t>Izvod za umivaonik s IC senzorom
Dobava, ugradnja i spajanje 5m vodova  FG16OR16-J 3x2,5mm2 uključivo cijevi CS25, kutije, montažni pribor i sitni materijal, izrada utora u zidovima i zaravnavanje zidova nakon ugradnje vodova, za povezivanje uređaja za umivaonik s infracrvenim senzorom  i razdjelnika. Nazivni napon uređaja 230 V, radni napon uređaja 4,5 V DC.</t>
  </si>
  <si>
    <t>E.6.08.</t>
  </si>
  <si>
    <r>
      <t xml:space="preserve">Uređaj za besprekidno napajanje - 60 kVA - </t>
    </r>
    <r>
      <rPr>
        <b/>
        <sz val="10"/>
        <rFont val="Arial Narrow"/>
        <family val="2"/>
        <charset val="238"/>
      </rPr>
      <t>2kom</t>
    </r>
    <r>
      <rPr>
        <sz val="10"/>
        <rFont val="Arial Narrow"/>
        <family val="2"/>
        <charset val="238"/>
      </rPr>
      <t xml:space="preserve">
Dobava, montaža i spajanje uređaja za besprekidno napajanje (UPS) snage 60 KVA/60 kW, slijedećih minimalnih tehničkih karakteristika:
- izlazna snaga: 60kVA/60kW
- tehnologija: on-line, dvostruke konverzije - potpuno besprekidan
- efikasnost: &gt;96%
- buka na 1m pri 75% tereta: &lt;60dBA pri dvostrukoj konverziji
- soft start: da
- zaštita od povratnog napona: da
- paralelni rad: do 6 jedinica
- ulazni napon: 230/400 V 3P+N
- ulazni napon ispravljača: 
  +20%/ - 20% pri punom teretu
  - 40%/ pri 50% tereta
- ulazna tolerancija frekvencije: 40-70Hz
- ulazno ožičenje: tvrdožilno 3L + N
- ulazni faktor snage: 0,99
- ulazni THDI: &lt;3%
- izlazni napon: 230/400 ±1%
- izlazna frekvencija: 50Hz ±0,01%
- izlazni THD: &lt;1%
- izlazno ožičenje: tvrdožilno 3L + N
- izlazni faktor snage: 1,00
- preopterećenje na inverteru: 
  60 min - 102 - 110%
  10 min - 111 - 125%
  60 sec - 126 - 150%
- dimenzije UPS-a: (šxdxv) max. 600x827x1300 mm
- masa praznog UPS-a: max. 200kg
</t>
    </r>
  </si>
  <si>
    <r>
      <t xml:space="preserve">BATERIJSKI ORMAR (2 komada po UPS-u) - </t>
    </r>
    <r>
      <rPr>
        <b/>
        <sz val="10"/>
        <rFont val="Arial Narrow"/>
        <family val="2"/>
        <charset val="238"/>
      </rPr>
      <t>4kom</t>
    </r>
    <r>
      <rPr>
        <sz val="10"/>
        <rFont val="Arial Narrow"/>
        <family val="2"/>
        <charset val="238"/>
      </rPr>
      <t xml:space="preserve">
  - dimenzije: (šxdxv) max. 911x800x1800 mm)
  - masa kabineta s 40 baterija: max. 1500 kg
  - DC prekidač: da 
  - autonomija: 60 min
MBS+SPM ORMAR (1 komad za 2 UPS-a) - </t>
    </r>
    <r>
      <rPr>
        <b/>
        <sz val="10"/>
        <rFont val="Arial Narrow"/>
        <family val="2"/>
        <charset val="238"/>
      </rPr>
      <t>1kom</t>
    </r>
    <r>
      <rPr>
        <sz val="10"/>
        <rFont val="Arial Narrow"/>
        <family val="2"/>
        <charset val="238"/>
      </rPr>
      <t xml:space="preserve">
  - vanjska zidna besprekidna bypass sklopka: da
  - ormar s prekidačima/osiguračima za bypass sklopku: da
  - dimenzije NŽ metalnog ormara: (šxvxd) max 560x860x300 mm
- sučelje za daljinski isklop u nuždi GE-I
- sučelje za komunikacijsku karticu RS 232, relejnu karticu, SNMP karticu
- SNMP komunikacijska kartica
Isporuka, istovar, unos u prostoriju, montaža i testiranje sustava.
</t>
    </r>
  </si>
  <si>
    <t>E.6.09.</t>
  </si>
  <si>
    <r>
      <t xml:space="preserve">Uređaj za besprekidno napajanje - 40 kVA - </t>
    </r>
    <r>
      <rPr>
        <b/>
        <sz val="10"/>
        <rFont val="Arial Narrow"/>
        <family val="2"/>
        <charset val="238"/>
      </rPr>
      <t>2kom</t>
    </r>
    <r>
      <rPr>
        <sz val="10"/>
        <rFont val="Arial Narrow"/>
        <family val="2"/>
        <charset val="238"/>
      </rPr>
      <t xml:space="preserve">
Dobava, montaža i spajanje uređaja za besprekidno napajanje (UPS) snage 40 KVA/40 kW, slijedećih minimalnih tehničkih karakteristika:
- izlazna snaga: 40kVA/40kW
- tehnologija: on-line, dvostruke konverzije - potpuno besprekidan
- efikasnost: &gt;96%
- buka na 1m pri 75% tereta: &lt;55dBA pri dvostrukoj konverziji
- soft start: da
- zaštita od povratnog napona: da
- paralelni rad: do 6 jedinica
- ulazni napon: 230/400 V 3P+N
- ulazni napon ispravljača: 
  +20%/ - 20% pri punom teretu
  - 40%/ pri 50% tereta
- ulazna tolerancija frekvencije: 40-70Hz
- ulazno ožičenje: tvrdožilno 3L + N
- ulazni faktor snage: 0,99
- ulazni THDI: &lt;3%
- izlazni napon: 230/400 ±1%
- izlazna frekvencija: 50Hz ±0,01%
- izlazni THD: &lt;1%
- izlazno ožičenje: tvrdožilno 3L + N
- izlazni faktor snage: 1,00
- preopterećenje na inverteru: 
  60 min - 102 - 110%
  10 min - 111 - 125%
  60 sec - 126 - 150%
- dimenzije UPS-a: (šxdxv) max. 440x840x1400 mm
- masa praznog UPS-a: max. 132kg
</t>
    </r>
  </si>
  <si>
    <r>
      <t xml:space="preserve">BATERIJSKI ORMAR (1 komad po UPS-u) - </t>
    </r>
    <r>
      <rPr>
        <b/>
        <sz val="10"/>
        <rFont val="Arial Narrow"/>
        <family val="2"/>
        <charset val="238"/>
      </rPr>
      <t>2kom</t>
    </r>
    <r>
      <rPr>
        <sz val="10"/>
        <rFont val="Arial Narrow"/>
        <family val="2"/>
        <charset val="238"/>
      </rPr>
      <t xml:space="preserve">
  - dimenzije: (šxdxv) max. 800x800x1400 mm)
  - masa kabineta s 40 baterija: max. 900 kg
  - DC prekidač: da 
  - autonomija: 15 min
MBS ORMAR (1 komad za 1 UPS) -</t>
    </r>
    <r>
      <rPr>
        <b/>
        <sz val="10"/>
        <rFont val="Arial Narrow"/>
        <family val="2"/>
        <charset val="238"/>
      </rPr>
      <t xml:space="preserve"> 2kom</t>
    </r>
    <r>
      <rPr>
        <sz val="10"/>
        <rFont val="Arial Narrow"/>
        <family val="2"/>
        <charset val="238"/>
      </rPr>
      <t xml:space="preserve">
  - vanjska zidna besprekidna bypass sklopka: da
  - ormar s prekidačima/osiguračima za bypass sklopku: da
  - dimenzije NŽ metalnog ormara: (šxvxd) max. 560x860x300 mm
- sučelje za daljinski isklop u nuždi GE-I
- sučelje za komunikacijsku karticu RS 232, relejnu karticu, SNMP karticu
- SNMP komunikacijska kartica
Isporuka, istovar, unos u prostoriju, montaža i testiranje sustava.
</t>
    </r>
  </si>
  <si>
    <t>E.6.10.</t>
  </si>
  <si>
    <t xml:space="preserve">Transformator za IT sustav
Dobava, isporuka i ugradnja transformatora za galvansko odvajanje, za medicinsku uporabu u IT sustave zaštite, 8 kVA, uključivo sav spojni i učvrsni materijal za montažu na zid u spuštenom stropu.
</t>
  </si>
  <si>
    <t>E.6.11.</t>
  </si>
  <si>
    <t xml:space="preserve">Kontrolnik izolacije
Dobava, isporuka i ugradnja u razvodne ormare 'TRAFO' napajanja opreme za kontrolu IT sistema zaštite, koji se sastoji od:
 - kontrolnik izolacije - kom. 1
 - signalni trafo - kom. 1
 - obuhvatni trafo - kom. 2
</t>
  </si>
  <si>
    <t>E.6.12.</t>
  </si>
  <si>
    <t xml:space="preserve">Kontrolni panel
Dobava, isporuka, ugradnja u zid u pripadnu kutiju i spajanje kontrolnog panela IT sustava
</t>
  </si>
  <si>
    <t>E.6.13.</t>
  </si>
  <si>
    <t>Vodovi
Dobava, ugradnja i spajanje vodova za napajanje svih elemenata instalacija rasvjete, priključnica i napajanja tehnološke opreme:</t>
  </si>
  <si>
    <t>E.6.13.01.</t>
  </si>
  <si>
    <t>N2XCH-J 3x1.5 mm2</t>
  </si>
  <si>
    <t>E.6.13.02.</t>
  </si>
  <si>
    <t>N2XCH-J 3x2.5 mm2</t>
  </si>
  <si>
    <t>E.6.13.03.</t>
  </si>
  <si>
    <t>N2XCH-J 5x2.5 mm2</t>
  </si>
  <si>
    <t>E.6.13.04.</t>
  </si>
  <si>
    <t>N2XH 2x1.5 mm2</t>
  </si>
  <si>
    <t>E.6.13.05.</t>
  </si>
  <si>
    <t>N2XH 2x2.5 mm2</t>
  </si>
  <si>
    <t>E.6.13.06.</t>
  </si>
  <si>
    <t>N2XH-J 3x1,5 mm2</t>
  </si>
  <si>
    <t>E.6.13.07.</t>
  </si>
  <si>
    <t>N2XH-J 3x2,5 mm2</t>
  </si>
  <si>
    <t>E.6.13.08.</t>
  </si>
  <si>
    <t>N2XH-J 3x4 mm2</t>
  </si>
  <si>
    <t>E.6.13.09.</t>
  </si>
  <si>
    <t>N2XH-J 3x6 mm2</t>
  </si>
  <si>
    <t>E.6.13.10.</t>
  </si>
  <si>
    <t>N2XH-J 3x10 mm2</t>
  </si>
  <si>
    <t>E.6.13.11.</t>
  </si>
  <si>
    <t>N2XH-J 3x16 mm2</t>
  </si>
  <si>
    <t>E.6.13.12.</t>
  </si>
  <si>
    <t>N2XH-J 5x1.5 mm2</t>
  </si>
  <si>
    <t>E.6.13.13.</t>
  </si>
  <si>
    <t>N2XH-J 5x2.5 mm2</t>
  </si>
  <si>
    <t>E.6.13.14.</t>
  </si>
  <si>
    <t>N2XH-J 5x4 mm2</t>
  </si>
  <si>
    <t>E.6.13.15.</t>
  </si>
  <si>
    <t>N2XH-J 5x6 mm2</t>
  </si>
  <si>
    <t>E.6.13.16.</t>
  </si>
  <si>
    <t>N2XH-J 5x10 mm2</t>
  </si>
  <si>
    <t>E.6.13.17.</t>
  </si>
  <si>
    <t>N2XH-J 5x16 mm2</t>
  </si>
  <si>
    <t>E.6.13.18.</t>
  </si>
  <si>
    <t>N2XH-J 5x25 mm2</t>
  </si>
  <si>
    <t>E.6.13.19.</t>
  </si>
  <si>
    <t>N2XH-J 5x35 mm2</t>
  </si>
  <si>
    <t>E.6.13.20.</t>
  </si>
  <si>
    <t>NHXMH-J 2x1,5 mm2</t>
  </si>
  <si>
    <t>E.6.13.21.</t>
  </si>
  <si>
    <t>NHXMH-J 3x1,5 mm2</t>
  </si>
  <si>
    <t>E.6.13.22.</t>
  </si>
  <si>
    <t>NHXMH-J 3x2.5 mm2</t>
  </si>
  <si>
    <t>E.6.13.23.</t>
  </si>
  <si>
    <t>NHXMH-J 3x4 mm2</t>
  </si>
  <si>
    <t>E.6.13.24.</t>
  </si>
  <si>
    <t>NHXMH-J 3x6 mm2</t>
  </si>
  <si>
    <t>E.6.13.25.</t>
  </si>
  <si>
    <t>NHXMH-J 5x1.5 mm2</t>
  </si>
  <si>
    <t>E.6.13.26.</t>
  </si>
  <si>
    <t>NHXMH-J 5x2.5 mm2</t>
  </si>
  <si>
    <t>E.6.13.27.</t>
  </si>
  <si>
    <t>NHXMH-J 5x4 mm2</t>
  </si>
  <si>
    <t>E.6.13.28.</t>
  </si>
  <si>
    <t>NHXMH-J 5x6 mm2</t>
  </si>
  <si>
    <t>E.6.13.29.</t>
  </si>
  <si>
    <t>H07Z-R 1G16 mm2</t>
  </si>
  <si>
    <t>E.6.13.30.</t>
  </si>
  <si>
    <t>H07Z-R 1G25 mm2</t>
  </si>
  <si>
    <t>E.6.13.31.</t>
  </si>
  <si>
    <t>H07Z-K 5x2,5 mm2</t>
  </si>
  <si>
    <t>E.6.13.32.</t>
  </si>
  <si>
    <t>H07Z-K 4x1,5 mm2</t>
  </si>
  <si>
    <t>E.6.13.33.</t>
  </si>
  <si>
    <t>H07Z-K 1G16 mm2</t>
  </si>
  <si>
    <t>E.6.13.34.</t>
  </si>
  <si>
    <t>H07Z-K 1G25 mm2</t>
  </si>
  <si>
    <t>E.6.13.35.</t>
  </si>
  <si>
    <t>J-H(St)H 6x2x0,8 mm</t>
  </si>
  <si>
    <t>E.6.13.36.</t>
  </si>
  <si>
    <t>LiHCH 10x0,5 mm</t>
  </si>
  <si>
    <t>E.6.13.37.</t>
  </si>
  <si>
    <t xml:space="preserve">S/FTP cat 6a LSHF
</t>
  </si>
  <si>
    <t>E.6.14.</t>
  </si>
  <si>
    <t>Instalacijske cijevi
Dobava i ugradnja u zid PVC instalacijskih cijevi za podžbukno vođenje električnih vodova, uključujući izrada utora u zidu i zaravnavanje zida nakon polaganja cijevi.</t>
  </si>
  <si>
    <t>E.6.14.01.</t>
  </si>
  <si>
    <t xml:space="preserve"> - plastična savitljiva cijev prema normi HRN EN 61386-1 za srednju otpornost na pritisak bezhalogena samogasiva  promjera  Ø20 mm RAL 7035 uključujući potrebni instalacijski spojni i montažni pribor i materijal
</t>
  </si>
  <si>
    <t>E.6.14.02.</t>
  </si>
  <si>
    <t xml:space="preserve"> - plastična savitljiva cijev prema normi HRN EN 61386-1 za srednju otpornost na pritisak bezhalogena samogasiva  promjera  Ø25 mm RAL 7035 uključujući potrebni instalacijski spojni i montažni pribor i materijal
</t>
  </si>
  <si>
    <t>E.6.14.03.</t>
  </si>
  <si>
    <t xml:space="preserve"> - plastična savitljiva cijev prema normi HRN EN 61386-1 za srednju otpornost na pritisak bezhalogena samogasiva  promjera  Ø32 mm RAL 7035 uključujući potrebni instalacijski spojni i montažni pribor i materijal</t>
  </si>
  <si>
    <t>E.6.14.04.</t>
  </si>
  <si>
    <t xml:space="preserve"> - plastična savitljiva cijev prema normi HRN EN 61386-1 za srednju otpornost na pritisak bezhalogena samogasiva  promjera  Ø40 mm RAL 7035 uključujući potrebni instalacijski spojni i montažni pribor i materijal
</t>
  </si>
  <si>
    <t>E.6.15.</t>
  </si>
  <si>
    <t>OG instalacijske kutije
Dobava i ugradnja na kabelske police OG instalacijskih kutija najmanje dimenzije 75x75x40mm i najmanje IP54, za razvod instalacija u prostoru.</t>
  </si>
  <si>
    <t>E.6.16.</t>
  </si>
  <si>
    <t xml:space="preserve">Tipkala za isključenje
Dobava, ugradnja i spajanje tipkala za isključenje napajanja (JPR) u crvenom kučištu mehaničke zaštite IP54 sa stakalcem i natpisom namjene tipkala.
</t>
  </si>
  <si>
    <t>E.6.17.</t>
  </si>
  <si>
    <t>Kabelske police server sala
Dobava i ugradnja kabelskih mrežastih polica, jedinične duljine 300 cm, uključivo spojni elementi, izrada koljena i spojeva, na pripremljene nosače u tehničkom podu:</t>
  </si>
  <si>
    <t>E.6.17.01.</t>
  </si>
  <si>
    <t> - CF 105/100</t>
  </si>
  <si>
    <t>E.6.17.02.</t>
  </si>
  <si>
    <t xml:space="preserve"> - CF 105/200</t>
  </si>
  <si>
    <t>E.6.17.03.</t>
  </si>
  <si>
    <t xml:space="preserve"> - CF 105/300
</t>
  </si>
  <si>
    <t>E.6.18.</t>
  </si>
  <si>
    <t xml:space="preserve">Senzor
Dobava, montaža na zid i spajanje na PLC kombiniranog senzora temperature i vlage sljedećih minimalnih karakteristika:
 - ulazni napon: 15 do 36 VDC
 - analogni izlaz: 4-20mA/0-5VDC/0-10VDC (odabir ovisno o potrebi)
 - radna temperatura: 0°-50°C
 - raspon rada za slučaj očitanja vlage: 0-100%
 - kućište izrađeno od tvrde plastike
 - IP20
 - točnost očitanja: +/- 2% od 10 do 90% RH @ 25°C
 - tip senzora: termistor
</t>
  </si>
  <si>
    <t>E.6.19.</t>
  </si>
  <si>
    <t xml:space="preserve">Sklopke
Dobava, isporuka i ugradnja grebenaste sklopke za montažu na zid, sljedećih karakteristika: 20A, 2položajna 1-0, 3polna
</t>
  </si>
  <si>
    <t>E.6.20.</t>
  </si>
  <si>
    <t xml:space="preserve">Prekidači za sjenila
Dobava, montaža i spajanje ugradnog prekidača 230V/6A za sjenila na prozorima, uključivo sav montažni materijal.
</t>
  </si>
  <si>
    <t>E.6.21.</t>
  </si>
  <si>
    <t xml:space="preserve">Tipkala za klizna vrata
Dobava, montaža i spajanje ugradnog tipkala za otvaranje/zatvaranje kliznih vrata, uključivo sav montažni materijal.
</t>
  </si>
  <si>
    <t>E.6.22.</t>
  </si>
  <si>
    <t>Kontrolni ormarići u OP salama
Dobava, montaža i spajanje ugradnog kontrolnog ormarića minimalnih dimenzija (vxšxd) 450x800x200mm.  Ormarić je izrađen od palstificiranog čeličnog lima. Vrata ormarića su od nehrđajućeg čelika, te su fiksno montirana. Na vrata ormarića montirati opremu koja je definirana u drugim poglavljima troškovnika: prekidač opće rasvjete, signlizacija plinova, signalizator zaštitnog transformatora, kutija za upravljanje satom, interfon, mrežni priključak, te osjetnik i podešivač temperature. Ormarić ugraditi na 130 cm od gotovog poda. U stavku uključena i sva potrebna montažna i spojna oprema potrebna za ugradnju opreme.</t>
  </si>
  <si>
    <t>E.6.23.</t>
  </si>
  <si>
    <t xml:space="preserve">Radovi na drugim instalacijama
Pripomoć monterima vodovoda i kanalizacije, te instalacija grijanja i klimatizacije, prilikom spajanja opreme. 
</t>
  </si>
  <si>
    <t>E.7.</t>
  </si>
  <si>
    <t>E.7.01.</t>
  </si>
  <si>
    <t>Rasvjetna tijela opće rasvjete</t>
  </si>
  <si>
    <t>E.7.01.01.</t>
  </si>
  <si>
    <t xml:space="preserve">Dobava i isporuka, te montaža ugradne DALI svjetiljke sa LED izvorima svjetlosti i direktnom distribucijom svjetlosti, sa bijelim matiranim aluminijskim rasterom UGR&lt;19, dimenzija svjetiljke DxŠxV: 595x595x65mm, te sa mehaničkom zaštitom IP20.  Oznaka u projektu "S1" </t>
  </si>
  <si>
    <t xml:space="preserve">- Ugradna svjetiljka sa LED izvorima svjetlosti i direktnom simetričnom distribucijom svjetlosti, dimenzija DxŠxV: 595x595x65mm, uz moguće odstupanje ±10%;
- Kućište izrađenog od čeličnog lima, višeslojno elektrostatsko bojanje epoksi-poliesterskim prahom u bijelu boju;
- Optika od bijelog matiranog aluminijskog rastera koji osiguravaju UGR&lt;19 sukladno HRN EN 12464-1:2012;
- Elektronička DALI LED predspojna naprava dolazi sa svjetiljkom, minimalno cosφ≥0.9, spremna za priključak na mrežu napajana sa mrežnog priključka 220-240V 50-60 Hz;
- Klasa zaštite I;
- Minimalna efikasnost svjetiljke (LEF) 109 lm/W; 
- Maksimalna instalirana ukupna snaga sustava 37W;
- Minimalno ukupnog izlaznog svjetlosnog toka svjetiljke 4050lm;
- LED izvor svjetlosti, ZHAGA kompatibilni, temperature boje 4000K, minimalno CRI≥80 SDCM&lt;3 ;
- Životni vijek LED pogona minimalno 50.000h L80 B10 pri ta 25°C;
- Minimalna mehanička zaštita IP20 IK04 prema HRN EN 60529;
- Minimalna energetska kartica klase A+ prema EU 874/2012;
- Mora biti proizvedena prema HRN EN 60598-1:2015/Ispr.1:2016 standardima, te svi relevantni podaci za ocjenu jednakovrijednosti moraju biti prezentirani sukladno HRN EN 13032-1 i HRN EN 13032-4.
</t>
  </si>
  <si>
    <t>E.7.01.02.</t>
  </si>
  <si>
    <t xml:space="preserve">Dobava i isporuka, te montaža ugradne DALI svjetiljke za ugradnju u g/k strop, sa LED izvorima svjetlosti i direktnom distribucijom svjetlosti, sa bijelim matiranim aluminijskim rasterom UGR&lt;19, dimenzija svjetiljke DxŠxV: 595x595x65mm, te sa mehaničkom zaštitom IP20. Oznaka u projektu "S2" </t>
  </si>
  <si>
    <t xml:space="preserve"> - Ugradna svjetiljka sa LED izvorima svjetlosti i direktnom simetričnom distribucijom svjetlosti, dimenzija DxŠxV: 595x595x65mm, uz moguće odstupanje ±10%;
- Kućište izrađenog od čeličnog lima, višeslojno elektrostatsko bojanje epoksi-poliesterskim prahom u bijelu boju;
- Optika od bijelog matiranog aluminijskog rastera koji osiguravaju UGR&lt;19 sukladno HRN EN 12464-1:2012;
- Elektronička DALI LED predspojna naprava dolazi sa svjetiljkom, minimalno cosφ≥0.9, spremna za priključak na mrežu napajana sa mrežnog priključka 220-240V 50-60 Hz;
- Klasa zaštite I;
- Minimalna efikasnost svjetiljke (LEF) 105 lm/W; 
- Maksimalna instalirana ukupna snaga sustava 58W;
- Minimalno ukupnog izlaznog svjetlosnog toka svjetiljke 6100lm;
- LED izvor svjetlosti, ZHAGA kompatibilni, temperature boje 4000K, minimalno CRI≥80 SDCM&lt;3;
- Životni vijek LED pogona minimalno 50.000h L80 B10 pri ta 25°C;
- Minimalna mehanička zaštita IP20 IK04 prema HRN EN 60529;
- Minimalna energetska kartica klase A+ prema EU 874/2012;
- Mora biti proizvedena prema HRN EN 60598-1:2015/Ispr.1:2016 standardima, te svi relevantni podaci za ocjenu jednakovrijednosti moraju biti prezentirani sukladno HRN EN 13032-1 i HRN EN 13032-4.
</t>
  </si>
  <si>
    <t>E.7.01.03.</t>
  </si>
  <si>
    <t xml:space="preserve">Dobava i isporuka, te montaža ugradne DALI svjetiljke sa LED izvorima svjetlosti i direktnom distribucijom svjetlosti, sa bijelim matiranim aluminijskim rasterom UGR&lt;19, dimenzija svjetiljke DxŠxV: 595x595x65mm, te sa mehaničkom zaštitom IP20. Oznaka u projektu "S3" </t>
  </si>
  <si>
    <t>- Ugradna svjetiljka sa LED izvorima svjetlosti i direktnom simetričnom distribucijom svjetlosti, dimenzija DxŠxV: 595x595x12mm, uz moguće odstupanje ±10%;
- Kućište izrađenog od čeličnog lima, višeslojno elektrostatsko bojanje epoksi-poliesterskim prahom u bijelu boju;
- Difuzor od transparentnog prizmatičnog tehnopolimera visoke propusnosti, koji osiguravaju UGR&lt;19 sukladno HRN EN 12464-1:2012;
- Elektronička DALI LED predspojna naprava dolazi sa svjetiljkom, minimalno cosφ≥0.95, spremna za priključak na mrežu napajana sa mrežnog priključka 220-240V 50-60 Hz;
- Klasa zaštite I;
- Minimalna efikasnost svjetiljke (LEF) 102 lm/W; 
- Maksimalna instalirana ukupna snaga sustava 33W;
- Minimalno ukupnog izlaznog svjetlosnog toka svjetiljke 3320lm;
- LED izvor svjetlosti, ZHAGA kompatibilni, temperature boje 4000K, minimalno CRI≥90 SDCM&lt;3;
- Životni vijek LED pogona minimalno 50.000h L80 B20 pri ta 25°C;
- Minimalna mehanička zaštita IP43 IK06 prema HRN EN 60529;
- Minimalna energetska kartica klase A+ prema EU 874/2012;
- Klasa požarne otpornosti "F";
- Svjetiljka mora biti proizvedena sukladno ENEC VDE;
- Mora biti proizvedena prema HRN EN 60598-1:2015/Ispr.1:2016 standardima, te svi relevantni podaci za ocjenu jednakovrijednosti moraju biti prezentirani sukladno HRN EN 13032-1 i HRN EN 13032-4.</t>
  </si>
  <si>
    <t>E.7.01.04.</t>
  </si>
  <si>
    <t xml:space="preserve">Dobava i isporuka, te montaža ugradne DALI svjetiljke sa LED izvorima svjetlosti i direktnom distribucijom svjetlosti, sa bijelim matiranim aluminijskim rasterom UGR&lt;19, dimenzija svjetiljke DxŠxV: 595x595x65mm, te sa mehaničkom zaštitom IP20. Oznaka u projektu "S3.1" </t>
  </si>
  <si>
    <t>- Ugradna svjetiljka sa LED izvorima svjetlosti i direktnom simetričnom distribucijom svjetlosti, dimenzija DxŠxV: 595x595x12mm, uz moguće odstupanje ±10%;
- Kućište izrađenog od čeličnog lima, višeslojno elektrostatsko bojanje epoksi-poliesterskim prahom u bijelu boju;
- Difuzor od transparentnog prizmatičnog tehnopolimera visoke propusnosti, koji osiguravaju UGR&lt;19 sukladno HRN EN 12464-1:2012;
- Elektronička DALI LED predspojna naprava dolazi sa svjetiljkom, minimalno cosφ≥0.95, spremna za priključak na mrežu napajana sa mrežnog priključka 220-240V 50-60 Hz;
- Klasa zaštite I;
- Minimalna efikasnost svjetiljke (LEF) 110 lm/W; 
- Maksimalna instalirana ukupna snaga sustava 33W;
- Minimalno ukupnog izlaznog svjetlosnog toka svjetiljke 3600lm;
- LED izvor svjetlosti, ZHAGA kompatibilni, temperature boje 4000K, minimalno CRI≥80 SDCM&lt;3;
- Životni vijek LED pogona minimalno 50.000h L80 B20 pri ta 25°C;
- Minimalna mehanička zaštita IP43 IK06 prema HRN EN 60529
- Minimalna energetska kartica klase A+ prema EU 874/2012;
- Klasa požarne otpornosti "F";
- Svjetiljka mora biti proizvedena sukladno ENEC VDE;
- Mora biti proizvedena prema HRN EN 60598-1:2015/Ispr.1:2016 standardima, te svi relevantni podaci za ocjenu jednakovrijednosti moraju biti prezentirani sukladno HRN EN 13032-1 i HRN EN 13032-4.</t>
  </si>
  <si>
    <t>E.7.01.05.</t>
  </si>
  <si>
    <t xml:space="preserve">Dobava i isporuka, te montaža ugradne DALI svjetiljke predviđene za "čiste prostore", koja zadovoljava uvjete instalacije u zone čistoće zraka klase 3-4, sukladno standardu HRN EN ISO 14644-1, sa LED izvorima svjetlosti i direktnom distribucijom svjetlosti, sa bijelim matiranim aluminijskim rasterom UGR&lt;19, dimenzija svjetiljke DxŠxV: 622x622x65mm, predviđena za montažu u stropove tipa [s-TS] (625x625mm), te sa mehaničkom zaštitom IP65 IK08, sukladno HRN EN 60529+A1. Oznaka u projektu "S4" </t>
  </si>
  <si>
    <t>Ugradna svjetiljka predviđene za "čiste prostore", koja zadovoljava uvjete instalacije u zone čistoće zraka klase 3-4, sukladno standardu HRN EN ISO 14644-1, sa LED izvorima svjetlosti i direktnom simetričnom distribucijom svjetlosti, dimenzija DxŠxV: 622x622x65mm, predviđena za montažu u stropove tipa [s-TS] (625x625mm), uz moguće odstupanje ±10%;
- Kućište izrađenog od čeličnog lima, višeslojno elektrostatsko bojanje epoksi-poliesterskim prahom u bijelu boju;
- Integriran aluminijski reflektor, koji pospješuje efikasnost svjetiljke;
- Mikroprizmatični difuzor sa kaljenim antireflektivnim staklom, koje osigurava UGR&lt;19 pri L65 ≤ 3000 cd/m2, sukladno HRN EN 12464-1:2012;
- Elektronička DALI LED predspojna naprava dolazi sa svjetiljkom, minimalno cosφ≥0.95, spremna za priključak na mrežu napajana sa mrežnog priključka 220-240V 50-60 Hz, Klasa zaštite I;
- Minimalna efikasnost svjetiljke (LEF) 99lm/W; 
- Maksimalna instalirana ukupna snaga sustava 71W;
- Minimalno ukupnog izlaznog svjetlosnog toka svjetiljke 7040lm;
- LED izvor svjetlosti, ZHAGA kompatibilni, temperature boje 4000K, minimalno CRI≥90 SDCM&lt;3;
- Životni vijek LED pogona minimalno 60.000h L80 B10 pri ta 25°C;
- Minimalna mehanička zaštita IP65 IK08 prema HRN EN 60529;
- Minimalna energetska kartica klase A+ prema EU 874/2012;
- Klasa požarne otpornosti "F" ;
- Svjetiljka mora biti proizvedena sukladno ENEC VDE ;
- Svjetiljka mora zadovoljavati uvjete instalacije u zone čistoće zraka klase 3-4, sukladno standardu HRN EN ISO 14644-1;</t>
  </si>
  <si>
    <t xml:space="preserve"> - Svjetiljka mora posjedovati certifikat kojom dokazuje da svjetiljka zadovoljava uvjete instalacije u zone čistoće zraka  ISO klase min 3-4, sukladno standardu HRN EN ISO 14644-1;
- Mora biti proizvedena prema HRN EN 60598-1:2015/Ispr.1:2016 standardima, te svi relevantni podaci za ocjenu jednakovrijednosti moraju biti prezentirani sukladno HRN EN 13032-1 i HRN EN 13032-4.
</t>
  </si>
  <si>
    <t>E.7.01.06.</t>
  </si>
  <si>
    <t>Dobava i isporuka, te montaža zidne nadgradne svjetiljke sa LED izvorima svjetlosti i direktno/indirektnom distribucijom svjetlosti, energetska kartica klase A+ prema EU 874/2012. Oznaka u projektu "S5"</t>
  </si>
  <si>
    <t xml:space="preserve">- Nadgradna zidna svjetiljka sa LED izvorima svjetlosti i direktno/indirektnom distribucijom svjetlosti, dimenzija DxŠxV: 2060x80x75mm, uz moguće odstupanje ±10%;
- Kućište izrađenog od ekstrudiranog aluminijskog profila, višeslojno elektrostatsko bojanje epoksi-poliesterskim prahom  u bijelu boju;
- Akrilni opalni difuzor, izrađen od UV i temperaturno otpornog PMMA, koji osigurava UGR&lt;22 sukladno HRN EN 12464-1:2012;
- Elektronička DALI LED predspojna naprava integrirana u kućište svjetiljke, napajana sa mrežnog priključka 220-240V 50-60 Hz;
- Klasa zaštite I;
- Minimalna efikasnost svjetiljke (LEF) 102 lm/W; 
- Maksimalna instalirana ukupna snaga sustava 47W;
- Minimalno ukupnog izlaznog svjetlosnog toka svjetiljke 4810lm;
- LED izvor svjetlosti, ZHAGA kompatibilni, temperature boje 4000K, minimalno CRI≥80 SDCM&lt;3;
- Životni vijek LED pogona minimalno 50.000h L80 B10 pri ta 25°C;
- Minimalna mehanička zaštita IP20 prema HRN EN 60529;
- Minimalna energetska kartica klase A+ prema EU 874/2012;
- Mora biti proizvedena prema HRN EN 60598-1:2015/Ispr.1:2016 standardima, te svi relevantni podaci za ocjenu jednakovrijednosti moraju biti prezentirani sukladno HRN EN 13032-1 i HRN EN 13032-4.
</t>
  </si>
  <si>
    <t>E.7.01.07.</t>
  </si>
  <si>
    <t>Dobava i isporuka, te montaža nadgradne svjetiljke sa LED izvorima svjetlosti i direktnom distribucijom svjetlosti, dimenzija DxŠxV: 1260x120x102mm, te sa mehaničkom zaštitom IP66 IK08. Oznaka u projektu "S6"</t>
  </si>
  <si>
    <t xml:space="preserve">Nadgradna zidna svjetiljka sa LED izvorima svjetlosti i direktno/indirektnom distribucijom svjetlosti, dimenzija DxŠxV: 1260x120x102mm, uz moguće odstupanje ±10%;
- Kućište od precizno izlivenog, samogasivog, UV stabilnog sivog polikarbonata, visoke mehaničke otpornosti;
- Difuzor od precizno izlivenog, samogasivog, UV stabiliziranog transparentnog polikarbonata;
- Svjetiljka mora imati integriran sustav bolje kontrole i iskoristivosti svjetiljke, koji osigurava UGR &lt;25 sukladno HRN EN 12464-1:2012;
- Elektronička LED predspojna naprava integrirana u kućište svjetiljke, minimalno cosφ≥0.95, napajan sa mrežnog priključka 220-240V 0/50-60 Hz;
- Klasa zaštite I;
- Minimalna efikasnost svjetiljke (LEF) 146 lm/W; 
- Maksimalna instalirana ukupna snaga sustava 36W;
- Minimalno ukupnog izlaznog svjetlosnog toka svjetiljke 5180lm,
- LED izvor svjetlosti, ZHAGA kompatibilni, temperature boje 4000K, minimalno CRI≥80 SDCM&lt;3;
- Životni vijek LED izvora minimalno 50.000h L80 B20;
- Minimalna mehanička zaštita IP66 IK08 prema HRN EN 60529+A1 odn. standardu HRN EN 62262;
- Minimalna energetska kartica klase A+ prema EU 874/2012;
- Svjetiljka mora biti proizvedena sukladno ENEC VDE;
- Mora biti proizvedena prema HRN EN 60598-1:2015/Ispr.1:2016 standardima, te svi relevantni podaci za ocjenu jednakovrijednosti moraju biti prezentirani sukladno HRN EN 13032-1 i HRN EN 13032-4.
</t>
  </si>
  <si>
    <t>E.7.01.08.</t>
  </si>
  <si>
    <t>Dobava i isporuka, te montaža nadgradne svjetiljke sa LED izvorima svjetlosti i direktnom distribucijom svjetlosti, dimenzija DxŠxV: 1260x120x102mm, te sa mehaničkom zaštitom IP66 IK08. Oznaka u projektu "S6.1"</t>
  </si>
  <si>
    <t xml:space="preserve">Nadgradna zidna svjetiljka sa LED izvorima svjetlosti i direktno/indirektnom distribucijom svjetlosti, dimenzija DxŠxV: 1260x120x102mm, uz moguće odstupanje ±10%;
- Kućište od precizno izlivenog, samogasivog, UV stabilnog sivog polikarbonata, visoke mehaničke otpornosti;
- Difuzor od precizno izlivenog, samogasivog, UV stabiliziranog transparentnog polikarbonata;
- Svjetiljka mora imati integriran sustav bolje kontrole i iskoristivosti svjetiljke, koji osigurava UGR &lt;25 sukladno HRN EN 12464-1:2012;
- Elektronička DALI LED predspojna naprava integrirana u kućište svjetiljke, napajana sa mrežnog priključka 220-240V 50-60 Hz;
- Klasa zaštite I;
- Minimalna efikasnost svjetiljke (LEF) 146 lm/W; 
- Maksimalna instalirana ukupna snaga sustava 36W;
- Minimalno ukupnog izlaznog svjetlosnog toka svjetiljke 5180lm;
- LED izvor svjetlosti, ZHAGA kompatibilni, temperature boje 4000K, minimalno CRI≥80 SDCM&lt;3;
- Životni vijek LED izvora minimalno 50.000h L80 B20;
- Minimalna mehanička zaštita IP66 IK08 prema HRN EN 60529+A1 odn. standardu HRN EN 62262;
- Minimalna energetska kartica klase A+ prema EU 874/2012;
- Svjetiljka mora biti proizvedena sukladno ENEC VDE;
- Mora biti proizvedena prema HRN EN 60598-1:2015/Ispr.1:2016 standardima, te svi relevantni podaci za ocjenu jednakovrijednosti moraju biti prezentirani sukladno HRN EN 13032-1 i HRN EN 13032-4.
</t>
  </si>
  <si>
    <t>E.7.01.09.</t>
  </si>
  <si>
    <t>Dobava i isporuka, te montaža nadgradne svjetiljke sa LED izvorima svjetlosti i direktnom distribucijom svjetlosti, dimenzija DxŠxV: 1260x120x102mm, te sa mehaničkom zaštitom IP66 IK08. Oznaka u projektu "S7"</t>
  </si>
  <si>
    <t xml:space="preserve">Nadgradna zidna svjetiljka sa LED izvorima svjetlosti i direktno/indirektnom distribucijom svjetlosti, dimenzija DxŠxV: 1260x120x102mm, uz moguće odstupanje ±10%;
- Kućište od precizno izlivenog, samogasivog, UV stabilnog sivog polikarbonata, visoke mehaničke otpornosti;
- Difuzor od precizno izlivenog, samogasivog, UV stabiliziranog transparentnog polikarbonata;
- Svjetiljka mora imati integriran sustav bolje kontrole i iskoristivosti svjetiljke, koji osigurava UGR&lt;25 sukladno HRN EN 12464-1:2012;
- Elektronička LED predspojna naprava integrirana u kućište svjetiljke, minimalno cosφ≥0.95, napajan sa mrežnog priključka 220-240V 0/50-60 Hz;
- Klasa zaštite I;
- Minimalna efikasnost svjetiljke (LEF) 142 lm/W; 
- Maksimalna instalirana ukupna snaga sustava 50W;
- Minimalno ukupnog izlaznog svjetlosnog toka svjetiljke 7040lm,
- LED izvor svjetlosti, ZHAGA kompatibilni, temperature boje 4000K, minimalno CRI≥80 SDCM&lt;3 ;
- Životni vijek LED izvora minimalno 50.000h L80 B20;
- Minimalna mehanička zaštita IP66 IK08 prema HRN EN 60529+A1 odn. standardu HRN EN 62262;
- Minimalna energetska kartica klase A+ prema EU 874/2012;
- Svjetiljka mora biti proizvedena sukladno ENEC VDE ;
- Mora biti proizvedena prema HRN EN 60598-1:2015/Ispr.1:2016 standardima, te svi relevantni podaci za ocjenu jednakovrijednosti moraju biti prezentirani sukladno HRN EN 13032-1 i HRN EN 13032-4.
</t>
  </si>
  <si>
    <t>E.7.01.10.</t>
  </si>
  <si>
    <r>
      <t>Dobava i isporuka, montaža i spajanje ugradne svjetiljke sa LED izvorima svjetlosti i direktnom distribucijom svjetlosti, energetska kartica klase A+ prema EU 874/2012, proizvedenog sukladno zahtjevima standarda proizvodnje HRN EN 60598-1:2009 - CEI 34.21, svjetiljka se isporučuje sa 1m priključnim kabelom 2x0.75mm</t>
    </r>
    <r>
      <rPr>
        <vertAlign val="superscript"/>
        <sz val="10"/>
        <rFont val="Arial"/>
        <family val="2"/>
        <charset val="238"/>
      </rPr>
      <t>2</t>
    </r>
    <r>
      <rPr>
        <sz val="10"/>
        <rFont val="Arial"/>
        <family val="2"/>
        <charset val="238"/>
      </rPr>
      <t xml:space="preserve">. </t>
    </r>
    <r>
      <rPr>
        <sz val="10"/>
        <rFont val="Arial Narrow"/>
        <family val="2"/>
        <charset val="238"/>
      </rPr>
      <t>Instaliran priključni kabel 2 x 0.75 mm² dužine 1m. Dimenzije DxH (mm): 190x59, otvor za ugradnju dimenzija DxH (mm): 145x110, te sa mehaničkom zaštitom IP44, sukladno HRN EN 60529+A1. Oznaka u projektu "S8"</t>
    </r>
    <r>
      <rPr>
        <sz val="10"/>
        <rFont val="Arial"/>
        <family val="2"/>
        <charset val="238"/>
      </rPr>
      <t xml:space="preserve">         </t>
    </r>
  </si>
  <si>
    <t>- Ugradna svjetiljka za ugradnju u g/k strop sa LED izvorima svjetlosti i direktnom simetričnom distribucijom svjetlosti, dimenzija DxV: Ø190x59mm, uz moguće odstupanje ±10%;
- Kućište izrađenog od lijevanog aluminija bojanog u bijelu boju RAL 9016;
- Opalni difuzor, koji osigurava UGR&lt;22 sukladno HRN EN 12464-1:2012;
- Integrirani DALI LED driver sa svjetiljkom, spreman za priključak na mrežu, sa instaliranim priključnim kabelom dužine minimalno 1m;
- Minimalna efikasnost svjetiljke (LEF) 95 lm/W; 
- Maksimalna instalirana ukupna snaga sustava 21W;
- Minimalno ukupnog izlaznog svjetlosnog toka svjetiljke 2010lm,
- Temperatura boje 4000K, CRI &gt;80, konzistentnost boje SDCM&lt;3;
- Životni vijek LED izvora minimalno 70000h L70 B10;
- Minimalna mehanička zaštita IP44 prema HRN EN 60529;
- Minimalna energetska kartica klase A+ prema EU 874/2012;
- Mora biti proizvedena prema HRN EN 60598-1:2015/Ispr.1:2016 standardima, te svi relevantni podaci za ocjenu jednakovrijednosti moraju biti prezentirani sukladno HRN EN 13032-1 i HRN EN 13032-4.</t>
  </si>
  <si>
    <t>E.7.01.11.</t>
  </si>
  <si>
    <t xml:space="preserve">Dobava i isporuka, montaža i spajanje ugradne svjetiljke sa LED izvorima svjetlosti i direktnom distribucijom svjetlosti, energetska kartica klase A+ prema EU 874/2012, proizvedenog sukladno zahtjevima standarda proizvodnje HRN EN 60598-1:2009 - CEI 34.21. Dimenzije DxŠxV: Ø240x105 mm, otvor za ugradnju dimenzija DxŠxV: Ø215x110 mm, te sa mehaničkom zaštitom IP44 IK07, sukladno HRN EN 60529+A1. Oznaka u projektu "S9"       </t>
  </si>
  <si>
    <t>- Ugradna svjetiljka za ugradnju u g/k strop sa LED izvorima svjetlosti i direktnom simetričnom distribucijom svjetlosti, dimenzija DxV: Ø240x105mm, uz moguće odstupanje ±10%;
- Kućište izrađenog od lijevanog aluminija bojanog u bijelu boju RAL 9016;
- Opalni difuzor i aluminijski fasetirani reflektor, koji osigurava UGR&lt;19 sukladno HRN EN 12464-1:2012;
- Integrirani DALI LED driver sa svjetiljkom, spreman za priključak na mrežu, sa instaliranim priključnim kabelom dužine minimalno 1m;
- Minimalna efikasnost svjetiljke (LEF) 103 lm/W; 
- Maksimalna instalirana ukupna snaga sustava 26W;
- Minimalno ukupnog izlaznog svjetlosnog toka svjetiljke 2700lm,
- Temperatura boje 4000K, CRI &gt;80, konzistentnost boje SDCM&lt;3;
- Životni vijek LED izvora minimalno 50000h L80 B10;
- Minimalna mehanička zaštita IP44 prema HRN EN 60529;
- Minimalna energetska kartica klase A+ prema EU 874/2012;
- Svjetiljka mora biti proizvedena sukladno ENEC VDE;
- Mora biti proizvedena prema HRN EN 60598-1:2015/Ispr.1:2016 standardima, te svi relevantni podaci za ocjenu jednakovrijednosti moraju biti prezentirani sukladno HRN EN 13032-1 i HRN EN 13032-4.</t>
  </si>
  <si>
    <t>E.7.01.12.</t>
  </si>
  <si>
    <t xml:space="preserve">Dobava i isporuka, montaža i spajanje ugradne svjetiljke sa LED izvorima svjetlosti i direktnom distribucijom svjetlosti, energetska kartica klase A+ prema EU 874/2012, proizvedenog sukladno zahtjevima standarda proizvodnje HRN EN 60598-1:2009 - CEI 34.21. Dimenzije DxŠxV: Ø240x105 mm, otvor za ugradnju dimenzija DxŠxV: Ø215x110 mm, te sa mehaničkom zaštitom IP44 IK07, sukladno HRN EN 60529+A1. Oznaka u projektu "S9.1" </t>
  </si>
  <si>
    <t>- Ugradna svjetiljka za ugradnju u g/k strop sa LED izvorima svjetlosti i direktnom simetričnom distribucijom svjetlosti, dimenzija DxV: Ø240x105mm, uz moguće odstupanje ±10%;
- Kućište izrađenog od lijevanog aluminija bojanog u bijelu boju RAL 9016;
- Opalni difuzor i aluminijski fasetirani reflektor, koji osigurava UGR&lt;19 sukladno HRN EN 12464-1:2012;
- Integrirani DALI LED driver sa svjetiljkom, spreman za priključak na mrežu, sa instaliranim priključnim kabelom dužine minimalno 1m;
- Minimalna efikasnost svjetiljke (LEF) 95 lm/W; 
- Maksimalna instalirana ukupna snaga sustava 20W;
- Minimalno ukupnog izlaznog svjetlosnog toka svjetiljke 1900lm,
- Temperatura boje 4000K, CRI &gt;80, konzistentnost boje SDCM&lt;3;
- Životni vijek LED izvora minimalno 50000h L80 B10;
- Minimalna mehanička zaštita IP44 prema HRN EN 60529;
- Minimalna energetska kartica klase A+ prema EU 874/2012;
- Svjetiljka mora biti proizvedena sukladno ENEC VDE;
- Mora biti proizvedena prema HRN EN 60598-1:2015/Ispr.1:2016 standardima, te svi relevantni podaci za ocjenu jednakovrijednosti moraju biti prezentirani sukladno HRN EN 13032-1 i HRN EN 13032-4.</t>
  </si>
  <si>
    <t>E.7.01.13.</t>
  </si>
  <si>
    <t xml:space="preserve">Dobava i isporuka, montaža i spajanje ugradne svjetiljke sa LED izvorima svjetlosti i direktnom difuznom distribucijom svjetlosti, energetska kartica klase A+ prema EU 874/2012, proizvedenog sukladno zahtjevima standarda proizvodnje HRN EN 60598-1:2009 - CEI 34.21. Dimenzije DxŠxV: Ø555x65mm, otvor za ugradnju dimenzija DxŠxV: Ø310x100mm, te sa mehaničkom zaštitom IP20 IK06, sukladno HRN EN 60529+A1.  Oznaka u projektu "S10"       </t>
  </si>
  <si>
    <t xml:space="preserve"> '- Ugradna svjetiljka za ugradnju u g/k strop sa LED izvorima svjetlosti i direktnom difuznom distribucijom svjetlosti, dimenzija ŠxV: Ø555x65mm, otvor za ugradnju dimenzija ŠxV: Ø310x100mm, uz moguće odstupanje ±10%;
- Kućište izrađenog od lijevanog aluminija, višeslojno elektrostatsko bojanje epoksi-poliesterskim prahom u bijelu boju;
- Opalni difuzor, koji osigurava homogenu širokosnopnu distribuciju svjetlosti, te UGR&lt;22 sukladno HRN EN 12464-1:2012;
- Elektronička LED predspojna naprava integrirana u kućište svjetiljke, minimalno cosφ≥0.9, napajan sa mrežnog priključka 220-240V 0/50-60 Hz;
- Minimalna efikasnost svjetiljke (LEF) 77 lm/W; 
- Maksimalna instalirana ukupna snaga sustava 57W;
- Minimalno ukupnog izlaznog svjetlosnog toka svjetiljke 4400lm,
- Temperatura boje 4000K, CRI &gt;80, konzistentnost boje SDCM&lt;3;
- Životni vijek LED izvora minimalno 50000h L80 B10;
- Minimalna mehanička zaštita IP20 IK06 prema HRN EN 60529 ;
- Minimalna energetska kartica klase A+ prema EU 874/2012;
- Mora biti proizvedena prema HRN EN 60598-1:2015/Ispr.1:2016 standardima, te svi relevantni podaci za ocjenu jednakovrijednosti moraju biti prezentirani sukladno HRN EN 13032-1 i HRN EN 13032-4.
</t>
  </si>
  <si>
    <t>E.7.01.14.</t>
  </si>
  <si>
    <t xml:space="preserve">Dobava i isporuka, montaža i spajanje ugradne svjetiljke sa LED izvorima svjetlosti i direktnom difuznom distribucijom svjetlosti, energetska kartica klase A+ prema EU 874/2012, proizvedenog sukladno zahtjevima standarda proizvodnje HRN EN 60598-1:2009 - CEI 34.21. Dimenzije DxŠxV: Ø333x65mm, otvor za ugradnju dimenzija DxŠxV: Ø203x100mm, te sa mehaničkom zaštitom IP20 IK06, sukladno HRN EN 60529+A1. Oznaka u projektu "S10.1"         </t>
  </si>
  <si>
    <t xml:space="preserve">- Ugradna svjetiljka za ugradnju u g/k strop sa LED izvorima svjetlosti i direktnom difuznom distribucijom svjetlosti, dimenzija ŠxV: Ø333x65mm, otvor za ugradnju dimenzija DxŠxV: Ø203x100mm, uz moguće odstupanje ±10%;
- Kućište izrađenog od lijevanog aluminija, višeslojno elektrostatsko bojanje epoksi-poliesterskim prahom u bijelu boju;
- Opalni difuzor, koji osigurava homogenu širokosnopnu distribuciju svjetlosti, te UGR&lt;22 sukladno HRN EN 12464-1:2012;
- Elektronička LED predspojna naprava integrirana u kućište svjetiljke, minimalno cosφ≥0.9, napajan sa mrežnog priključka 220-240V 0/50-60 Hz;
- Minimalna efikasnost svjetiljke (LEF) 91 lm/W; 
- Maksimalna instalirana ukupna snaga sustava 27W;
- Minimalno ukupnog izlaznog svjetlosnog toka svjetiljke 2460lm,
- Temperatura boje 4000K, CRI &gt;80, konzistentnost boje SDCM&lt;3;
- Životni vijek LED izvora minimalno 50000h L80 B10;
- Minimalna mehanička zaštita IP20 IK06 prema HRN EN 60529;
- Minimalna energetska kartica klase A+ prema EU 874/2012;
- Mora biti proizvedena prema HRN EN 60598-1:2015/Ispr.1:2016 standardima, te svi relevantni podaci za ocjenu jednakovrijednosti moraju biti prezentirani sukladno HRN EN 13032-1 i HRN EN 13032-4.
</t>
  </si>
  <si>
    <t>E.7.01.15.</t>
  </si>
  <si>
    <t xml:space="preserve">Dobava i isporuka, montaža i spajanje ugradnog kontinuiranog rasvjetnog sustava, sastavljenog od svjetiljaka sa LED izvorima svjetlosti i direktnom difuznom distribucijom svjetlosti, energetska kartica klase A+ prema EU 874/2012, proizvedenog sukladno zahtjevima standarda proizvodnje HRN EN 60598-1:2009 - CEI 34.21. Dimenzije DxŠxV: 20615x70x75mm, otvor za ugradnju dimenzija DxŠxV: 20607x60x100mm, te sa mehaničkom zaštitom IP54, sukladno HRN EN 60529+A1. Oznaka u projektu "S11_20615mm"            </t>
  </si>
  <si>
    <t xml:space="preserve">Ugradni stropni kontinuirani rasvjetni sustav sastavljen od svjetiljka sa LED izvorima svjetlosti i direktnom difuznom distribucijom svjetlosti, dimenzija DxŠxV: 20615x70x75mm, uz moguće odstupanje ±10%;
- Kućište izrađenog od ekstrudiranog aluminijskog profila, višeslojno elektrostatsko bojanje epoksi-poliesterskim prahom  u bijelu boju;
- Akrilni opalni difuzor, izrađen od UV i temperaturno otpornog PMMA, u vizualno neprekinutom nizu u punoj dužini rasvjetnog sustava, koji osigurava UGR&lt;22 sukladno HRN EN 12464-1:2012;
- Elektroničke DALI LED predspojne naprave integrirane u kućište svjetiljke, napajana sa mrežnog priključka 220-240V 50-60 Hz;
- Klasa zaštite I;
- Minimalna efikasnost svjetiljke (LEF) 126 lm/W; 
- Maksimalna instalirana ukupna snaga rasvjetnog sustava 343W;
- Minimalno ukupnog izlaznog svjetlosnog toka rasvjetnog sustava 43540lm;
- LED izvor svjetlosti, ZHAGA kompatibilni, temperature boje 4000K, minimalno CRI≥80 SDCM&lt;3;
- Životni vijek LED pogona minimalno 50.000h L80 B10 pri ta 25°C;
- Minimalna mehanička zaštita IP54 prema HRN EN 60529;
- Minimalna energetska kartica klase A+ prema EU 874/2012;
- Mora biti proizvedena prema HRN EN 60598-1:2015/Ispr.1:2016 standardima, te svi relevantni podaci za ocjenu jednakovrijednosti moraju biti prezentirani sukladno HRN EN 13032-1 i HRN EN 13032-4.
</t>
  </si>
  <si>
    <t>E.7.01.16.</t>
  </si>
  <si>
    <t xml:space="preserve">Dobava i isporuka, montaža i spajanje ugradnog kontinuiranog rasvjetnog sustava, sastavljenog od svjetiljaka sa LED izvorima svjetlosti i direktnom difuznom distribucijom svjetlosti, energetska kartica klase A+ prema EU 874/2012, proizvedenog sukladno zahtjevima standarda proizvodnje HRN EN 60598-1:2009 - CEI 34.21. Dimenzije DxŠxV: 11780x70x75mm, otvor za ugradnju dimenzija DxŠxV: 11772x60x100mm, te sa mehaničkom zaštitom IP54, sukladno HRN EN 60529+A1. Oznaka u projektu "S11_11780mm"       </t>
  </si>
  <si>
    <t xml:space="preserve">Ugradni stropni kontinuirani rasvjetni sustav sastavljen od svjetiljka sa LED izvorima svjetlosti i direktnom difuznom distribucijom svjetlosti, dimenzija DxŠxV: 20615x70x75mm, uz moguće odstupanje ±10%;
- Kućište izrađenog od ekstrudiranog aluminijskog profila, višeslojno elektrostatsko bojanje epoksi-poliesterskim prahom  u bijelu boju;
- Akrilni opalni difuzor, izrađen od UV i temperaturno otpornog PMMA, u vizualno neprekinutom nizu u punoj dužini rasvjetnog sustava, koji osigurava UGR&lt;22 sukladno HRN EN 12464-1:2012;
- Elektroničke DALI LED predspojne naprave integrirane u kućište svjetiljke, napajana sa mrežnog priključka 220-240V 50-60 Hz;
- Klasa zaštite I;
- Minimalna efikasnost svjetiljke (LEF) 126 lm/W; 
- Maksimalna instalirana ukupna snaga rasvjetnog sustava 196W;
- Minimalno ukupnog izlaznog svjetlosnog toka rasvjetnog sustava 24880lm;
- LED izvor svjetlosti, ZHAGA kompatibilni, temperature boje 4000K, minimalno CRI≥80 SDCM&lt;3;
- Životni vijek LED pogona minimalno 50.000h L80 B10 pri ta 25°C;
- Minimalna mehanička zaštita IP54 prema HRN EN 60529;
- Minimalna energetska kartica klase A+ prema EU 874/2012;
- Mora biti proizvedena prema HRN EN 60598-1:2015/Ispr.1:2016 standardima, te svi relevantni podaci za ocjenu jednakovrijednosti moraju biti prezentirani sukladno HRN EN 13032-1 i HRN EN 13032-4.
</t>
  </si>
  <si>
    <t>E.7.01.17.</t>
  </si>
  <si>
    <t xml:space="preserve">Dobava i isporuka, montaža i spajanje nadgradnog kontinuiranog rasvjetnog sustava, sastavljenog od svjetiljaka sa LED izvorima svjetlosti i direktnom difuznom distribucijom svjetlosti, energetska kartica klase A+ prema EU 874/2012, dimenzije svjetiljke DxŠxV: Lx12.5x5mm, te sa mehaničkom zaštitom IP66, sukladno HRN EN 60529+A1.  Oznaka u projektu "S12"        </t>
  </si>
  <si>
    <t xml:space="preserve">
Nadgradni rasvjetni kontinuirani dekorativni sustav LED rasvjete sa direktnom difuznom distribucijom svjetlosti, dimenzije rasvjetnog linijskog sustava DxŠxV: Lx12.5x5mm, uz moguće odstupanje ±10%;
- Svjetiljka je integrirana u profil od ekstrudiranog anodiziranog aluminija, koje je pomoću fiksnih nosača pričvršćeno na konstrukciju objekta;
- Svjetiljke su električnog pogona 24Vdc sa mogućnošću regulacije svjetlosnog toka širokopulsnom modulacijom ili jednakovrijedno, a napaja se sa upravljačkom i napojnog elektroničkog sklopa;
- Klasa zaštite III;
- Integriran sustav osiguranja konstantnog napona duž upravljivog segmenta integriranog kruga (IC) LED pogona;
- Razmak između SMD LED čipova (pitch) maksimalno 8.5mm;
- Minimalna efikasnost svjetiljke (LEF) 113 lm/W; 
- Maksimalna instalirana ukupna snaga sustava 6W/m;
- Minimalno ukupnog izlaznog svjetlosnog toka svjetiljke 600lm/m;
- Temperatura boje 5000K, minimalno CRI≥80 SDCM&lt;3;
- Životni vijek LED pogona minimalno 50.000h L80 B10 pri ta 25°C;
- Minimalna mehanička zaštita IP66 prema HRN EN 60529 ili jednakovrijedno;
- Minimalna energetska kartica klase A+ prema EU 874/2012 ili jednakovrijedno;
- Mora biti proizvedena prema HRN EN 60598-1:2015/Ispr.1:2016 standardima, te svi relevantni podaci za ocjenu jednakovrijednosti moraju biti prezentirani sukladno HRN EN 13032-1 i HRN EN 13032-4.
</t>
  </si>
  <si>
    <t>E.7.01.18.</t>
  </si>
  <si>
    <t>Nabava, montaža, i spajanje upravljačkog napojnog elektroničkog sklopa za kontinuirani rasvjetni sustav S12. Upravljački napojni elektronički sklop je napajan sa mrežnog priključka 220-240V 50-60 Hz, prolazno ožičen. SELV zaštita 2 kV, uz moguće odstupanje ±10%. Radna ambijentalna temperatura u rasponu -20°C do +55°C. Nominalni napon 220-240V 50/60Hz, sekundarni napon 24Vdc, minimalna ECG efikasnost 90%, THD&lt; 5%, izlazna snaga na sekundaru 150W, uz maksimalno opterećenja od 710mA, te moguće odstupanje ±10%. Upravljačko napojni sklop je preko komunijacijskog protokola prema IEC 62386 ili jednakovrijedno. Upravljačko napojni sklop mora zadovoljavati standarde IEC 61347-1/Acc. IEC 61347-2-13/Acc. IEC 62384/Acc. CISPR 15/Acc. IEC 61000-3-2/Acc. IEC 61000-3-3/Acc. IEC 61547, te  IEC 62386 standard ili jednakovrijedno. Minimalna mehanička zaštita napajačkog sklopa je IP65 IK09 prema HRN EN 60529, te je sklop otporan na UV zračenja i utjecaja salinitera. Dimenzije upravljačkom i napojnog elektroničkog sklopa VxŠxD: 325x43x30mm, uz moguće odstupanje ±10%. 
Cijena uključuje svu opremu, materijal i radove potrebne za potpuno kompletiranje sklopa sve do stavljanja istog u punu funkciju.</t>
  </si>
  <si>
    <t>E.7.01.19.</t>
  </si>
  <si>
    <t xml:space="preserve">Dobava i isporuka, te montaža nadgradne svjetiljke za podvodnu montažu i visoke mehaničke otpornosti sa LED izvorima svjetlosti i direktnom distribucijom svjetlosti, energetska kartica klase A+ prema EU 874/2012, dimenzije DxŠxV: 1208xØ25/Ø40mm, te sa mehaničkom zaštitom IP68 IK10, sukladno HRN EN 60529+A1. Oznaka u projektu "S13" </t>
  </si>
  <si>
    <t xml:space="preserve">Nadgradna svjetiljka sa  LED izvorima svjetlosti i direktnom distribucijom svjetlosti, dimenzije svjetiljke  DxV: 1208xØ25/Ø40mm, uz moguće odstupanje ±10%;
- Čepovi svjetiljke od nehrđajućeg čelika AISI 316L, završna obrada mikro pjeskarenjem, prema standardu Qualicoat, testirano i otporno na salinitet;
- Difuzor od transparentnog polikarbonata, visoke mehaničke otpornosti, koji zadovoljava odredbe Direktive 2002/96/EU EN 60598, Direktive 2002/95/EU WEEE, RoHS, te ISO 4892-2 za vremensku degradaciju;
- Svjetiljka mora imati instaliran zaštitni sustav od infiltracije vode, zaštita od zamjene polariteta, zaštitu od akumuliranog elektrostatičkog naboja, zaštitu od elektromagnetskih smetnji koje dolaze iz napajanja;
- Svjetiljka je električnog pogona 24Vdc, te mora biti opremljena sa minimalno 5m kabela H05RN-F 2x0.75mmq Ø6.3mm, preko kojeg se napaja sa LED predspojne naprave;
- Svjetiljka mora biti opremljena sa parom obujmica od nehrđajućeg čelika AISI 316L;
- Klasa zaštite III;
- Minimalna efikasnost svjetiljke (LEF) 59 lm/W; 
- Maksimalna instalirana ukupna snaga sustava 14W;
- Minimalno ukupnog izlaznog svjetlosnog toka svjetiljke 820lm;
- Temperatura boje 4000K, minimalno CRI≥80 SDCM&lt;3;
- Životni vijek LED pogona minimalno 50.000h L80 B10 pri ta 25°C;
- Minimalna mehanička zaštita IP68 IK10 prema HRN EN 60529 
- Minimalna energetska kartica klase A+ prema EU 874/2012;
- Mora biti proizvedena prema HRN EN 60598-1:2015/Ispr.1:2016 standardima, te svi relevantni podaci za ocjenu jednakovrijednosti moraju biti prezentirani sukladno HRN EN 13032-1 i HRN EN 13032-4.
</t>
  </si>
  <si>
    <t>E.7.01.20.</t>
  </si>
  <si>
    <t>Nabava, montaža, spajanje, ispitivanje LED predspojne naprave. Predspojna naprave je  napajana sa mrežnog priključka 220-240V 50-60 Hz. SELV zaštita 3.75 kV. Radna ambijentalna temperatura u rasponu -25°C do +65°C. Nominalni napon 220-240V 50/60Hz, sekundarni napon 24Vdc, minimalna ECG efikasnost 89%, THD&lt; 20%, izlazna snaga na sekundaru 150W. Predspojna naprava mora zadovoljavati standarde IEC 61347-1/Acc. IEC 61347-2-13/Acc. IEC 62384/Acc. CISPR 15/Acc. IEC 61000-3-2/Acc. IEC 61000-3-3/Acc. IEC 61547. Minimalna mehanička zaštita predspojne naprave je IP67 prema HRN EN 60529. Dimenzije napajačkog sklopa VxŠxD: 191x63x38mm, uz moguće odstupanje ±10%.</t>
  </si>
  <si>
    <t>E.7.01.21.</t>
  </si>
  <si>
    <t xml:space="preserve">Dobava i isporuka, te montaža na DIN nosač i spajanje DALI kontrolera sa 4 DALI bus linije. Uređaj služi za komunikaciju sa do 256 DALI adresa koje je moguće podijeliti u maksimalno 16 rasvjetnih grupa. Dvosmjerna komunikacija za adresiranje i praćenje DALI uređaja, mogućnost kontrole i testiranja protupaničnih svjetiljaka s adekvatnim DALI predspojnim napravama. Sadrži 3 x RJ12 ulaza, svaki može služiti za spoj dva senzora pokreta ili spoj jednog senzora pokreta i jednog osvjetljenja. Programska konfiguracija je spremljena u nepromjenjivoj EEPROM memoriji. Potrebno je posebno dodati prekostrujnu zaštitu. Ugrađeno napajanje DALI linije 250mA po bus liniji. Radna temperatura od +2 do +40°C, vlažnost od +5 do 95% bez kondenzacije, stupanj mehaničke zaštite IP20. Komunikacija sa ostalim BUS uređajim putem periferne BUS sabirnice. Maksimalni presjek priključnog kabela 2.5mm2. Dimenzije uređaja: 159x100x90mm, uz moguće odstupanje ±10%. 
</t>
  </si>
  <si>
    <t>E.7.01.22.</t>
  </si>
  <si>
    <t xml:space="preserve">Dobava i isporuka, te montaža na DIN nosač i spajanje DALI kontrolera sa 2 DALI bus linije. Uređaj služi za komunikaciju sa do 128 DALI adresa koje je moguće podijeliti u maksimalno 16 rasvjetnih grupa. Dvosmjerna komunikacija za adresiranje i praćenje DALI uređaja, mogućnost kontrole i testiranja protupaničnih svjetiljaka s adekvatnim DALI predspojnim napravama. Programska konfiguracija je spremljena u nepromjenjivoj EEPROM memoriji. Potrebno je posebno dodati prekostrujnu zaštitu. Ugrađeno napajanje DALI linije 250mA po bus liniji. Radna temperatura od +2 do +40°C, vlažnost od +5 do 95% bez kondenzacije, stupanj mehaničke zaštite IP20. Komunikacija sa ostalim BUS uređajim putem periferne BUS sabirnice. Maksimalni presjek priključnog kabela 2.5mm2. Dimenzije uređaja: 159x100x90mm, uz moguće odstupanje ±10%. 
</t>
  </si>
  <si>
    <t>E.7.01.23.</t>
  </si>
  <si>
    <t xml:space="preserve">Dobava i isporuka, te montaža na DIN nosač i spajanje DALI relejnog kontrolera s 12 kanala, maksimalne struje 32A @ 40°C po kanalu. Instalacija na DIN nosač, adekvatan za prekidanje induktivnih, kapacitivnih i rezistivnih tereta. Svaki kanal je moguće napajati preko zasebnog minijaturnog prekidača maksimalne struje 32A. Radni napon uređaja: 230V. Ugrađena funkcija uključivanja kanala s vremenskom zadrškom, mogućnost ručnog uključivanja svakog kanala zasebno. Mogućnost upravljanja putem RS485 i DMX512 signala, ugrađena 2 pomoćna ulaza. Radna temperatura od +2 do +40°C, vlaga od +5 do 95%, stupanj mehaničke zaštite IP20. Komunikacija sa ostalim BUS uređajim putem periferne BUS sabirnice. Dimenzije uređaja: 212x58x90mm, uz moguće odstupanje ±10%. 
</t>
  </si>
  <si>
    <t>E.7.01.24.</t>
  </si>
  <si>
    <t xml:space="preserve">Dobava i isporuka, te montaža na DIN nosač i spajanje DALI relejnog kontrolera s 4 kanala, maksimalne struje 32A @ 40°C po kanalu. Instalacija na DIN nosač, adekvatan za prekidanje induktivnih, kapacitivnih i rezistivnih tereta. Svaki kanal je moguće napajati preko zasebnog minijaturnog prekidača maksimalne struje 32A. Radni napon uređaja: 230V. Ugrađena funkcija uključivanja kanala s vremenskom zadrškom, mogućnost ručnog uključivanja svakog kanala zasebno. Mogućnost upravljanja putem RS485 i DMX512 signala, ugrađena 2 pomoćna ulaza. Radna temperatura od +2 do +40°C, vlaga od +5 do 95%, stupanj mehaničke zaštite IP20. Komunikacija sa ostalim BUS uređajim putem periferne BUS sabirnice. Dimenzije uređaja: 212x58x90mm, uz moguće odstupanje ±10%. 
</t>
  </si>
  <si>
    <t>E.7.01.25.</t>
  </si>
  <si>
    <t>Dobava i isporuka, te montaža na DIN nosač i spajanje uređaja za povezivanje perifernog upravljačkog sustava i Ethernet mreže. Uređaj omogućuje korisniku kontrolu i konfiguraciju sustava putem LAN 10/100 Mbps, bežične mreže ili interneta. Ova modul je također baza za upravljanje sustavom putem mobilnih aplikacija (iOS) i putem integriranog WEB servera. Podesiva IP adresa, ugrađen astronomski sat, "Holiday mode" - automatsko ponavljanje radnji u odsutnosti korisnika, podržava ASCII kontrolne varijable. Uređaj je moguće koristiti za povezivanje perifernog BUS sustava na CNUS preko Etherneta. Maksimalan broj sekvenci: 16, svaka sekvenca  sa maksimalno 128 situacija. Ugašena statusna LED dioda. Dizajniran i proizveden prema normi ISO 9001:2008. Masa 1kg, uz moguće odstupanje ±10%, radna temperatura od +2 do +40°C, vlažnost od +5 do +95% bez kondenzacije, minimalne mehaničke zaštite IP20. Napon napajanja 9-36V DC. Komunikacija sa ostalim BUS uređajim putem periferne BUS sabirnice. Dimenzije uređaja: 159x100x58mm, uz moguće odstupanje ±10%.</t>
  </si>
  <si>
    <t>E.7.01.26.</t>
  </si>
  <si>
    <t xml:space="preserve">Dobava, montaža i spajanje uređaja za grananje periferne BUS mreže sa centralne pozicije. Aktivni uređaj koji analizira i propušta poruke kroz BUS mrežu. Potrebno napajanje 230V, ugrađen konverter 12VDC 2mA. Radna temperatura od +2 do +40°C, vlažnost od +5 do 95%. Komunikacija putem periferne BUS sabirnice. Reprogramibilna FLASH memorija. Dimenzije: 124x50x23mm, uz moguće odstupanje ±10%.
</t>
  </si>
  <si>
    <t>E.7.01.27.</t>
  </si>
  <si>
    <t xml:space="preserve">Dobava i isporuka, te montaža i spajanje DALI uređaja sa 4 podesivih ulaza. Ulaze je moguće koristiti kao digitalne za spajanje tipkala ili drugih kontakata. Dimenzije uređaja 41x20x4mm, uz moguće odstupanje ±10%, dizajniran da stane u europske instalacijske kutije, nema LED povratnu informaciju. Nije potrebno dodatno napajanje, spoj direktno na DALI bus liniju.
</t>
  </si>
  <si>
    <t>E.7.01.28.</t>
  </si>
  <si>
    <t xml:space="preserve">Dobava i isporuka, te montaža i spajanje na perifernu BUS mrežu uređaja sa 6 podesivih ulaza. Ulaze je moguće koristiti kao digitalne za spajanje tipkala ili drugih kontakata, za analogne ulaze od 0-5V, ili za fotoelektrične osjetnike. Promjer uređaja 42mmi, uz moguće odstupanje ±10%, dizajniran da stane u europske instalacijske kutije, nema LED povratnu informaciju. Podržava do maksimalno 8 sekvenci sa do maksimalno 30 koraka po sekvenci, uz moguće odstupanje ±10%. Nije potrebno dodatno napajanje, spoj direktno na perifernu BUS mrežu.
</t>
  </si>
  <si>
    <t>E.7.01.29.</t>
  </si>
  <si>
    <r>
      <t>Dobava i isporuka, te montaža i spajanje na DALI bus liniju ugradnog senzora za mjerenje ambijentalnog svjetla, detekciju prisutnosti i pokreta 360 stupnjeva. Polikarbonatno kućište bijele boje, UV stabilno. Mehanička zaštita minimalno IP20. Zona detekcije - raspon: maksimalno 110m</t>
    </r>
    <r>
      <rPr>
        <vertAlign val="superscript"/>
        <sz val="10"/>
        <rFont val="Arial"/>
        <family val="2"/>
        <charset val="238"/>
      </rPr>
      <t>2</t>
    </r>
    <r>
      <rPr>
        <sz val="10"/>
        <rFont val="Arial"/>
        <family val="2"/>
        <charset val="238"/>
      </rPr>
      <t xml:space="preserve"> </t>
    </r>
    <r>
      <rPr>
        <sz val="10"/>
        <rFont val="Arial Narrow"/>
        <family val="2"/>
        <charset val="238"/>
      </rPr>
      <t xml:space="preserve">(pri visini od 2.4m), uz moguće odstupanje ±10%. Raspon fotosenzibilne osjetljivosti minimalno od 0 do 400 lx, uz moguće odstupanje ±10%.  DALI strujno opterećenje maksimalno 3.75mA. Komunikacija sa sustavom putem DALI bus sabirnice. Dimenzije DxH: Ø 91x36mm, uz moguće odstupanje ±10%.
</t>
    </r>
  </si>
  <si>
    <t>E.7.01.30.</t>
  </si>
  <si>
    <r>
      <t>Dobava i isporuka, te montaža i spajanje na DALI bus liniju nadgradnog senzora za mjerenje ambijentalnog svjetla, detekciju prisutnosti i pokreta 360 stupnjeva. Polikarbonatno kućište bijele boje, UV stabilno. Zona detekcije - raspon: maksimalno 55m</t>
    </r>
    <r>
      <rPr>
        <vertAlign val="superscript"/>
        <sz val="10"/>
        <rFont val="Arial"/>
        <family val="2"/>
        <charset val="238"/>
      </rPr>
      <t>2</t>
    </r>
    <r>
      <rPr>
        <sz val="10"/>
        <rFont val="Arial Narrow"/>
        <family val="2"/>
        <charset val="238"/>
      </rPr>
      <t xml:space="preserve"> (pri visini od 2.4m), uz moguće odstupanje ±10%. Raspon fotosenzibilne osjetljivosti minimalno od 0 do 400 lx, uz moguće odstupanje ±10%.  DALI strujno opterećenje 3.75mA, uz moguće odstupanje ±10%. Komunikacija sa sustavom putem DALI bus sabirnice. Minimalna mehanička zaštita IP54 prema HRN EN 60529. Dimenzije DxH: Ø 91x36mm, uz moguće odstupanje ±10%.</t>
    </r>
  </si>
  <si>
    <t>E.7.01.31.</t>
  </si>
  <si>
    <t xml:space="preserve">Dobava i isporuka, te montaža i spajanje na perifernu BUS mrežu ugradnog kombiniranog senzora za mjerenje ambijentalnog svjetla, detekciju prisutnosti i pokreta 360 stupnjeva  i prijem infracvenih upravljačkih signala. Polikarbonatno kućište bijele boje, UV stabilno. Mehanička zaštita minimalno IP20. Zona detekcije: radijalno simetrična karakteristika detekcije pokreta radijusa do 8.5m pri visini od 3m, uz moguće odstupanje ±10%. Raspon fotosenzibilne osjetljivosti minimalno od 0 do 400 lx, uz moguće odstupanje ±10%. Strujno opterećenje maksimalno 10mA, uz moguće odstupanje ±10%. Komunikacija sa sustavom putem DALI bus sabirnice. Dimenzije DxH: Ø 49x30mm, uz moguće odstupanje ±10%.
</t>
  </si>
  <si>
    <t>E.7.01.32.</t>
  </si>
  <si>
    <t xml:space="preserve">Dobava, montaža i spajanje nadgradnog senzora za mjerenje ambijentalnog svjetla, detekciju prisutnosti i pokreta 360 stupnjeva. Polikarbonatno kućište bijele boje, UV stabilno. Minimalna mehanička zaštita IP20. Napajanje 110-240V AC 50/60 Hz, P=0.7W, uz moguće odstupanje ±10%. Spajanje na DALI BUS sustav upravljanja rasvjetom preko integracijskog uređaja za povezivanje beznaponskih tipkala i senzora. Dimenzije DxH (mm): Ø 101x(63+13)mm, uz moguće odstupanje ±10%. Senzor treba zadovoljavati granice i metode mjerenja značajka radio smetnji električnih rasvjetnih uređaja prema HRN EN 55015+A2, te zadovoljavati uvjete standarda HRN EN 60870-5-104. 
Standardna osjetljivost:
- Zona detekcije - raspon: minimalno Ø38m poprečno, minimalno Ø18m prema zoni pri visini montaže od 3m, uz moguće odstupanje ±10%;
- Raspon &lt;10 lx do&gt; 2000 lx, uz moguće odstupanje ±10%;
- Tip senzora: pasivni IC osjetnik.
</t>
  </si>
  <si>
    <t>E.7.01.33.</t>
  </si>
  <si>
    <t xml:space="preserve">Dobava, montaža i spajanje nadgradnog senzora za mjerenje ambijentalnog svjetla, detekciju prisutnosti i pokreta 360 stupnjeva. Polikarbonatno kućište bijele boje, UV stabilno. Minimalna mehanička zaštita IP20. Napajanje 110-240V AC 50/60 Hz, P=0.7W, uz moguće odstupanje ±10%. Spajanje na DALI BUS sustav upravljanja rasvjetom preko glavnog senzora prisutnosti ("master"). Dimenzije DxH (mm): Ø 101x(63+13)mm, uz moguće odstupanje ±10%. Senzor treba zadovoljavati granice i metode mjerenja značajka radio smetnji električnih rasvjetnih uređaja prema HRN EN 55015+A2, te zadovoljavati uvjete standarda HRN EN 60870-5-104. 
Standardna osjetljivost:
- Zona detekcije - raspon minimalno Ø24m poprečno, minimalno Ø8m prema zoni, minimalno Ø6m malih pokreta, a pri visini montaže od 3m, uz moguće odstupanje ±10%;
- Raspon &lt;10 lx do&gt; 2000 lx, uz moguće odstupanje ±10%;
- Tip senzora: pasivni IC osjetnik.
</t>
  </si>
  <si>
    <t>E.7.01.34.</t>
  </si>
  <si>
    <t xml:space="preserve">Dobava, montaža i spajanje nadgradnog senzora za mjerenje ambijentalnog svjetla, detekciju prisutnosti i pokreta 360 stupnjeva. Polikarbonatno kućište bijele boje, UV stabilno. Minimalna mehanička zaštita IP20. Napajanje 110-240V AC 50/60 Hz, P=0.6W, uz moguće odstupanje ±10%. Spajanje na DALI BUS sustav upravljanja rasvjetom preko glavnog senzora prisutnosti ("master"). Dimenzije DxH (mm): Ø80x85mm, uz moguće odstupanje ±10%. Senzor treba zadovoljavati granice i metode mjerenja značajka radio smetnji električnih rasvjetnih uređaja prema HRN EN 55015+A2, te zadovoljavati uvjete standarda HRN EN 60870-5-104. 
Standardna osjetljivost:
- Zona detekcije - raspon minimalno Ø10m poprečno, minimalno Ø6m prema zoni, minimalno Ø4m malih pokreta, a pri visini montaže od 3m, uz moguće odstupanje ±10%;
- Raspon &lt;10 lx do&gt; 2000 lx, uz moguće odstupanje ±10%;
- Tip senzora: pasivni IC osjetnik.
</t>
  </si>
  <si>
    <t>E.7.01.35.</t>
  </si>
  <si>
    <t xml:space="preserve">Dobava i isporuka, te montaža i spajanje na perifernu BUS mrežu vanjskog nadgradnog senzora za mjerenje ambijentalnog svjetla, sa funkcijom svjetlosne sklopke i upravljanje konstantnom osvjetljenosti prostora. Spajanje na periferni BUS sustav upravljanja rasvjetom preko integracijskog uređaja za povezivanje beznaponskih tipkala i senzora. Polikarbonatno kućište bijele boje, UV stabilno. Raspon fotosenzibilne osjetljivosti minimalno od 0 do 2000 lx, uz moguće odstupanje ±10%. Opterećenje maksimalno 0.5mW, uz moguće odstupanje ±10%. Radna ambijentalna temperatura u rasponu -30°C do +60°C. Minimalna mehanička zaštita IP65 prema HRN EN 60529. Dimenzije DxŠxV: 70x50x35mm, uz moguće odstupanje ±10%.
</t>
  </si>
  <si>
    <t>E.7.01.36.</t>
  </si>
  <si>
    <t xml:space="preserve">Dobava i isporuka, te montaža i spajanje na perifernu BUS mrežu astronomske programibilne svjetlosne sklopke sa LCD displajem, u funkciji programiranja sekvenci i  vremenskih scena. Uređaj ima mogućnost programiranja prema astronomskom satu, uključujući funkcije dana, datuma, izlaska sunca, zalaska sunca. Polikarbonatno kućište bijele boje, UV stabilno. Strujno opterećenje maksimalno 10mA, uz moguće odstupanje ±10%. Minimalna mehanička zaštita IP20 prema HRN EN 60529. Dimenzije DxŠxV: 145x85x35mm, uz moguće odstupanje ±10%.
</t>
  </si>
  <si>
    <t>E.7.01.37.</t>
  </si>
  <si>
    <t xml:space="preserve">Programiranje i adresiranje sustava upravljanja rasvjetom. 
Izrada projekta dispozicije opreme i plana adresiranja. Usklađivanje specificirane opreme sa strujnim shemama i tlocrtima. 
Definiranje logike upravljanja i izrada plana rasvjetnih scena i krugova upravljanja rasvjetom 
</t>
  </si>
  <si>
    <t>E.7.01.38.</t>
  </si>
  <si>
    <t xml:space="preserve">Puštanje u pogon sustava centralnog upravljanja rasvjetom, podešavanje sustava rasvjete do pune funkcionalnosti. 
Izrada dokumentacije izvedenog stanja u tri primjerka, te izdavanje protokola o puštanju u rad. 
Optimizacija po želji korisnika, do maksimalno 2 izlaza integratora sustava, nakon inicijalno programiranog puštanja u rad, prema prethodno definiranim zahtjevima investitora, odn. korisnika sustava.
</t>
  </si>
  <si>
    <t>E.7.01.39.</t>
  </si>
  <si>
    <t xml:space="preserve">Dobava, montaža i spajanje prevoditelja signala u CNUS-a koji omogućuje premošćivanje funkcionalnosti između CNUS-a i perifernog BUS sustava upravljanja rasvjetom. Mehanička zaštita IP20. Dimenzije DxŠxV: 157x98x59mm, uz moguće odstupanje ±10%.
</t>
  </si>
  <si>
    <t>E.7.01.40.</t>
  </si>
  <si>
    <t xml:space="preserve">Programiranje i adresiranje CNUS prevoditelja signala do maksimalno 200 adresnih točaka (nadzor i upravljanje) putem adekvatnog upravljačkog programa.  
Upravljačke adresne točke za praćenje i upravljanje funkcija su prethodno postavljene scene, razine kanala, razine nivoa rasvijetljenosti, detekcija prisutnosti, status i kontrola temperature predspojne naprave.
</t>
  </si>
  <si>
    <t>E.7.01.41.</t>
  </si>
  <si>
    <t xml:space="preserve">Dobava i isporuka Ethernet switch-a, Web managed, 7x10/100 Mbps + 1x10/100/1000 RJ45, desktop, fiksna konfiguracija, 1U, Layer 2, Napajanje unutarnje, J9800A. Uređaj treba zadovoljavati granice i metode mjerenja značajka radio smetnja električnih rasvjetnih uređaja prema HRN EN 55015:2008 +A2:2009, EMC emisiju, odn. odgovarati zahtjevima koji se odnose na EMK povezani s otpornošću (IEC 61547:2009; EN 61547:2009) sukladno prema HRN EN 61547, te  HRN EN 61547,  te odgovarati standardima HRN EN 6095 Oprema informacijske tehnologije -- Sigurnost -- 1. dio: Opći zahtjevi (IEC 60950-1:2005/A1:2009, MOD; EN 60950-1:2006/A1:2010).
</t>
  </si>
  <si>
    <t>E.7.01.42.</t>
  </si>
  <si>
    <t xml:space="preserve">Dobava i isporuka, te montaža i spajanje na periferni BUS sustav upravljanja rasvjetom naponskog konvertera periferne BUS mreže, 30W 12VDC, montaža na DIN nosač. 
</t>
  </si>
  <si>
    <t>E.7.02.</t>
  </si>
  <si>
    <t>Rasvjetna tijela sigurnosne rasvjete</t>
  </si>
  <si>
    <t>E.7.02.01.</t>
  </si>
  <si>
    <t>Dobava, ugradnja, te spajanje Sustava za monitoring, automatsko ispitivanje i spremanje ispitnih rezultata prema EN60324, automatsko adresiranje svjetiljki, programiranje svjetiljki za vrstu spoja, podešavanje vremena za funkcionalni i baterijski test, spremanje ispitnih protokola i smetnji, regulaciju intenziteta svake svjetiljke od 0-100%</t>
  </si>
  <si>
    <t>E.7.02.02.</t>
  </si>
  <si>
    <t>Dobava, ugradnja, te spajanje ugradne sigurnosne/protupanične svjetiljke za vlastito napajanje s automatskim adresiranjem svjetiljke, prema DIN VDE 0108 i HRN EN 60598, Dio 2.22, LED 6W, E1, IP42, D=22,1m (3,5m) s priborom</t>
  </si>
  <si>
    <t>E.7.02.03.</t>
  </si>
  <si>
    <t>Dobava, ugradnja, te spajanje ugradne sigurnosne/protupanične svjetiljke za vlastito napajanje s automatskim adresiranjem svjetiljke, prema DIN VDE 0108 i HRN EN 60598, Dio 2.22, LED 6W, E2, E21 IP 42, D=15,2m (3,5m) s priborom</t>
  </si>
  <si>
    <t>E.7.02.04.</t>
  </si>
  <si>
    <t>Dobava, ugradnja, te spajanje ugradne sigurnosne/protupanične svjetiljke za vlastito napajanje s automatskim adresiranjem svjetiljke, prema DIN VDE 0108 i HRN EN 60598, Dio 2.22, LED 6W, E27, IP42, optika za VO; s priborom</t>
  </si>
  <si>
    <t>E.7.02.05.</t>
  </si>
  <si>
    <t>Dobava, ugradnja, te spajanje nadgradne sigurnosne/protupanične svjetiljke za vlastito napajanje s automatskim adresiranjem svjetiljke, autonomije 3h, prema DIN VDE 0108 i HRN EN 60598, Dio 2.22, LED 6W, E41 IP 41, D=15,2m (3,5m) s priborom</t>
  </si>
  <si>
    <t>E.7.02.06.</t>
  </si>
  <si>
    <t>Dobava, ugradnja, te spajanje nadgradne sigurnosne/protupanične svjetiljke za vlastito napajanje s automatskim adresiranjem svjetiljke, autonomije 3h, prema DIN VDE 0108 i HRN EN 60598, Dio 2.22, LED 6W, 330lm, E5, EX5 IP 65, s priborom</t>
  </si>
  <si>
    <t>E.7.02.07.</t>
  </si>
  <si>
    <t>Dobava, ugradnja, te spajanje uređaja za besprekidno napajanje sigurnosne/protupanične svjetiljke; s automatskim adresiranjem, prema DIN VDE 0108 i HRN EN 60598, Dio 2.22, NVG; 120W; 3h, s priborom; za svjetiljku AC/DC</t>
  </si>
  <si>
    <t>E.7.02.08.</t>
  </si>
  <si>
    <t>Dobava, ugradnja, te spajanje nadgradne sigurnosne/protupanične svjetiljke za vlastito napajanje s automatskim adresiranjem svjetiljke, autonomije 3h, prema DIN VDE 0108 i HRN EN 60598, Dio 2.22, LED 3,2W, 275lm, E9, EX9 IP 65, s priborom</t>
  </si>
  <si>
    <t>E.7.02.09.</t>
  </si>
  <si>
    <t>Dobava, ugradnja, te spajanje ugradne sigurnosne/protupanične svjetiljke za vlastito napajanje s automatskim adresiranjem svjetiljke, autonomije 3h, prema DIN VDE 0108 i HRN EN 60598, Dio 2.22, LED 3,2W, 275lm, E9u, IP 65, s priborom</t>
  </si>
  <si>
    <t>E.7.02.10.</t>
  </si>
  <si>
    <t>Dobava, ugradnja, te spajanje nadgradne sigurnosne/protupanične svjetiljke za vlastito napajanje s automatskim adresiranjem svjetiljke, autonomije 3h, prema DIN VDE 0108 i HRN EN 60598, Dio 2.22, LED 3,2W, 275lm, E9k, IP 65, s priborom; na konzolnom nosaču za zidnu montažu</t>
  </si>
  <si>
    <t>E.7.02.11.</t>
  </si>
  <si>
    <t>Dobava, ugradnja, te spajanje zidne sigurnosne/protupanične svjetiljke za vlastito napajanje s automatskim adresiranjem svjetiljke, autonomije 3h, prema DIN VDE 0108 i HRN EN 60598, Dio 2.22, LED, 2,1W, EX1, E=20m, IP 40, s priborom</t>
  </si>
  <si>
    <t>E.7.02.12.</t>
  </si>
  <si>
    <t>Dobava, ugradnja, te spajanje stropne sigurnosne/protupanične svjetiljke za vlastito napajanje s automatskim adresiranjem svjetiljke, autonomije 3h, prema DIN VDE 0108 i HRN EN 60598, Dio 2.22, LED, 2,1W, EX2, E=20m, IP 40, s priborom</t>
  </si>
  <si>
    <t>E.7.02.13.</t>
  </si>
  <si>
    <t>Dobava, ugradnja, te spajanje zidne sigurnosne/protupanične svjetiljke za vlastito napajanje s automatskim adresiranjem svjetiljke, autonomije 3h, prema DIN VDE 0108 i HRN EN 60598, Dio 2.22, LED, 2,1W, EX6, E=20m, IP 40, s priborom</t>
  </si>
  <si>
    <t>E.7.02.14.</t>
  </si>
  <si>
    <t>Dobava, ugradnja, te spajanje stropne sigurnosne/protupanične svjetiljke za vlastito napajanje s automatskim adresiranjem svjetiljke, autonomije 3h, prema DIN VDE 0108 i HRN EN 60598, Dio 2.22, LED 2,1W, EX7, E=20m, IP 40, s priborom</t>
  </si>
  <si>
    <t>E.7.02.15.</t>
  </si>
  <si>
    <t>Dobava, ugradnja, te spajanje zidne sigurnosne/protupanične svjetiljke za vlastito napajanje s automatskim adresiranjem svjetiljke, autonomije 3h, prema DIN VDE 0108 i HRN EN 60598, Dio 2.22, LED 3,2W, EX8 E=32m,  s priborom</t>
  </si>
  <si>
    <t>E.7.02.16.</t>
  </si>
  <si>
    <t>Dobava, ugradnja, te spajanje stropne sigurnosne/protupanične svjetiljke za vlastito napajanje s automatskim adresiranjem svjetiljke, autonomije 3h, prema DIN VDE 0108 i HRN EN 60598, Dio 2.22, LED 3,2W, 275lm, EX10 IP 65, s priborom</t>
  </si>
  <si>
    <t>E.7.02.17.</t>
  </si>
  <si>
    <t>Dobava, ugradnja, te spajanje konzolne sigurnosne/protupanične svjetiljke za vlastito napajanje s automatskim adresiranjem svjetiljke, autonomije 3h, prema DIN VDE 0108 i HRN EN 60598, Dio 2.22, LED 3,2W, 275lm, EX10k, IP 65, s priborom; na konzolnom nosaču za zidnu montažu</t>
  </si>
  <si>
    <t>E.7.02.18.</t>
  </si>
  <si>
    <t xml:space="preserve">Izrada tablica kodova svjetiljki </t>
  </si>
  <si>
    <t>E.7.02.19.</t>
  </si>
  <si>
    <t xml:space="preserve">Hardware i software za vizualizaciju sustava sig. rasvjete (računalo, interface, software Logica Visual) </t>
  </si>
  <si>
    <t>E.7.02.20.</t>
  </si>
  <si>
    <t xml:space="preserve">Ispitivanje instalacije i uređaja sigurnosne i protupanične rasvjete, puštanje u rad, educiranje korisnika
</t>
  </si>
  <si>
    <t>E.7.03.</t>
  </si>
  <si>
    <t>Prekidači i tipkala za rasvjetu
Dobava, ugradnja i spajanje u zid u kutiju  Ø 60 mm prekidača i tipkala za upravljanje rasvjetom, uključivo instalacijske kutije i okviri:</t>
  </si>
  <si>
    <t>E.7.03.01.</t>
  </si>
  <si>
    <t xml:space="preserve"> - tipkala 1-struko , 1p, povezano na sustav LMS. </t>
  </si>
  <si>
    <t>E.7.03.02.</t>
  </si>
  <si>
    <t xml:space="preserve"> - tipkala 2-struko , 1p, povezano na sustav LMS. </t>
  </si>
  <si>
    <t>E.7.03.03.</t>
  </si>
  <si>
    <t xml:space="preserve"> - tipkala 3-struko , 1p, povezano na sustav LMS</t>
  </si>
  <si>
    <t>E.7.03.04.</t>
  </si>
  <si>
    <t xml:space="preserve"> - tipkala 4-struko, 1p, povezano na sustav LMS. 
</t>
  </si>
  <si>
    <t>E.7.04.</t>
  </si>
  <si>
    <t>Prekidači OG za rasvjetu
Dobava, ugradnja i spajanje na zid u kutiju  OG prekidača u mehaničkoj zaštiti IP54 za upravljanje rasvjetom, uključivo instalacijske kutije i okviri:</t>
  </si>
  <si>
    <t>E.7.04.01.</t>
  </si>
  <si>
    <t xml:space="preserve"> - obični OG</t>
  </si>
  <si>
    <t>E.7.04.02.</t>
  </si>
  <si>
    <t xml:space="preserve"> - serijski OG</t>
  </si>
  <si>
    <t>E.7.04.03.</t>
  </si>
  <si>
    <t xml:space="preserve"> - izmjenični OG
</t>
  </si>
  <si>
    <t>E.7.05.</t>
  </si>
  <si>
    <t>Vodovi opće rasvjete
Dobava, ugradnja i spajanje vodova za napajanje svih elemenata instalacija rasvjete, priključnica i napajanja tehnološke opreme, polaganje vodova u kabelske police, PVC instalacijske cijevi u zidovima, na OG obujmicama:</t>
  </si>
  <si>
    <t>E.7.05.01.</t>
  </si>
  <si>
    <r>
      <t xml:space="preserve"> - N2XH-J 3x1,5 mm</t>
    </r>
    <r>
      <rPr>
        <vertAlign val="superscript"/>
        <sz val="10"/>
        <rFont val="Arial Narrow"/>
        <family val="2"/>
        <charset val="238"/>
      </rPr>
      <t>2</t>
    </r>
    <r>
      <rPr>
        <sz val="10"/>
        <rFont val="Arial Narrow"/>
        <family val="2"/>
        <charset val="238"/>
      </rPr>
      <t xml:space="preserve"> </t>
    </r>
  </si>
  <si>
    <t>E.7.05.02.</t>
  </si>
  <si>
    <r>
      <t xml:space="preserve"> - N2XH-J 3x2,5 mm</t>
    </r>
    <r>
      <rPr>
        <vertAlign val="superscript"/>
        <sz val="10"/>
        <rFont val="Arial Narrow"/>
        <family val="2"/>
        <charset val="238"/>
      </rPr>
      <t>2</t>
    </r>
    <r>
      <rPr>
        <sz val="10"/>
        <rFont val="Arial Narrow"/>
        <family val="2"/>
        <charset val="238"/>
      </rPr>
      <t xml:space="preserve"> </t>
    </r>
  </si>
  <si>
    <t>E.7.05.03.</t>
  </si>
  <si>
    <r>
      <t xml:space="preserve"> - NHXMH 2x1,5 mm</t>
    </r>
    <r>
      <rPr>
        <vertAlign val="superscript"/>
        <sz val="10"/>
        <rFont val="Arial Narrow"/>
        <family val="2"/>
        <charset val="238"/>
      </rPr>
      <t>2</t>
    </r>
    <r>
      <rPr>
        <sz val="10"/>
        <rFont val="Arial Narrow"/>
        <family val="2"/>
        <charset val="238"/>
      </rPr>
      <t xml:space="preserve"> </t>
    </r>
  </si>
  <si>
    <t>E.7.05.04.</t>
  </si>
  <si>
    <r>
      <t xml:space="preserve"> - NHXMH-J 3x1,5 mm</t>
    </r>
    <r>
      <rPr>
        <vertAlign val="superscript"/>
        <sz val="10"/>
        <rFont val="Arial Narrow"/>
        <family val="2"/>
        <charset val="238"/>
      </rPr>
      <t>2</t>
    </r>
  </si>
  <si>
    <t>E.7.05.05.</t>
  </si>
  <si>
    <r>
      <t xml:space="preserve"> - NHXMH-J 4x1,5 mm</t>
    </r>
    <r>
      <rPr>
        <vertAlign val="superscript"/>
        <sz val="10"/>
        <rFont val="Arial Narrow"/>
        <family val="2"/>
        <charset val="238"/>
      </rPr>
      <t>2</t>
    </r>
  </si>
  <si>
    <t>E.7.05.06.</t>
  </si>
  <si>
    <r>
      <t xml:space="preserve"> - NHXMH-J 5x1,5 mm</t>
    </r>
    <r>
      <rPr>
        <vertAlign val="superscript"/>
        <sz val="10"/>
        <rFont val="Arial Narrow"/>
        <family val="2"/>
        <charset val="238"/>
      </rPr>
      <t>2</t>
    </r>
    <r>
      <rPr>
        <sz val="10"/>
        <rFont val="Arial Narrow"/>
        <family val="2"/>
        <charset val="238"/>
      </rPr>
      <t xml:space="preserve"> </t>
    </r>
  </si>
  <si>
    <t>E.7.05.07.</t>
  </si>
  <si>
    <r>
      <t xml:space="preserve"> - N2XCH-J 5x1,5 mm</t>
    </r>
    <r>
      <rPr>
        <vertAlign val="superscript"/>
        <sz val="10"/>
        <rFont val="Arial Narrow"/>
        <family val="2"/>
        <charset val="238"/>
      </rPr>
      <t>2</t>
    </r>
    <r>
      <rPr>
        <sz val="10"/>
        <rFont val="Arial Narrow"/>
        <family val="2"/>
        <charset val="238"/>
      </rPr>
      <t xml:space="preserve"> </t>
    </r>
  </si>
  <si>
    <t>E.7.05.08.</t>
  </si>
  <si>
    <r>
      <t xml:space="preserve"> - JH(St)H 2x2x0,8mm</t>
    </r>
    <r>
      <rPr>
        <vertAlign val="superscript"/>
        <sz val="10"/>
        <rFont val="Arial Narrow"/>
        <family val="2"/>
        <charset val="238"/>
      </rPr>
      <t>2</t>
    </r>
  </si>
  <si>
    <t>E.7.05.09.</t>
  </si>
  <si>
    <t xml:space="preserve"> - mrežni kabel 2x18AWG (0.82mm), 2x24AWG (0.2mm)</t>
  </si>
  <si>
    <t>E.7.05.10.</t>
  </si>
  <si>
    <t xml:space="preserve"> - komunikacijski kabel F/uTP 4×2×AWG23 mm kategorija 6 LSHF
</t>
  </si>
  <si>
    <t>E.7.06.</t>
  </si>
  <si>
    <t>Vodovi sigurnosne rasvjete
Dobava, ugradnja u vatrootporne kabelske police, te vatrootporne nosače i spajanje instalacijskih vodova. U cijenu uračunati sav spojni materijal i izrada spoja te spajanje kabela slijedećih tipova:.</t>
  </si>
  <si>
    <t>E.7.06.01.</t>
  </si>
  <si>
    <r>
      <t xml:space="preserve"> - (N)HXH E30 3×1,5mm</t>
    </r>
    <r>
      <rPr>
        <vertAlign val="superscript"/>
        <sz val="10"/>
        <rFont val="Arial Narrow"/>
        <family val="2"/>
        <charset val="238"/>
      </rPr>
      <t>2</t>
    </r>
  </si>
  <si>
    <t>E.7.06.02.</t>
  </si>
  <si>
    <r>
      <t xml:space="preserve"> - (N)HXH E30 3×2,5mm</t>
    </r>
    <r>
      <rPr>
        <vertAlign val="superscript"/>
        <sz val="10"/>
        <rFont val="Arial Narrow"/>
        <family val="2"/>
        <charset val="238"/>
      </rPr>
      <t>2</t>
    </r>
  </si>
  <si>
    <t>E.7.06.03.</t>
  </si>
  <si>
    <r>
      <t xml:space="preserve"> Dobava, postava na kabelske police, uvlačenje u plastične cijevi n/žb i p/žb, te spajanje kabela slijedećih tipova:
- JH(St)H 2x2x0,8mm</t>
    </r>
    <r>
      <rPr>
        <vertAlign val="superscript"/>
        <sz val="10"/>
        <rFont val="Arial Narrow"/>
        <family val="2"/>
        <charset val="238"/>
      </rPr>
      <t xml:space="preserve">2
</t>
    </r>
  </si>
  <si>
    <t>E.7.07.</t>
  </si>
  <si>
    <t>E.7.07.01.</t>
  </si>
  <si>
    <t xml:space="preserve"> - plastična savitljiva cijev prema normi HRN EN 61386-1 za srednju otpornost na pritisak samogasiva  promjera Ø25 mm RAL 7035 uključujući potrebni instalacijski spojni i montažni pribor i materijal</t>
  </si>
  <si>
    <t>E.7.07.02.</t>
  </si>
  <si>
    <t xml:space="preserve"> - plastična savitljiva cijev prema normi HRN EN 61386-1 za srednju otpornost na pritisak samogasiva  promjera Ø32 mm RAL 7035 uključujući potrebni instalacijski spojni i montažni pribor i materijal</t>
  </si>
  <si>
    <t>E.7.07.03.</t>
  </si>
  <si>
    <t xml:space="preserve"> - plastična savitljiva cijev prema normi HRN EN 61386-1 za srednju otpornost na pritisak bezhalogena samogasiva  promjera Ø20 mm RAL 7035 uključujući potrebni instalacijski spojni i montažni pribor i materijal</t>
  </si>
  <si>
    <t>E.7.07.04.</t>
  </si>
  <si>
    <t xml:space="preserve"> - bezhalogena samogasiva plastična PNT cijev prema normi HRN EN 61386-1 i HRN DIN 41012-12 ( E90 ) promjera Ø25 mm i proširenjem za spajanje cijevi  RAL 7035 uključujući potrebni instalacijski spojni i montažni pribor i materijal (tiple, vijci, koljena, obujmice i vezice)</t>
  </si>
  <si>
    <t>E.7.07.05.</t>
  </si>
  <si>
    <t xml:space="preserve"> - bezhalogena samogasiva plastična PNT cijev prema normi HRN EN 61386-1 i HRN DIN 41012-12 ( E90 ) promjera Ø16 mm i proširenjem za spajanje cijevi  RAL 7035 uključujući potrebni instalacijski spojni i montažni pribor i materijal (tiple, vijci, koljena, obujmice i vezice)
</t>
  </si>
  <si>
    <t>E.8.</t>
  </si>
  <si>
    <t>CENTRALNI NADZORNO-UPRAVLJAČKI SUSTAV (CNUS)</t>
  </si>
  <si>
    <t>*Središnja Integracijska platforma (CNUS)</t>
  </si>
  <si>
    <t>**Programska oprema</t>
  </si>
  <si>
    <t>E.8.01.</t>
  </si>
  <si>
    <r>
      <t xml:space="preserve">Dobava, isporuka i podešavanje programskog paketa za upravljanje centralnim nadzornim sustavom:
64-bitna aplikacija ( </t>
    </r>
    <r>
      <rPr>
        <b/>
        <u/>
        <sz val="10"/>
        <rFont val="Arial Narrow"/>
        <family val="2"/>
        <charset val="238"/>
      </rPr>
      <t>licenca za min. 50000 U/I točaka</t>
    </r>
    <r>
      <rPr>
        <sz val="10"/>
        <rFont val="Arial Narrow"/>
        <family val="2"/>
        <charset val="238"/>
      </rPr>
      <t xml:space="preserve"> ) za grafički prikaz, pohranu, analizu, izvještavanje i upravljanje mjernim sustavima sa sljedećim modulima:
-  Modul za grafički prikaz podataka
-  Modul za trend grafički prikaz i
   pohranu u bazu podataka
-  Modul za upravljanje alarmima
-  Modul za dojavu udaljenim korisnicima
   Multimedijski paket koji  omogućava
   multimedijsku dojavu događaja u
   stvarnom vremenu. Dojava mora biti
   moguća koristeći elektroničku poštu i
   tekstualne poruke na mobilne uređaje
   (SMS)
-  Modul za geografski prikaz
</t>
    </r>
    <r>
      <rPr>
        <sz val="10"/>
        <color rgb="FFFF0000"/>
        <rFont val="Arial Narrow"/>
        <family val="2"/>
        <charset val="238"/>
      </rPr>
      <t xml:space="preserve">-  </t>
    </r>
    <r>
      <rPr>
        <sz val="10"/>
        <rFont val="Arial Narrow"/>
        <family val="2"/>
        <charset val="238"/>
      </rPr>
      <t xml:space="preserve">Modul za pristup web preglednikom
   Udaljeni pristup CNUS sučelju putem
   IP mreže uz korištenje standardnih
   web pretraživača za </t>
    </r>
    <r>
      <rPr>
        <b/>
        <u/>
        <sz val="10"/>
        <rFont val="Arial Narrow"/>
        <family val="2"/>
        <charset val="238"/>
      </rPr>
      <t>ŠEST (6) istovremenih korisnika.</t>
    </r>
    <r>
      <rPr>
        <sz val="10"/>
        <rFont val="Arial Narrow"/>
        <family val="2"/>
        <charset val="238"/>
      </rPr>
      <t xml:space="preserve">
</t>
    </r>
    <r>
      <rPr>
        <sz val="10"/>
        <color rgb="FFFF0000"/>
        <rFont val="Arial Narrow"/>
        <family val="2"/>
        <charset val="238"/>
      </rPr>
      <t xml:space="preserve">-  </t>
    </r>
    <r>
      <rPr>
        <sz val="10"/>
        <rFont val="Arial Narrow"/>
        <family val="2"/>
        <charset val="238"/>
      </rPr>
      <t xml:space="preserve">Baza podataka za arhiviranje mjernih i alarmnih vrijednosti
</t>
    </r>
  </si>
  <si>
    <t>**Sklopovska oprema</t>
  </si>
  <si>
    <t>E.8.02.</t>
  </si>
  <si>
    <t xml:space="preserve">RO-0.CNUS
GSM modem za dojavu događaja putem SMS poruka.
</t>
  </si>
  <si>
    <t>E.8.03.</t>
  </si>
  <si>
    <t xml:space="preserve">RO-0.CNUS
Uređaj za konverziju mrežnih protokola RS-232/422/485 → TCP/IP, uključivo set za montiranje na Din šinu
</t>
  </si>
  <si>
    <t>**Usluga</t>
  </si>
  <si>
    <t>E.8.04.</t>
  </si>
  <si>
    <t xml:space="preserve">Programiranje SCADA aplikacije sukladno projektu uključivo:
-  Definiranje, izrada i programiranje
   grafičkog operaterskog sučelja
-  Ciklički nadzor stanja
-  Arhiviranje u listu događaja
-  Alarmiranje
-  Potvrđivanje alarma
-  Pregled događaja
-  e-mail obavijesti
-  Definiranje konfiguracije i 
   programiranje modula za spremanje
   podataka u MS SQL bazu podataka
-  Osiguranje udaljenog pristupa kroz
   WebHMI sučelje i Microsoft Terminal
   Services
-  Programiranje plc uređaja i pretvornika navedenih
   u troškovniku
-  Programiranje GSM modema
- Programiranje mrežnih preklopnika definiranih troškovnikom CNUS-a
- Programiranje aplikacijskog modula PME
-  Obuka korisnika za rad na sustavu u
   trajanju od 2 dana na objektu
-  Isporuka uputa za rad sa sustavom u
   papirnatom obliku (4 primjerka) i na
   CD-u
</t>
  </si>
  <si>
    <t>*Elektroenergetika (EEN)</t>
  </si>
  <si>
    <t>E.8.05.</t>
  </si>
  <si>
    <t xml:space="preserve">Modbus OPC server s podrškom za 11 do 50 PLC ili RTU uređaja
</t>
  </si>
  <si>
    <t>E.8.06.</t>
  </si>
  <si>
    <t xml:space="preserve">SNMP connector, podrška za SNMP protokol
</t>
  </si>
  <si>
    <t>E.8.07.</t>
  </si>
  <si>
    <t xml:space="preserve">Softver - licenca za programski modul koji uključuje osnovnu licencu, 1 dodatnog inženjerskog i 2 Web klijenta, 2 licence za entry range uređaje, 25 licenci za Mid range uređaje, 3 licence za High range uređaje, i slijedeći aplikacijski moduli: Energy Analysis Module, Backup Power Module
</t>
  </si>
  <si>
    <t>E.8.08.</t>
  </si>
  <si>
    <t xml:space="preserve">GRO
Dobava i isporuka programibilniog logičkog kontrolera (PLC) 
- ploča za ugradnju 8 modula - 1kom
- napajanje za PLC ulazni napon 24-48VD - 1kom
- procesorski modul 1 USB port, 1 Modbus serijski port i Ethernet-
  Modbus port/TCP memorija 4Mb - 1kom
- modul sa digitalnim ulazima, 32 ulaza 24 VDC - 4kom
- modul sa digitalnim izlazima, 32 ulaza 24VDC - 3kom
- modul s analognim ulazima, 4 ulaza - 1kom
- regulirano napajanje 24V 5A - 1kom
- modul za spajanje baterije 20A - 1kom
- baterija 3,2Ah - 1kom
- kabel HE 2x20 (5m) za 32 digitalna signala - 7kom
- opružni priključci 20 kanala - 1kom 
</t>
  </si>
  <si>
    <t>E.8.09.</t>
  </si>
  <si>
    <t xml:space="preserve">GRO
PM MR
Dobava i isporuka digitalnog mjernog instrumenta za nadzor kvalitete EE:
- IEC 61000-4-30 Class A
- IEC 62053-22 Class 0,1S
- uređaj za snimanje parametara kvalitete električne energije
- LCD displej, touchscreen IP65; 2000 Mb memorije
- 4 strujna i 5 naponskih ulaza
- snimanje valnih oblika rezolucijom 1024 uzoraka/ciklusu
- nominalna struja 5A, 1A (0,1S)
- naponski ulazi samopodešavajući (57-347 VAC)
- kalibrirani na frekvenciji 50Hz
- napajanje 90-480 VAC
- 2xRS-485 port"
- 2x10/100BASE-TX Ethernet (RJ45), RSTP
- 2 form C relejnih izlaza
- 4 form A solid-state izlaza
- 8 digitalnih ulaza/brojača
- EN50160 praćenje kvalitete
- podržava ION Modbu-RTU, DNP 3.0 i DLMS IEC 61850 komunikacijske protokole
</t>
  </si>
  <si>
    <t>kom.</t>
  </si>
  <si>
    <t>E.8.10.</t>
  </si>
  <si>
    <t xml:space="preserve">GRO
PM AGREGAT
Dobava i isporuka digitalnog mjernog instrumenta za nadzor kvalitete EE:
- IEC 61000-4-30 Class A
- IEC 62053-22 Class 0,1S
- uređaj za snimanje parametara kvalitete električne energije
- LCD displej, touchscreen IP65; 2000 Mb memorije
- 4 strujna i 5 naponskih ulaza
- snimanje valnih oblika rezolucijom 1024 uzoraka/ciklusu
- nominalna struja 5A, 1A (0,1S)
- naponski ulazi samopodešavajući (57-347 VAC)
- kalibrirani na frekvenciji 50Hz
- napajanje 90-480 VAC
- 2xRS-485 port"
- 2x10/100BASE-TX Ethernet (RJ45), RSTP
- 2 form C relejnih izlaza
- 4 form A solid-state izlaza
- 8 digitalnih ulaza/brojača
- EN50160 praćenje kvalitete
- podržava ION Modbu-RTU, DNP 3.0 i DLMS IEC 61850 komunikacijske protokole
- omogućava izradu dediciranog izvještaja o radu agregata putem dogitalnih ulaza, posebnog aplikacijskog koda i PME softverske aplikacije
- kabel HE2x20 za 32 digitalna signala - 2kom
- opružni priključci 20 kanala - 1kom
</t>
  </si>
  <si>
    <t>E.8.11.</t>
  </si>
  <si>
    <t xml:space="preserve">GRO
PM2 KOMP, PM3 RO-VS, PM4 DT01, PM5 DT02, PM6 DT03, PM7 KO01, PM8 KO02, PM9 KO03, PM10 RO-0.1, PM11 RO-0.2, PM12 RO-1.1, PM13 RO-1.2, PM14 RO-2.1, PM15 RO-2.2, PM16 RO-MA, PM17 RO-S1, PM18 RO-S2, PM19 RO-S3, PM20 RO-S4, PM21 RO-D1, PM22 RO-D2, PM23 RO-D3, PM24 RO-D4, PM25 RO-PO, PM26 RO-TS, PM27 RO-VK1, PM28 RO-VK3, PM29, PM30-TISAK, PM31-MLINAR, PM32-CNUS, PM33-CT, PM34-RTG, PM35-ANG, PM36 RO-SMP, PM37, PM38-RO-VK2, PM39-RO-ZP
Dobava i isporuka mjernog instrumenta 
- klasa točnosti 0,5S
- osvjetljeni displej, 6 linija
- 96 x 96 mm dimenzije za ugradnju na vrata
- 3 fazno mjerenje napona, struja,m snage, potrošnje, energije, frekvencije , faktora snage
- podrška za više tarifa
- harmonici do 31.
- 2DI /2DO
- 35 alarma
- memorija za logiranje 256 kB
- Modbus RTU komunikacija
</t>
  </si>
  <si>
    <t>E.8.12.</t>
  </si>
  <si>
    <t xml:space="preserve">GRO-UPS
Dobava i isporuka programibilniog logičkog kontrolera (PLC)
- ploča za ugradnju 8 modula - 1kom
- napajanje za M340 PLC ulazni napon 24-48VDC - 1kom
- procesorski modul 1 USB port, 1 Modbus serijski port i Ethernet-
  Modbus port/TCP memorija 4Mb - 1kom
- modul sa digitalnim ulazima, 32 ulaza 24 VDC - 1kom
- modul sa digitalnim izlazima, 32 ulaza 24V - 1kom
- modul s analognim ulazima, 4 ulaza - 1kom
- regulirano napajanje 24V 5A  - 1kom
- modul za spajanje baterije 20A - 1kom
- baterija 3,2Ah - 1kom
- kabel HE 2x20 (5m) za 32 digitalna signala - 2kom
- opružni priključci 20 kanala - 1kom 
</t>
  </si>
  <si>
    <t>E.8.13.</t>
  </si>
  <si>
    <t xml:space="preserve">RO-MA
Dobava i isporuka programibilniog logičkog kontrolera (PLC)
- ploča za ugradnju 4 modula - 1kom
- napajanje za M340 PLC ulazni napon 24-48VDC - 1kom
- procesorski modul 1 USB port, 1 Modbus serijski port i Ethernet-
  Modbus port/TCP memorija 4Mb - 1kom
- modul sa digitalnim ulazima, 32 ulaza 24 VDC - 1kom
- modul sa digitalnim izlazima, 32 ulaza 24V - 1kom
- modul s analognim ulazima, 4 ulaza - 1kom
- regulirano napajanje 24V 5A  - 1kom
- modul za spajanje baterije 20A - 1kom
- baterija 3,2Ah - 1kom
'- kabel HE 2x20 (5m) za 32 digitalna signala - 2kom
- opružni priključci 20 kanala - 1kom 
</t>
  </si>
  <si>
    <t>E.8.14.</t>
  </si>
  <si>
    <t xml:space="preserve">RO-MA
PM1
Dobava i isporuka mjernog instrumenta za 3-fazno mjerenje električnih energija i snaga sa logiranjem podataka, analizom kvalitete napajanja, alarmiranje i mogućnošću proširenja sa ulazima/izlazima:
- klasa 0,2S točnosti
- klasa točnosti 0,5S za jalovu energiju
- analiza harmonika (THD napona i struje, po fazi, min/maks, alarmiranje prema korisničkim zahtjevima), pojedinačni harmonici po iznosu i faznom kutu za struju i napon do 63. harmonika
- snimanje valnih oblika visokom rezolucijom 256 uzoraka po periodu
- detekcija i snimanje propada propada/prenapona na svakom kanalu struje i napona, detekcija smjera pojave smetnje
- 512 Mb memorije, 10 MB memorije dedicirane za spremanje događaja, valnih oblika i podataka za izračun
- grafički displej u boji
- mnogi dostupni protokoli: Modbus, ION, DNP3, IEC61850
</t>
  </si>
  <si>
    <t xml:space="preserve">- Dual-port Ethernet, 10/100base-TX, daisy-chain ethernet
- Modbus master funkcionalnost preko TCP/IP
- Sigurnost: do 16 različitih korisnika
- Mogućnost slanja povijesnih podataka mailom
- Web server sa punom funkcionalnošću s korisnički podesivim web stranicama i izvještajima o kvaliteti
- Detaljna analiza kvalitete električne energije uz softver
- Mogućnost promjene aplikacije, objektnog programiranja, korisničkih funkcija i povećanja fleksibilnosti i adaptacije
- Mogućnost nadogradnje firmvera putem komunikacijskog porta
- Mogućnost proširenja sa digitalnim i analognim ulazima i izlazima
</t>
  </si>
  <si>
    <t>E.8.15.</t>
  </si>
  <si>
    <t xml:space="preserve">RO-UPS_A
Dobava i isporuka programibilniog logičkog kontrolera (PLC)
- ploča za ugradnju 6 modula - 1kom
- napajanje za M340 PLC ulazni napon 24-48VDC - 1kom
- procesorski modul 1 USB port, 1 Modbus serijski port i Ethernet-
  Modbus port/TCP memorija 4Mb - 1kom
- modul sa digitalnim ulazima, 32 ulaza 24 VDC - 1kom
- modul sa digitalnim izlazima, 32 ulaza 24V - 1kom
- modul s analognim ulazima, 4 ulaza - 1kom
- regulirano napajanje 24V 5A  - 1kom
- modul za spajanje baterije 20A - 1kom
- baterija 3,2Ah - 1kom
- kabel HE 2x20 (5m) za 32 digitalna signala - 2kom
- opružni priključci 20 kanala - 1kom 
</t>
  </si>
  <si>
    <t>E.8.16.</t>
  </si>
  <si>
    <t>RO-UPS_A
PM1
Dobava i isporuka mjernog instrumenta za 3-fazno mjerenje električnih energija i snaga sa logiranjem podataka, analizom kvalitete napajanja, alarmiranje i mogućnošću proširenja sa ulazima/izlazima:
- klasa 0,2S točnosti
- klasa točnosti 0,5S za jalovu energiju
- analiza harmonika (THD napona i struje, po fazi, min/maks, alarmiranje prema korisničkim zahtjevima), pojedinačni harmonici po iznosu i faznom kutu za struju i napon do 63. harmonika
- snimanje valnih oblika visokom rezolucijom 256 uzoraka po periodu
- detekcija i snimanje propada propada/prenapona na svakom kanalu struje i napona, detekcija smjera pojave smetnje
- 512 Mb memorije, 10 MB memorije dedicirane za spremanje događaja, valnih oblika i podataka za izračun
- grafički displej u boji
- mnogi dostupni protokoli: Modbus, ION, DNP3, IEC61850</t>
  </si>
  <si>
    <t>E.8.17.</t>
  </si>
  <si>
    <t xml:space="preserve">RO-UPS_A
Ethernet Modbus TCP/IP Geteway
</t>
  </si>
  <si>
    <t>E.8.18.</t>
  </si>
  <si>
    <t xml:space="preserve">RO-UPS_A
Uređaj za višekanalno mjerenje struje (BCPM) sljedećih karakteristika:
- 42 mjerna kanala
- frekvencija 50/60 Hz
- frekvencija uzorkovanja 2560 Hz
- točnost ±2% od očitanog u području 2A do 100A, ±3% u području 0.25 - 2A
- napajanje 240 VAC, RS 485 sučelje Modbus RTU protokol
</t>
  </si>
  <si>
    <t>E.8.19.</t>
  </si>
  <si>
    <t xml:space="preserve">RO-UPS_B
Dobava i isporuka programibilniog logičkog kontrolera (PLC)
- ploča za ugradnju 8 modula - 1kom
- napajanje za M340 PLC ulazni napon 24-48VDC - 1kom
- procesorski modul 1 USB port, 1 Modbus serijski port i Ethernet-
  Modbus port/TCP memorija 4Mb - 1kom
- modul sa digitalnim ulazima, 32 ulaza 24 VDC - 1kom
- modul sa digitalnim izlazima, 32 ulaza 24V - 1kom
- modul s analognim ulazima, 4 ulaza - 1kom
- regulirano napajanje 24V 5A  - 1kom
- modul za spajanje baterije 20A - 1kom
- baterija 3,2Ah - 1kom
'- kabel HE 2x20 (5m) za 32 digitalna signala - 2kom
- opružni priključci 20 kanala - 1kom 
</t>
  </si>
  <si>
    <t>E.8.20.</t>
  </si>
  <si>
    <t>RO-UPS_B
PM1
Dobava i isporuka mjernog instrumenta za 3-fazno mjerenje električnih energija i snaga sa logiranjem podataka, analizom kvalitete napajanja, alarmiranje i mogućnošću proširenja sa ulazima/izlazima:
- klasa 0,2S točnosti
- klasa točnosti 0,5S za jalovu energiju
- analiza harmonika (THD napona i struje, po fazi, min/maks, alarmiranje prema korisničkim zahtjevima), pojedinačni harmonici po iznosu i faznom kutu za struju i napon do 63. harmonika
- snimanje valnih oblika visokom rezolucijom 256 uzoraka po periodu
- detekcija i snimanje propada propada/prenapona na svakom kanalu struje i napona, detekcija smjera pojave smetnje
- 512 Mb memorije, 10 MB memorije dedicirane za spremanje događaja, valnih oblika i podataka za izračun
- grafički displej u boji
- mnogi dostupni protokoli: Modbus, ION, DNP3, IEC61850</t>
  </si>
  <si>
    <t>E.8.21.</t>
  </si>
  <si>
    <t xml:space="preserve">RO-UPS_B
Ethernet Modbus TCP/IP Geteway
</t>
  </si>
  <si>
    <t>E.8.22.</t>
  </si>
  <si>
    <t xml:space="preserve">RO-UPS_B
Uređaj za višekanalno mjerenje struje (BCPM) sljedećih karakteristika:
- 42 mjerna kanala
- frekvencija 50/60 Hz
- frekvencija uzorkovanja 2560 Hz
- točnost ±2% od očitanog u području 2A do 100A, ±3% u području 0.25 - 2A
- napajanje 240 VAC, RS 485 sučelje Modbus RTU protokol
</t>
  </si>
  <si>
    <t>E.8.23.</t>
  </si>
  <si>
    <t xml:space="preserve">Proširenje središnje CNUS / SCADA aplikacije za ELEKTROENERGETIKU ( EEN ) sukladno projektu uključivo:
-  Definiranje, izrada i programiranje
   specifičnih grafičkih operaterskih
   sučelja
-  Ciklički nadzor stanja
-  Arhiviranje u listu događaja
-  Alarmiranje
-  Potvrđivanje alarma
-  Pregled događaja
-  e-mail obavijesti
-  Definiranje konfiguracije i 
   programiranje modula za spremanje
   podataka u MS SQL bazu podataka
-  Programiranje pretvornika navedenih
   u troškovniku
-  Obuka korisnika za rad na modulu
   sustava u trajanju od 2 dana na
   objektu
-  Isporuka nadopunjenih uputa za rad
   sa sustavom u papirnatom obliku (4 
   primjerka) i na CD-u
</t>
  </si>
  <si>
    <t>E.8.24.</t>
  </si>
  <si>
    <t xml:space="preserve">Programiranje PME programskog paketa:
- definiranje svih uređaja u bazi podataka
-  izrada aplikacijskih ekrana osnovnog prikaza
-  ekranski prikaz pregleda komunikacije
-  definiranje skupa osnovnih izvještaja
-  parametriranje dodatnih aplikacijskih modula i pripadnih automatskih generiranih izvještaja
-  izrada dashboard ekrana
-  izrada i isporuka uputa za rad sa sustavom
-  obuka korisnika u trajanju od 2 dana na objektu
</t>
  </si>
  <si>
    <t>E.8.25.</t>
  </si>
  <si>
    <t>Parametriranje OPC poslužitelja EEN podsustava definiranih troškovnikom</t>
  </si>
  <si>
    <t>E.8.26.</t>
  </si>
  <si>
    <t xml:space="preserve">Programiranje i parametriranje programibilnih logičkih kontrolera (PLC) navedenih stavkama troškovnika za pračenje stanja sklopne opreme i upravljanje istom:
- Kreiranje i prikupljanje stanja sklopne opreme 
- Kreiranje upravljačke logike
- Kreiranje i parametriranje sučelja za komunikaciju
   sa CNUS-om 
- Pračenje i ispitivanje sklopne opreme i svakog signala zasebno
- Pračenje i korekcija parametara u probnom radu
</t>
  </si>
  <si>
    <t>E.8.27.</t>
  </si>
  <si>
    <t xml:space="preserve">Programiranje i parametriranje digitalnih mjernih instrumenata (PM) navedenih stavkama troškovnika
</t>
  </si>
  <si>
    <t>E.8.28.</t>
  </si>
  <si>
    <t xml:space="preserve">Programiranje i parametriranje višekanalnih mjerila struje (BCPM) navedenih stavkama troškovnika
</t>
  </si>
  <si>
    <t>E.8.29.</t>
  </si>
  <si>
    <t xml:space="preserve">Programiranje i parametriranje komunikacijskih pretvornika (GETAWAY) navedenih stavkama troškovnika
</t>
  </si>
  <si>
    <t>*Elektrostrojarstvo (ES)</t>
  </si>
  <si>
    <t>E.8.30.</t>
  </si>
  <si>
    <t xml:space="preserve">Dobava, isporuka i podešavanje programskog paketa Enterprise Server za integraciju podataka i potpunu upravljivost prema svim Automation Server ( AS-P ) kontrolerima i njihovog objedinjavanja u jednu cjelinu.
</t>
  </si>
  <si>
    <t>E.8.31.</t>
  </si>
  <si>
    <t xml:space="preserve">Dobava, isporuka i podešavanje programskog sučelja WorkStation Pro za pristup potpunoj upravljivosti sa Enteprice Server-om i Automation Server kontrolerima:
- dodavanje točaka
- programiranje logike 
- kreiranje grafika
- upravljanje alarmima
</t>
  </si>
  <si>
    <t>E.8.32.</t>
  </si>
  <si>
    <t xml:space="preserve">Dobava, isporuka i podešavanje programskog dodatka WebServices koji omogućava sistemu spajanje jednog sa drugim i sigurnosno djeljenje informacija potem standarnandnog internet protokola HTTP i XML.
</t>
  </si>
  <si>
    <t>E.8.33.</t>
  </si>
  <si>
    <t xml:space="preserve">Instalacija postojećeg ELEKTROSTROJARSTVA (ES) u novu središnju CNUS / SCADA aplikaciju za ELEKTROSTROJARSTVO (ES) sukladno projektu uključivo:
-  Definiranje, izrada i programiranje
   specifičnih grafičkih operaterskih
   sučelja
-  Ciklički nadzor stanja
-  Arhiviranje u listu događaja
-  Alarmiranje
-  Potvrđivanje alarma
-  Pregled događaja
-  e-mail obavijesti
-  Definiranje konfiguracije i 
   programiranje modula za spremanje
   podataka u MS SQL bazu podataka
-  Programiranje pretvornika navedenih
   u troškovniku
-  Obuka korisnika za rad na modulu
   sustava u trajanju od 2 dana na
   objektu
-  Isporuka nadopunjenih uputa za rad
   sa sustavom u papirnatom obliku (4 
   primjerka) i na CD-u
</t>
  </si>
  <si>
    <t>E.8.34.</t>
  </si>
  <si>
    <t xml:space="preserve">Proširenje središnje CNUS / SCADA aplikacije za ELEKTROSTROJARSTVO ( ES ) sukladno projektu uključivo:
-  Definiranje, izrada i programiranje
   specifičnih grafičkih operaterskih
   sučelja
-  Ciklički nadzor stanja
-  Arhiviranje u listu događaja
-  Alarmiranje
-  Potvrđivanje alarma
-  Pregled događaja
-  e-mail obavijesti
-  Definiranje konfiguracije i 
   programiranje modula za spremanje
   podataka u MS SQL bazu podataka
-  Programiranje pretvornika navedenih
   u troškovniku
-  Obuka korisnika za rad na modulu
   sustava u trajanju od 2 dana na
   objektu
-  Isporuka nadopunjenih uputa za rad
   sa sustavom u papirnatom obliku (4 
   primjerka) i na CD-u
</t>
  </si>
  <si>
    <t>*Facility management (FM)</t>
  </si>
  <si>
    <t>E.8.35.</t>
  </si>
  <si>
    <t xml:space="preserve">KNX OPC Server
</t>
  </si>
  <si>
    <t>E.8.36.</t>
  </si>
  <si>
    <t xml:space="preserve">RAZDJELNIK SIGURNOSNE RASVJETE
Dobava i isporuka programibilniog logičkog kontrolera (PLC) 
- ploča za ugradnju 8 modula -   1kom
- napajanje za M340 PLC ulazni napon 24-48VDC -   1kom
- procesorski modul 1 USB port, 1 Modbus serijski port i 
  Ethernet-Modbus port/TCP memorija 4Mb -   1kom
- modul sa digitalnim ulazima, 32 ulaza 24 VDC -   3kom
- modul sa digitalnim izlazima, 32 ulaza 24 VDC -   3kom
- modul s analognim ulazima, 4 ulaza -   1kom
- regulirano napajanje 24V 5A -   1kom
- modul za spajanje baterije 20A  -   1kom
- baterija 3,2Ah  -   1kom
</t>
  </si>
  <si>
    <t>E.8.37.</t>
  </si>
  <si>
    <t xml:space="preserve">Uređaj za konverziju mrežnih protokola RS-232/422/485 → TCP/IP
</t>
  </si>
  <si>
    <t>E.8.38.</t>
  </si>
  <si>
    <t xml:space="preserve">Proširenje središnje CNUS / SCADA aplikacije za
FACILITY MANAGEMENT ( FM ) - RADNA RASVJETA
sukladno projektu uključivo:
-  Definiranje, izrada i programiranje
   specifičnih grafičkih operaterskih
   sučelja
-  Ciklički nadzor stanja
-  Arhiviranje u listu događaja
-  Alarmiranje
-  Potvrđivanje alarma
-  Pregled događaja
-  e-mail obavijesti
-  Definiranje konfiguracije i 
   programiranje modula za spremanje
   podataka u MS SQL bazu podataka
-  Programiranje pretvornika navedenih
   u troškovniku
-  Obuka korisnika za rad na modulu
   sustava u trajanju od 2 dana na
   objektu
-  Isporuka nadopunjenih uputa za rad
   sa sustavom u papirnatom obliku (4 
   primjerka) i na CD-u
</t>
  </si>
  <si>
    <t>E.8.39.</t>
  </si>
  <si>
    <t xml:space="preserve">Proširenje središnje CNUS / SCADA aplikacije za
FACILITY MANAGEMENT ( FM ) - SIGURNOSNA RASVJETA
sukladno projektu uključivo:
-  Definiranje, izrada i programiranje
   specifičnih grafičkih operaterskih
   sučelja
-  Ciklički nadzor stanja
-  Arhiviranje u listu događaja
-  Alarmiranje
-  Potvrđivanje alarma
-  Pregled događaja
-  e-mail obavijesti
-  Definiranje konfiguracije i 
   programiranje modula za spremanje
   podataka u MS SQL bazu podataka
-  Programiranje pretvornika navedenih
   u troškovniku
-  Obuka korisnika za rad na modulu
   sustava u trajanju od 2 dana na
   objektu
-  Isporuka nadopunjenih uputa za rad
   sa sustavom u papirnatom obliku (4 
   primjerka) i na CD-u
</t>
  </si>
  <si>
    <t>E.8.40.</t>
  </si>
  <si>
    <t xml:space="preserve">Parametriranje OPC poslužitelja FM podsustava definiranih troškovnikom
</t>
  </si>
  <si>
    <t>*Informatička oprema (ICT)</t>
  </si>
  <si>
    <t>E.8.41.</t>
  </si>
  <si>
    <t xml:space="preserve">Operativni sustav poslužiteljskog središnje platforme centralnog nadzorno - upravljačkog sustava (CNUS)
</t>
  </si>
  <si>
    <t>E.8.42.</t>
  </si>
  <si>
    <t xml:space="preserve">Operativni sustav poslužiteljskog nadzornog podsustava elektrostrojarskih elemenata
</t>
  </si>
  <si>
    <t>E.8.43.</t>
  </si>
  <si>
    <t xml:space="preserve">Poslužiteljsko računalo središnje platforme centralnog nadzorno - upravljačkog sustava (CNUS)
Minimalna konfiguracija:
Intel Xeon E5-2620v4 8-Core 2.10GHz 20MB (max:2), 16GB (1x16GB) 2400MHz RDIMM, 3x300GB 10k 12G
do 8x Hot Plug 2,5", P440ar/2G SAS, DVD-RW, 4x 1Gb LAN, 1x 500W, 2U, CMA, Jamstvo: 36mj (3-3-3)
UKLJUČIVO OBAVEZNO REDUNDANTNO NAPAJANJE, Dodatno napajanje za sve ML i DL servere.
</t>
  </si>
  <si>
    <t>E.8.44.</t>
  </si>
  <si>
    <t xml:space="preserve">Klijentsko računalo središnje platforme centralnog nadzorno - upravljačkog sustava (CNUS)
Minimalna konfiguracija:
Windows 10 Pro 64, Intel® Core™ i5-7500 with Intel HD Graphics 630 (3.4 GHz, up to 3.8 GHz with Intel Turbo Boost, 6 MB cache, 4 cores), 1x8 GB DDR4, Intel HD, SSD 256GB, DVD±RW, 180W, tipk/miš
</t>
  </si>
  <si>
    <t>E.8.45.</t>
  </si>
  <si>
    <t xml:space="preserve">Ekran klijentskog računala središnje platforme centralnog nadzorno - upravljačkog sustava (CNUS)
Minimalna konfiguracija:
21.5" Monitor, 1920x1080, 250cd/m2, 7ms, 1 VGA; 1 HDMI (with HDCP support); 1 DisplayPort 1.2 (with HDCP support), Tilt: -5 to +25°; Swivel: 45°; Height: 150.92 mm; Pivot rotation: 90°
</t>
  </si>
  <si>
    <t>E.8.46.</t>
  </si>
  <si>
    <t xml:space="preserve"> Mrežni preklopnik  slijedećih karakteristika:
 6x1000BASE-TX duplex SC porta. 
 2x100BASE-FX optičkih portova za MM i/ili SM.
Softver mora podržati redundantnu ring topologiju, ring coupling, fast hiper ring i RSTP.
802.1d, 802.1p, 802.1q, 802.1w, 802.1x, ICMP te mminimalno 32 VLAN-ova.
Također mora imati podršku za SNMP v1, v2, v3 i IGMP Snooping.
Kontrola pristupa preklopnika mora imati sigurnosne funkcije kao što su:
korisničko ime/zaporka, podaci pohranjeni u preklopniku radi administriranja uređaja, 
različite korisničke privilegije, podrška za RADIUS te MAC/IP port security.
Spajanje mora biti omogućeno telnetom kao i sigurnosne pohrane konfiguracije preko mreže.
Upravljanje uređajem mora biti moguće komandno linijskim alatom (CLI).
Kontrola pristupa preklopnika mora imati sigurnosne funkcije kao što su:
korisničko ime/zaporka, podaci pohranjeni u preklopniku radi administriranja uređaja, 
različite korisničke privilegije, podrška za RADIUS te MAC/IP port security.
Spajanje mora biti omogućeno telnetom preko mreže.
Upravljanje uređajem mora biti moguće komandno linijskim alatom (CLI).
</t>
  </si>
  <si>
    <t>E.8.47.</t>
  </si>
  <si>
    <t xml:space="preserve">Nabava, isporuka, instalacija i parametriranje poslužiteljskog središnje platforme centralnog nadzorno - upravljačkog sustava (CNUS)
</t>
  </si>
  <si>
    <t>E.8.48.</t>
  </si>
  <si>
    <t xml:space="preserve">Nabava, isporuka, instalacija i prametriranje poslužiteljskog nadzornog podsustava elektrostrojarskih elemenata
</t>
  </si>
  <si>
    <t>E.8.49.</t>
  </si>
  <si>
    <t xml:space="preserve">Nabava, isporuka i programiranje mrežne opreme navedene stavkama troškovnika
</t>
  </si>
  <si>
    <t>E.8.50.</t>
  </si>
  <si>
    <t xml:space="preserve">Proširenje središnje CNUS / SCADA aplikacije za
INFORMATIČKU OPREMU ( ICT )
sukladno projektu uključivo:
-  Definiranje, izrada i programiranje
   specifičnih grafičkih operaterskih
   sučelja
-  Ciklički nadzor stanja
-  Arhiviranje u listu događaja
-  Alarmiranje
-  Potvrđivanje alarma
-  Pregled događaja
-  e-mail obavijesti
-  Definiranje konfiguracije i 
   programiranje modula za spremanje
   podataka u MS SQL bazu podataka
-  Programiranje pretvornika navedenih
   u troškovniku
-  Obuka korisnika za rad na modulu
   sustava u trajanju od 2 dana na
   objektu
-  Isporuka nadopunjenih uputa za rad
   sa sustavom u papirnatom obliku (4 
   primjerka) i na CD-u
</t>
  </si>
  <si>
    <t>E.9.</t>
  </si>
  <si>
    <t>ELEKTROMOTORNI POGONI STROJARSKIH INSTALACIJA</t>
  </si>
  <si>
    <t>E.9.01.</t>
  </si>
  <si>
    <t xml:space="preserve">Pripomoć na montaži i spajanju razvodnih ormara strojarstva koje dobavlja montažer strojarskog dijela.
</t>
  </si>
  <si>
    <t>E.9.02.</t>
  </si>
  <si>
    <t>Kabelske police
Dobava, isporuka, montiranje i poklapanje kabelskih polica, kanalica i plastičnih cijevi komplet sa ravnim spojnicama, T spojnicama, križnim spojnicama ili kutnim spojnica te zidnim ili stropnim nosačima polica, kanalica ili cijevi sa spojnim, nosivim i vijčanim materijalom uključivo izjednačenje potencijala.</t>
  </si>
  <si>
    <t>E.9.02.01.</t>
  </si>
  <si>
    <t xml:space="preserve"> - PK 50+PPK 50</t>
  </si>
  <si>
    <t>E.9.02.02.</t>
  </si>
  <si>
    <t xml:space="preserve"> - PK 100+PPK 100</t>
  </si>
  <si>
    <t>E.9.02.03.</t>
  </si>
  <si>
    <t xml:space="preserve"> - PK 200+PPK 200</t>
  </si>
  <si>
    <t>E.9.02.04.</t>
  </si>
  <si>
    <t xml:space="preserve"> - PK 300+PPK 300</t>
  </si>
  <si>
    <t>E.9.02.05.</t>
  </si>
  <si>
    <t xml:space="preserve"> - PK 400+PPK 400</t>
  </si>
  <si>
    <t>E.9.02.06.</t>
  </si>
  <si>
    <t xml:space="preserve"> - Vatrootporni metalni kanal I120, 110x70x2000 (ŠxDxV). Uključen sav ovjesni, montažni i spojni pribor
</t>
  </si>
  <si>
    <t>E.9.02.07.</t>
  </si>
  <si>
    <t xml:space="preserve"> - Vatrootporni metalni kanal I120, 250x100x2000 (ŠxDxV). Uključen sav ovjesni, montažni i spojni pribor
</t>
  </si>
  <si>
    <t>E.9.03.</t>
  </si>
  <si>
    <t>Vodovi
Dobava, isporuka i polaganje kabela za napajanje elemenata elektromotornih pogona:</t>
  </si>
  <si>
    <t>E.9.03.01.</t>
  </si>
  <si>
    <t>- N2XH-J 3x1,5 mm2</t>
  </si>
  <si>
    <t>E.9.03.02.</t>
  </si>
  <si>
    <t>- N2XH-J 4x1,5 mm2</t>
  </si>
  <si>
    <t>E.9.03.03.</t>
  </si>
  <si>
    <t>- N2XH-J 3x2,5 mm2</t>
  </si>
  <si>
    <t>E.9.03.04.</t>
  </si>
  <si>
    <t>- N2XH-J 4x2,5 mm2</t>
  </si>
  <si>
    <t>E.9.03.05.</t>
  </si>
  <si>
    <t>- N2XH-J 5x1,5 mm2</t>
  </si>
  <si>
    <t>E.9.03.06.</t>
  </si>
  <si>
    <t>- N2XH-J 5x2,5 mm2</t>
  </si>
  <si>
    <t>E.9.03.07.</t>
  </si>
  <si>
    <t>- N2XH-J 5x4 mm2</t>
  </si>
  <si>
    <t>E.9.03.08.</t>
  </si>
  <si>
    <t>- N2XH-J 5x6 mm2</t>
  </si>
  <si>
    <t>E.9.03.09.</t>
  </si>
  <si>
    <t>- N2XH-J 5x10 mm2</t>
  </si>
  <si>
    <t>E.9.03.10.</t>
  </si>
  <si>
    <t>- N2XH-J 10x1,5 mm2</t>
  </si>
  <si>
    <t>E.9.03.11.</t>
  </si>
  <si>
    <t>- N2XCH 5x1,5/1,5 mm2</t>
  </si>
  <si>
    <t>E.9.03.12.</t>
  </si>
  <si>
    <t>- N2XCH 5x2,5/2,5 mm2</t>
  </si>
  <si>
    <t>E.9.03.13.</t>
  </si>
  <si>
    <t>- N2XCH 5x4/4 mm2</t>
  </si>
  <si>
    <t>E.9.03.14.</t>
  </si>
  <si>
    <t>- N2XCH 5x6/6 mm2</t>
  </si>
  <si>
    <t>E.9.03.15.</t>
  </si>
  <si>
    <t>- N2XCH 5x10/10 mm2</t>
  </si>
  <si>
    <t>E.9.03.16.</t>
  </si>
  <si>
    <t>- N2XCH 5x16/16 mm2</t>
  </si>
  <si>
    <t>E.9.03.17.</t>
  </si>
  <si>
    <t>- LiHCY 3x0,75 mm2</t>
  </si>
  <si>
    <t>E.9.03.18.</t>
  </si>
  <si>
    <t>- LiHCY 5x0,75 mm2</t>
  </si>
  <si>
    <t>E.9.03.19.</t>
  </si>
  <si>
    <t>- LiHCY 7x0,75 mm2</t>
  </si>
  <si>
    <t>E.9.03.20.</t>
  </si>
  <si>
    <t>- LiHCY 3x1,5 mm2</t>
  </si>
  <si>
    <t>E.9.03.21.</t>
  </si>
  <si>
    <t xml:space="preserve"> - J-H(St)H 2x2x0,8 mm</t>
  </si>
  <si>
    <t>E.9.03.22.</t>
  </si>
  <si>
    <t xml:space="preserve"> - J-H(St)H 4x2x0,8 mm</t>
  </si>
  <si>
    <t>E.9.03.23.</t>
  </si>
  <si>
    <t xml:space="preserve"> - J-H(St)H 10x2x0,8 mm</t>
  </si>
  <si>
    <t>E.9.03.24.</t>
  </si>
  <si>
    <t xml:space="preserve"> - UTP 4xAWG24 cat.6 LSHF</t>
  </si>
  <si>
    <t>E.9.04.</t>
  </si>
  <si>
    <t xml:space="preserve">Plastična savitljiva cijev prema normi HRN EN 61386-1 za srednju otpornost na pritisak bezhalogena samogasiva  promjera Ø20 mm RAL 7035 uključujući potrebni instalacijski spojni i montažni pribor i materijal
</t>
  </si>
  <si>
    <t>E.9.05.</t>
  </si>
  <si>
    <t xml:space="preserve">Bezhalogena samogasiva plastična PNT cijev prema normi HRN EN 61386-1  promjera Ø20 mm i proširenjem za spajanje cijevi  RAL 7035 uključujući potrebni instalacijski spojni i montažni pribor i materijal (tiple, vijci, koljena, obujmice i vezice)
</t>
  </si>
  <si>
    <t>E.9.06.</t>
  </si>
  <si>
    <t xml:space="preserve">Plastificirane SAPA cijevi
Dobava, isporuka i montaža na strop i zid plastificiranih SAPA cijevi Φ 20 mm, a za polaganje instalacionih vodova.
</t>
  </si>
  <si>
    <t>E.9.07.</t>
  </si>
  <si>
    <t xml:space="preserve">Premoštenje izolacionih umetaka
Dobava i montaža i spajanje vodiča H07Z-K 1G 16 mm2, a za premoštenje izolacionih umetaka.
</t>
  </si>
  <si>
    <t>E.9.08.</t>
  </si>
  <si>
    <t xml:space="preserve">Nazubljene pločice
Dobava i montaža nazubljenih pločica za premoštenje prirubnica s oznakom spoja crvenom bojom.
</t>
  </si>
  <si>
    <t>E.9.09.</t>
  </si>
  <si>
    <r>
      <t>Izrada dokumentacije</t>
    </r>
    <r>
      <rPr>
        <sz val="10"/>
        <rFont val="Arial Narrow"/>
        <family val="2"/>
      </rPr>
      <t xml:space="preserve">
Izrada izvedbene dokumentacije potrebne za ožičenje strojarske opreme prema stvarnoj dostavljenoj opremi i pripadnoj dokumentaciji za rad. Na bazi ove dokumentacije izvršiti provjeru kabel liste i izvršiti potrebna usklađenja
</t>
    </r>
  </si>
  <si>
    <t>E.9.10.</t>
  </si>
  <si>
    <t xml:space="preserve">Spajanje instalacije
Kompletno spajanje instalacije uz pripomoć montažera strojarskih instalacija do pune pogonske gotovosti.
</t>
  </si>
  <si>
    <t>E.10.</t>
  </si>
  <si>
    <t>INSTALACIJE ZA IZJEDNAČENJE POTENCIJALA</t>
  </si>
  <si>
    <t>E.10.01.</t>
  </si>
  <si>
    <t xml:space="preserve">Kutije za izjednačavanje potencijala
Dobava, ugradnja i spajanje ugradnih kutija za izjednačenje potencijala.
</t>
  </si>
  <si>
    <t>E.10.02.</t>
  </si>
  <si>
    <t xml:space="preserve">Vodovi 1x25 mm2
Dobava i polaganje na kabelske police cijelom njihovom duljinom voda H07Z-K 1G25 mm2, a od zaštitnih sabirnica u pripadnim razvodnim ormarima.
</t>
  </si>
  <si>
    <t>E.10.03.</t>
  </si>
  <si>
    <t xml:space="preserve">Vodovi 1x10 mm2
Dobava, ugradnja u kabelske police, u zid u PVC cijevima Ø 20 mm, i spajanje voda H07Z-K 1G10 mm2, a od zaštitnog voda na PK policama do kutija za izjednačenje potencijala.
</t>
  </si>
  <si>
    <t>E.10.04.</t>
  </si>
  <si>
    <t xml:space="preserve">Vodovi 1x6 mm2
Dobava, ugradnja i spajanje voda H07Z-K 1G6 mm2 a od kutija za izjednačenje potencijala do elemenata instalacije  vodovoda i kanalizacije.
</t>
  </si>
  <si>
    <t>E.10.05.</t>
  </si>
  <si>
    <t>E.10.06.</t>
  </si>
  <si>
    <t xml:space="preserve">Bezhalogena samogasiva plastična PNT cijev prema normi HRN EN 61386-1 i HRN DIN 41012-12 ( E90 ) promjera Ø20 mm i proširenjem za spajanje cijevi  RAL 7035 uključujući potrebni instalacijski spojni i montažni pribor i materijal (tiple, vijci, koljena, obujmice i vezice)
</t>
  </si>
  <si>
    <t>E.10.07.</t>
  </si>
  <si>
    <t>Uzemljenje u tehničkim prostorima
Dobava i ugradnja materijala za uzemljenje većih metalnih dijelova tehnološke opreme u tehničkim prostorima (kotlova, spremniika, strojeva, metalnih konstrukcija,...) i izvedba uzemljenja:</t>
  </si>
  <si>
    <t>E.10.07.01.</t>
  </si>
  <si>
    <t xml:space="preserve"> - Rf traka 30x3,5 mm koju postaviti na zid na nosače, na visini 0,5 m od poda, i spojiti na odcjepe s temeljnog uzemljivača</t>
  </si>
  <si>
    <t>E.10.07.02.</t>
  </si>
  <si>
    <t xml:space="preserve"> - nosači trake za zid</t>
  </si>
  <si>
    <t>E.10.07.03.</t>
  </si>
  <si>
    <t xml:space="preserve"> - križna spojnica 60x60 mm</t>
  </si>
  <si>
    <t>E.10.07.04.</t>
  </si>
  <si>
    <t xml:space="preserve"> - odcjepi za uzemljenje većih metalnih masa: žica RF 10mm prosječne duljine 3 m, križna spojnica, varenje na metalnu masu i bojanje mjesta vara temeljnom i dekorativnom bojom
</t>
  </si>
  <si>
    <t>E.10.07.05.</t>
  </si>
  <si>
    <t xml:space="preserve"> - sabirnice za izjednačenje potencijala za ugradnju vijcima na zid ili kabelsku policu, s plastičnim poklopcem, za priključke 7x2,5-25mm, 1 plosnata traka do 30x3,5 mm te 1 okrugli vodič 7-10 mm
</t>
  </si>
  <si>
    <t>E.10.07.06.</t>
  </si>
  <si>
    <t xml:space="preserve"> - vodič H07Z-K 1G16 mm2, prosječne duljine 1 m, kao veza Rf trake i sabirnice za izjednačenje potencijala, uključivo stopica, vijak, matica i nazubljene podložne pločice
</t>
  </si>
  <si>
    <t>E.10.07.07.</t>
  </si>
  <si>
    <t xml:space="preserve"> - vodič H07Z-K 1G10 mm2, prosječne duljine 2 m, kao veza sabirnice za izjednačenje potencijala i metalnih masa, uključivo stopica, vijak, matica i nazubljene podložne pločice
</t>
  </si>
  <si>
    <t>E.10.08.</t>
  </si>
  <si>
    <t xml:space="preserve">Sabirnice za izjednačenje potencijala
Dobava, isporuka i ugradnja sabirnice za izjednačenje potencijala na kabelsku policu. Sabirnica za prihvat kabela presjeka 2,5-25mm2, te okruglih vodiča 7-10 mm.
</t>
  </si>
  <si>
    <t>E.11.</t>
  </si>
  <si>
    <t>TEMELJNI UZEMLJIVAČ I GROMOBRAN</t>
  </si>
  <si>
    <t>E.11.01.</t>
  </si>
  <si>
    <t>Hvataljke 
Dobava i polaganje hvataljki po krovu građevine 
Upotrebljava se:</t>
  </si>
  <si>
    <t>E.11.01.01.</t>
  </si>
  <si>
    <t xml:space="preserve"> - žica Al legura 10mm, na odgovarajuće krovne nosače, uključivo nosači na svaki dužni metar.
</t>
  </si>
  <si>
    <t>E.11.01.02.</t>
  </si>
  <si>
    <t xml:space="preserve"> - Nosač krovnih instalacija za ravne krovove, s proširenim dnom zatvoreni oblik sa plastičnom zaštitom i dvostrukim prihvatom gromobranskog vodiča 10mm težine 1kg (beton otporan na smrzavanje), obloga od polipropilena UV otpona sa gumenom podloškom za montažu na plastičnu krovnu foliju.</t>
  </si>
  <si>
    <t>E.11.01.03.</t>
  </si>
  <si>
    <t xml:space="preserve"> - krovni nosač gromobranskog vodiča 10mm za pričvršćivanje na atiku.
</t>
  </si>
  <si>
    <t>E.11.01.04.</t>
  </si>
  <si>
    <t xml:space="preserve"> - vezna spojnica ( rastezni element ) za izvedbu spojeva okruglih vodiča nad zemljom.</t>
  </si>
  <si>
    <t>E.11.01.05.</t>
  </si>
  <si>
    <t xml:space="preserve"> - kontaktna spojnica za izvedbu spojeva okruglih vodiča i limenih dijelova.</t>
  </si>
  <si>
    <t>E.11.01.06.</t>
  </si>
  <si>
    <t xml:space="preserve"> - kontaktna spojnica za izvedbu spojeva plosnatih vodiča i limenih dijelova.</t>
  </si>
  <si>
    <t>E.11.01.07.</t>
  </si>
  <si>
    <t xml:space="preserve"> -  žica Al legura10mm, na odgovarajuće nosače, uključivo nosači na svaki dužni metar.
</t>
  </si>
  <si>
    <t>E.11.01.08.</t>
  </si>
  <si>
    <t xml:space="preserve"> - loveća gljiva 10mm, komplet sa spojnicama i nosačima.
</t>
  </si>
  <si>
    <t>E.11.01.09.</t>
  </si>
  <si>
    <t xml:space="preserve"> - Štapna hvataljka duljine 4000 mm prikladna za zone s opterećenjem vjetra prema Eurokodu 1: HRN EN 1991-1-4 sa sklopivim tronožcem za bezvijčano spajanje samostojećih hvataljki kao i izoliranih hvataljki promjera 40 mm sa tri betonska postolja,  beton od 16 kg, Ø 365 mm, velika stabilnost, beton otporan na smrzavanje, tri zaštitne podloge za postolje od 16 kg, za montažu tronošca i tri navojne šipke za pričvršćenje betonskog postolja s tronožcem. Komplet sa svim potrebnim radom i materijalom </t>
  </si>
  <si>
    <t>E.11.02.</t>
  </si>
  <si>
    <t xml:space="preserve">Uzemljivač i odvod
Dobava i polaganje plosnatog vodiča od nehrđajućeg čelika 30x3,5 mm u betonskoj ploči temelja (temeljni uzemljivač). Ukoliko je temeljna ploča armirana, stavci pripada i spajanje trake za armaturno željezo (cca. 1 spojnica/2 m) </t>
  </si>
  <si>
    <t>E.11.02.01.</t>
  </si>
  <si>
    <t xml:space="preserve"> - traka za uzemljenje od nehrđajućeg čelika 30x3,5mm</t>
  </si>
  <si>
    <t>E.11.02.02.</t>
  </si>
  <si>
    <t xml:space="preserve"> -  žica RF 10mm, na odgovarajuće nosače, uključivo nosači na svaki dužni metar.
</t>
  </si>
  <si>
    <t>E.11.02.03.</t>
  </si>
  <si>
    <t xml:space="preserve"> - inox spojnica, sastavljena od pločice dimenzije 50 mm x 35 mm x 45 mm, pločice 40x40 i vijka M10, namjenjena izvođenju spojeva između plosnatih vodiča do širine 40 mm, spojnice  i armature temelja do Φ 20 u
betonu.
</t>
  </si>
  <si>
    <t>E.11.02.04.</t>
  </si>
  <si>
    <t xml:space="preserve"> - spojnica za izvedbu spojeva između plosnatih vodiča i armature temelja.</t>
  </si>
  <si>
    <t>E.11.02.05.</t>
  </si>
  <si>
    <t xml:space="preserve"> - mjerna križna spojnica za izvedbu spojeva plosnatih vodiča.</t>
  </si>
  <si>
    <t>E.11.02.06.</t>
  </si>
  <si>
    <t xml:space="preserve"> - mjerni spoj pocinčana traka-aluminijske žica u metalnoj podnoj kutiji obojanoj u boju hodne površine prema posebnom detalju sa pripadajućom natpisnom pločom sa oznakom godine montaže i brojem mjernog mjesta izvedenom od plastičnog materijala. Kutiju isporučiti s ugrađenom spojnicom za okrugle vodiče Rd 8-10 i plosnate vodiče do FL40. </t>
  </si>
  <si>
    <t>E.11.02.07.</t>
  </si>
  <si>
    <t xml:space="preserve"> - mjerna križna spojnica za izvedbu mjernih i ostalih spojeva između okruglih vodiča.</t>
  </si>
  <si>
    <t>E.11.02.08.</t>
  </si>
  <si>
    <t xml:space="preserve"> - brtvene manšete za plosnate vodiče za prolaz kroz hidroizolaciju
</t>
  </si>
  <si>
    <t>E.11.03.</t>
  </si>
  <si>
    <t xml:space="preserve">Odcjep na SZIP
Izrada spoja temeljnog uzemljivača sa sabirnicom za izjednačenje potencijala. Upotrebljava se:
 - traka za uzemljenje od nehrđajućeg čelika 30x3,5mm, 10 m
 - križna spojnica, 1 kom
</t>
  </si>
  <si>
    <t>E.11.04.</t>
  </si>
  <si>
    <t xml:space="preserve">Odcjep za slivnik
Izrada spoja temeljnog uzemljivača sa slivnikom. Upotrebljava se: 
 - žica RF 10mm, 4 m
 - križna spojnica, 1 kom
 - spojnica trake sa slivnikom, 1 kom
</t>
  </si>
  <si>
    <t>E.11.05.</t>
  </si>
  <si>
    <t xml:space="preserve">Odcjep za oluk
Izrada spoja temeljnog uzemljivača s olukom. Upotrebljava se: 
 - žica RF 10mm, 1 m
 - križna spojnica, 1 kom
 - spojnica trake s olukom, 1 kom
</t>
  </si>
  <si>
    <t>E.11.06.</t>
  </si>
  <si>
    <t xml:space="preserve">Uzemljenje vodilica dizala
Izrada spoja temeljnog uzemljivača s vodilicama dizala. Upotrebljava se:
 - traka od nehrđajućeg čelika 30x3,5mm, 10 m
 - križna spojnica, 2 kom
 - odvodnik prenapona, 1 kom
 - spojnica trake s vodilicama, 1 kom
</t>
  </si>
  <si>
    <t>E.11.07.</t>
  </si>
  <si>
    <t xml:space="preserve">Spoj vodilica na gromobran
 - Isporučiti i montirati  spoj prstena za izjednačenje potencijala okna dizala od trake od nehrđajućeg čelika 30×3,5mm prosječne dužine 20m za međusobno premoštenje vodilica dizala na dnu i vrhu okna, te uzemljenje pogonske grupe dizala. Komplet sa zidnim nosačima sa vijkom i tiplom za ugradnju (3 kom/m), iskrištem, križnim spojnicama i varenjem trake te svim potrebnim radom i materijalom.
</t>
  </si>
  <si>
    <t>E.11.08.</t>
  </si>
  <si>
    <t xml:space="preserve">Spoj na metalne mase
Izrada spoja većih metalnih masa na građevini na instalaciju uzemljenja i gromobrana. Upotrebljava se:
 - žica RF 10mm, 5 m
 - križna spojnica, 1 kom
 - izrada spoja varenjem, bojanje vara temeljnom i dekorativnom bojom
</t>
  </si>
  <si>
    <t>E.11.09.</t>
  </si>
  <si>
    <t>Pripremno završni radovi na instalaciji koji obuhvaćaju slijedeće radnje:
Komplet sa svim potrebnim radom i potrebnim certificiranim instrumentima.</t>
  </si>
  <si>
    <t>E.11.09.01.</t>
  </si>
  <si>
    <t xml:space="preserve"> - Vizualan pregled izvedene instalacije te izdavanje zapisnika o istom.</t>
  </si>
  <si>
    <t>E.11.09.02.</t>
  </si>
  <si>
    <t xml:space="preserve"> - Mjerenje otpora uzemljenja, električke vodljive povezanosti krovnih ploha i sl. te izdavanjem protokola s rezultatima mjerenja prema novim normama.</t>
  </si>
  <si>
    <t>E.12.</t>
  </si>
  <si>
    <t>INSTALACIJA ELEKTRONIČKE KOMUNIKACIJSKE INFRASTRUKTURE</t>
  </si>
  <si>
    <t>E.12.01.</t>
  </si>
  <si>
    <t>Građevinski radovi na elektroničkoj komunikacijskoj infrastrukturi (EKI) i distributivnoj komunikacijskoj kanalizaciji (DKK)
Komplet sa svim potrebnim radom i materijalom.</t>
  </si>
  <si>
    <t>E.12.01.01.</t>
  </si>
  <si>
    <t xml:space="preserve"> - pijesak sitni 0,0-1,0mm</t>
  </si>
  <si>
    <t>E.12.01.02.</t>
  </si>
  <si>
    <t xml:space="preserve"> - šljunak riječni</t>
  </si>
  <si>
    <t>E.12.01.03.</t>
  </si>
  <si>
    <t xml:space="preserve"> - Beton C 12/15</t>
  </si>
  <si>
    <t>E.12.01.04.</t>
  </si>
  <si>
    <t xml:space="preserve"> - Iskolčenje trase</t>
  </si>
  <si>
    <t>E.12.01.05.</t>
  </si>
  <si>
    <t xml:space="preserve"> - Iskop rova 40×80 cm u zemlji IV/V kategorija (B)</t>
  </si>
  <si>
    <t>E.12.01.06.</t>
  </si>
  <si>
    <t xml:space="preserve"> - Čišćenje i planiranje rova u zemlji IV/V kategorija (B)</t>
  </si>
  <si>
    <t>E.12.01.07.</t>
  </si>
  <si>
    <t xml:space="preserve"> - Iskop zemlje IV/V kategorija (B) dimenzije 100×120×100 cm za montažni zdenac D1 komplet sa iskolčenjem
</t>
  </si>
  <si>
    <t>E.12.01.08.</t>
  </si>
  <si>
    <t xml:space="preserve"> - Iskop zemlje IV/V kategorija (B) dimenzije 100×120×150 cm za montažni zdenac D1-E komplet sa iskolčenjem
</t>
  </si>
  <si>
    <t>E.12.01.09.</t>
  </si>
  <si>
    <t xml:space="preserve"> - Izrada posteljice rova od pijeska (10cm) i ugradnja pijeska oko cijevi i 10cm iznad cijevi u zel. površini za cijevi i zdence
</t>
  </si>
  <si>
    <t>E.12.01.10.</t>
  </si>
  <si>
    <t xml:space="preserve"> - Oblaganje cijevi pijeskom na dionicama ispod zelene površine u sloju visine 35 cm
</t>
  </si>
  <si>
    <t>E.12.01.11.</t>
  </si>
  <si>
    <t xml:space="preserve"> - Oblaganje cijevi betonom na dionicama ispod kolnika u sloju visine 35 cm</t>
  </si>
  <si>
    <t>E.12.01.12.</t>
  </si>
  <si>
    <t xml:space="preserve"> - Zatrpavanje rova šljunkom sa dobavom šljunka</t>
  </si>
  <si>
    <t>E.12.01.13.</t>
  </si>
  <si>
    <t xml:space="preserve"> - Zatrpavanje rova I prostora oko kabelskih zdenaca zemljom iz iskopa</t>
  </si>
  <si>
    <t>E.12.01.14.</t>
  </si>
  <si>
    <t xml:space="preserve"> - Dobava i postava pješačkih prelaza</t>
  </si>
  <si>
    <t>E.12.01.15.</t>
  </si>
  <si>
    <t xml:space="preserve"> - Odvoz viška materijala na deponiju</t>
  </si>
  <si>
    <t>E.12.01.16.</t>
  </si>
  <si>
    <t xml:space="preserve"> - Izrada zaštite kod križanja sa drugim kom. instalacijama</t>
  </si>
  <si>
    <t>E.12.01.17.</t>
  </si>
  <si>
    <t xml:space="preserve"> - Spajanje na postojeću TK instalacije</t>
  </si>
  <si>
    <t xml:space="preserve">kompl. </t>
  </si>
  <si>
    <t>E.12.01.18.</t>
  </si>
  <si>
    <t xml:space="preserve"> - Čišćenje gradilišta</t>
  </si>
  <si>
    <t>E.12.01.19.</t>
  </si>
  <si>
    <t xml:space="preserve"> - Zaštitna ograda nad iskopom i radovima
</t>
  </si>
  <si>
    <t>E.12.02.</t>
  </si>
  <si>
    <t>Isporučiti, ugraditi, montirati i spojiti slijedeći instalacijski materijal za DKK
Komplet sa svim potrebnim radom i materijalom</t>
  </si>
  <si>
    <t>E.12.02.01.</t>
  </si>
  <si>
    <t xml:space="preserve"> - Zdenac MZ D1 komplet sa gornjim elementom, donjim elementom i poklopcem nosivosti 400 kN
</t>
  </si>
  <si>
    <t>E.12.02.02.</t>
  </si>
  <si>
    <t xml:space="preserve"> - Zdenac MZ D1-E komplet sa gornjim elementom, srednjim elementom, donjim elementom i poklopcem nosivosti 400 kN
</t>
  </si>
  <si>
    <t>E.12.02.03.</t>
  </si>
  <si>
    <t xml:space="preserve"> - Uvodna ploča tip tip G 110/50-4/4</t>
  </si>
  <si>
    <t>E.12.02.04.</t>
  </si>
  <si>
    <t xml:space="preserve"> - Uvodna ploča tip tip G 0/0</t>
  </si>
  <si>
    <t>E.12.02.05.</t>
  </si>
  <si>
    <t xml:space="preserve"> - Uvodna ploča tip tip S 110/50-2/4</t>
  </si>
  <si>
    <t>E.12.02.06.</t>
  </si>
  <si>
    <t xml:space="preserve"> - Uvodna ploča tip tip S 0/0</t>
  </si>
  <si>
    <t>E.12.02.07.</t>
  </si>
  <si>
    <t xml:space="preserve"> - PVC spojnice 110 mm komplet</t>
  </si>
  <si>
    <t>E.12.02.08.</t>
  </si>
  <si>
    <t xml:space="preserve"> - PVC spojnice 50 mm komplet</t>
  </si>
  <si>
    <t>E.12.02.09.</t>
  </si>
  <si>
    <t xml:space="preserve"> - Češljevi 110+50 mm komplet</t>
  </si>
  <si>
    <t>E.12.02.10.</t>
  </si>
  <si>
    <t xml:space="preserve"> - Traka upozorenja "Pozor EKM" komplet</t>
  </si>
  <si>
    <t>E.12.02.11.</t>
  </si>
  <si>
    <t xml:space="preserve"> - PEHD cijevi promjera 110 mm sa uvučenim foršpanom</t>
  </si>
  <si>
    <t>E.12.02.12.</t>
  </si>
  <si>
    <t xml:space="preserve"> - PEHD cijevi promjera 50 mm sa uvučenim foršpanom
</t>
  </si>
  <si>
    <t>E.12.03.</t>
  </si>
  <si>
    <t>E.12.03.01.</t>
  </si>
  <si>
    <t xml:space="preserve"> - Zaštita postojećeg kabela EKI - ručni iskop probnih šliceva uz obaveznu prisutnost nadzornog inženjera, te predstavnika tvrtki koje u zoni zahvata imaju podzemne infrastrukturne instalacije dimenzija 1,0×0,5×1 m</t>
  </si>
  <si>
    <t>E.12.03.02.</t>
  </si>
  <si>
    <t xml:space="preserve"> - Geodetsko snimanje i kartiranje komplet sa izradom dokumentacija za katastar vodova i predavanje iste na katastar vodova
</t>
  </si>
  <si>
    <t>E.12.03.03.</t>
  </si>
  <si>
    <t xml:space="preserve"> - Spajanje nove EKI na postojeću EKI bolnice
</t>
  </si>
  <si>
    <t>E.12.03.04.</t>
  </si>
  <si>
    <t xml:space="preserve"> - Geodetsko snimanje i kartiranje postojeće kabelske kanalizacije u kompleksu bolnice komplet sa izradom dokumentacija za katastar vodova i predavanje iste na katastar vodova
</t>
  </si>
  <si>
    <t>E.12.03.05.</t>
  </si>
  <si>
    <t xml:space="preserve"> - Snimanje postojećeg stanja kabelske kanalizacije u kompleksu bolnice komplet sa izradom dokumentacija izvedenog stanja kabelskog razvoda postojeće elektroničke komunikacijske infrastrukture u suradnji sa tehničkom službom KBC-a.
</t>
  </si>
  <si>
    <t>E.13.</t>
  </si>
  <si>
    <t>INSTALACIJA ELEKTRONIČKE KOMUNIKACIJSKE MREŽE</t>
  </si>
  <si>
    <t>E.13.01.</t>
  </si>
  <si>
    <t>Isporučiti i montirati u prostor spuštenog stropa na zid slijedeće perforirane kabelske police, plastične cijevi I kanalice :
Dobava, isporuka, montiranje i poklapanje vatrootpornih kabelskih polica, kanalica i plastičnih cijevi komplet sa ravnim spojnicama, T spojnicama, križnim spojnicama ili kutnim spojnica te  zidnim ili stropnim nosačima polica, kanalica ili cijevi sa spojnim, nosivim i vijčanim materijalom uključivo izjednačenje potencijala. Sva oprema mora zadovoljiti normu HRN DIN 4102-12 u razredu EI90.
Uključivo rad i potreban montažni materijal</t>
  </si>
  <si>
    <t>E.13.01.01.</t>
  </si>
  <si>
    <t>E.13.01.02.</t>
  </si>
  <si>
    <t>E.13.01.03.</t>
  </si>
  <si>
    <t>E.13.01.04.</t>
  </si>
  <si>
    <t xml:space="preserve"> - bezhalogena samogasiva plastična PNT cijev prema normi HRN EN 61386-1 i HRN DIN 41012-12 ( E90 ) promjera Ø25 mm i proširenjem za spajanje cijevi  RAL 7035 uključujući potrebni instalacijski spojni i montažni pribor i materijal (tiple, vijci, koljena, obujmice i vezice)
</t>
  </si>
  <si>
    <t>E.13.01.05.</t>
  </si>
  <si>
    <t>E.13.02.</t>
  </si>
  <si>
    <t>Dobava, isporuka, montiranje i poklapanje kabelskih polica, kanalica i plastičnih cijevi komplet sa ravnim spojnicama, T spojnicama, križnim spojnicama ili kutnim spojnica te  zidnim ili stropnim nosačima polica, kanalica ili cijevi sa spojnim, nosivim i vijčanim materijalom uključivo izjednačenje potencijala
Uključivo rad i potreban montažni materijal</t>
  </si>
  <si>
    <t>E.13.02.01.</t>
  </si>
  <si>
    <t>E.13.02.02.</t>
  </si>
  <si>
    <t>E.13.02.03.</t>
  </si>
  <si>
    <t>E.13.02.04.</t>
  </si>
  <si>
    <t>E.13.02.05.</t>
  </si>
  <si>
    <t xml:space="preserve"> -  plastična kanalica sa poklopcem prema normi HRN EN 50085-1 za srednju otpornost na pritisak, otporni na agresivne i kemijske sredine, bezhalogena samogasiva dimenzije 60×40 mm dužine 2m u bijeloj boji RAL 9003 uključujući potrebni instalacijski spojni i montažni pribor i materijal (završetci, spojnice ravne, spojnice pravi kut, T spojnice, unutarnji i vanjski kutevi, tiple, vijci, obujmice i vezice)
 </t>
  </si>
  <si>
    <t>E.13.02.06.</t>
  </si>
  <si>
    <t xml:space="preserve"> -  plastična kanalica sa poklopcem prema normi HRN EN 50085-1 za srednju otpornost na pritisak, otporni na agresivne i kemijske sredine, bezhalogena samogasiva dimenzije 40×40 mm dužine 2m u bijeloj boji RAL 9003 uključujući potrebni instalacijski spojni i montažni pribor i materijal (završetci, spojnice ravne, spojnice pravi kut, Tspojnice, unutarnji i vanjski kutevi, tiple, vijci, obujmice i vezice) 
</t>
  </si>
  <si>
    <t>E.13.02.07.</t>
  </si>
  <si>
    <t xml:space="preserve"> - plastična savitljiva cijev prema normi HRN EN 61386-1 za srednju otpornost na pritisak bezhalogena samogasiva  promjera Ø20 mm RAL 7035 uključujući potrebni instalacijski spojni i montažni pribor i materijal
</t>
  </si>
  <si>
    <t>E.13.02.08.</t>
  </si>
  <si>
    <t>E.13.02.09.</t>
  </si>
  <si>
    <t xml:space="preserve"> - plastična savitljiva cijev prema normi HRN EN 61386-1 za srednju otpornost na pritisak bezhalogena samogasiva  promjera Ø32 mm RAL 7035 uključujući potrebni instalacijski spojni i montažni pribor i materijal
</t>
  </si>
  <si>
    <t>E.13.02.10.</t>
  </si>
  <si>
    <t xml:space="preserve"> - plastična savitljiva cijev prema normi HRN EN 61386-1 za srednju otpornost na pritisak bezhalogena samogasiva  promjera Ø50 mm RAL 7035 uključujući potrebni instalacijski spojni i montažni pribor i materijal
</t>
  </si>
  <si>
    <t>E.13.03.</t>
  </si>
  <si>
    <t xml:space="preserve">Isporučiti, montirati i spojiti metalni razvodni ormar komplet sa opremom za smještaj opreme za distribuciju i razvod instalacije strukturno kablirane mreže u prizemlju oznake KO01 kompletiran slijedećom opremom: 
Komplet sa svim potrebnim radom i materijalom uključujući shemu izvedenog stanja.
</t>
  </si>
  <si>
    <t>E.13.03.01.</t>
  </si>
  <si>
    <t xml:space="preserve"> - samostojeći  komunikacijski razdjelnik maksimalne dimenzije 800×1060×2340 mm 48U sa perforiranim vratima s prednje strane, s perforiranim vratima sa stražnje strane, s bočnim montažnim metalnim stranama s bravicom za zaključavanje s prednjim i stažnjim nosačima za ugradnju 19'' opreme, s podnožjem s otvorima za ventilaciju, s krovnom pločom s 4 ventilatora i termostatom, sa šinom za uzemljenje i kabelima za uzemljenje svih djelova ormara, sa setom od 200 kom kaveznih matica i vijaka
</t>
  </si>
  <si>
    <t>E.13.03.02.</t>
  </si>
  <si>
    <t xml:space="preserve"> - Ethernet preklopnik TIP 2
24 SFP/SFP+/SFP28 sučelja podržanih brzina 1/10/25 Gbps i 4 QSFP/QSFP28 40/100 gigabitna sučelja
Fiksna konfiguracije visine 1RU (44 mm), mogućnost ugradnje u 19" komunikacijski ormar
Redundantno napajanje 220 V/50Hz
Kapacitet matrice prespajanja na Layer 2 minimalno 1,6 Tbps
Kapacite proslijeđivanja od najmanje 1 Bpps 
Kapacitet od najmanje 82.000 MAC adresa te rezolucije adresa (ARP) 90.000 mrežnih uređaja
Podrška za minimalno 4000 VLAN ID-ova
VLAN „trunking“ (podržavanje više VLAN-ova na jednom sučelju – 802.1Q)
Podrška za velike Ethernet okvire – Jumbo frames veličine 9216 byte-a
Podrška za spajanje preklopnika u virtualnu cjelinu (Virtual Stack)
Podrška za AES enkripciju
Telemetrija i podrška za vidljivost prometa: NetFLow, SPAN, RSPAN
Podrška za mrežno prepoznavanje aplikacija slijedeće generacije (NBAR) napredne verzije
Podrška za klasifikaciju prometa i osiguranje kvalitete usluge (QoS) za minimalno 15000 zapisa
Upravljanje preko grafičikog sučelja, telent, ssh, te mogućnost pohrane/povlačenja konfiguracije preko mreže
Podrška za centralizirano upravljanje, softverski upravljan prisup mreži na 3 godine
</t>
  </si>
  <si>
    <t>Podrška za SNMP v1, v2c, v3,  CDP i LLDP
Protokoli usmjerivanja IPv4: RIP v1 i v2,RIPng, OSPF, EIGRP, BGPv4, IS-ISv4, te statičke rute
Protokoli usmjerivanja IPv4:: OSPFv2 i EIGRPv6 
Multicast usmjerivanje: PIM i PIM SM, SSM, min do 32.000 IPv4 IPv6 ruta.
Jednogodišnje jamstvo i održavanje: novije verzije softvera, zamjena u slučaju kvara i rješavanje incidenata</t>
  </si>
  <si>
    <t>E.13.03.03.</t>
  </si>
  <si>
    <t xml:space="preserve">Ethernet pretvarač Tip 3
Brzina podataka 25 Gbps 
Bakreni kabel terminiran SFP28 kontektorom na oba kraja dužine min. 1 metar
Format: SFP28
Podržani preklpnici: TIP2
</t>
  </si>
  <si>
    <t>E.13.03.04.</t>
  </si>
  <si>
    <t>Redundantno napajanje 650W AC 230V/50Hz</t>
  </si>
  <si>
    <t>E.13.03.05.</t>
  </si>
  <si>
    <t xml:space="preserve">Ethernet preklopnik TIP 3
Fiksna konfiguracije visine 1RU (44 mm), mogućnost ugradnje u 19"" komunikacijski ormar
Napajanje 230V/50Hz 
Kapacitet matrice prespajanja na Layer 2 minimalno 216 Gbps
Kapacitet proslijeđivanja od najmanje 108 Mpps
Kapacitet od najmanje 16.000 MAC adresa
Podrška za minimalno 4096 VLAN ID-ova
VLAN „trunking“ (podržavanje više VLAN-ova na jednom sučelju – 802.1Q)
Podrška za velike Ethernet okvire – Jumbo frames veličine 9216 byte-a
Telemetrija i podrška za vidljivost prometa: NetFLow, SPAN, RSPAN
Podrska za VTP i Voice Vlan
Podrška za klasifikaciju prometa i osiguranje kvalitete usluge (QoS) za minimalno 500 zapisa
Podrška za SNMP v1, v2c i v3, CDP i LLDP.
Modul za spajanje preklopnika u jedinstvenu cjelinu preko zasebnog sučelja brzine 80 Gbps
Jednogodišnje jamstvo i održavanje: novije verzije softvera, zamjena u slučaju kvara i rješavanje incidenata
</t>
  </si>
  <si>
    <t xml:space="preserve">Podržani svjetlovodni kabel: single-mode, (SMF, G.652)
Minimalna dužina rada svjetlovodnog kabela: 10 km
Format: SFP+
</t>
  </si>
  <si>
    <t>E.13.03.06.</t>
  </si>
  <si>
    <t xml:space="preserve">Modul za spajanje preklopnika u jedinstvenu cjelinu preko zasebnog sučelja brzine 80 Gbps
</t>
  </si>
  <si>
    <t>E.13.03.07.</t>
  </si>
  <si>
    <t xml:space="preserve">Ethernet pretvarač 10Gbps SFP+ Multimod, maksimalna brzina prijenosa podataka 10.3125Gbps, Valna duljina 850nm, Maksimalna udaljenost kabela * 300m preko OM3 MMF
Sučelje LC duplex optičke komponente VCSEL 850nm
Vrsta kabela MMF, TX Power -7.3 ~ -1dBm Osjetljivost prijemnika &lt;-11.1dBm
Industrijski raspon temperature -40 do 85 ° C  Protokoli usklađen s MSA
</t>
  </si>
  <si>
    <t>E.13.03.08.</t>
  </si>
  <si>
    <t xml:space="preserve">Ethernet preklopnik TIP 4
Najmanje 48 10/100/1000 ulaza (RJ-45)
Najmanje 2 10 Gbps SFP+ optička ulaza
Fiksna konfiguracije visine 1RU (44 mm), mogućnost ugradnje u 19"" komunikacijski ormar
Napajanje 230V/50Hz 
Kapacitet matrice prespajanja na Layer 2 minimalno 216 Gbps
Kapacitet proslijeđivanja od najmanje 108 Mpps
Kapacitet od najmanje 16.000 MAC adresa
Podrška za minimalno 4096 VLAN ID-ova
VLAN „trunking“ (podržavanje više VLAN-ova na jednom sučelju – 802.1Q)
Podrška za velike Ethernet okvire – Jumbo frames veličine 9216 byte-a
Telemetrija i podrška za vidljivost prometa: NetFLow, SPAN, RSPAN
Podrska za VTP i Voice Vlan
Podrška za klasifikaciju prometa i osiguranje kvalitete usluge (QoS) za minimalno 500 zapisa
Podrška za SNMP v1, v2c i v3, CDP i LLDP.
Modul za spajanje preklopnika u jedinstvenu cjelinu preko zasebnog sučelja brzine 80 Gbps
Jednogodišnje jamstvo i održavanje: novije verzije softvera, zamjena u slučaju kvara i rješavanje incidenata
</t>
  </si>
  <si>
    <t>E.13.03.09.</t>
  </si>
  <si>
    <t>E.13.03.10.</t>
  </si>
  <si>
    <t xml:space="preserve">Jednogodišnje jamstvo i održavanje: novije verzije softvera, zamjena u slučaju kvara i rješavanje incidenata
</t>
  </si>
  <si>
    <t>E.13.03.11.</t>
  </si>
  <si>
    <t xml:space="preserve"> -  POLICA 19'', 1U, dubine 350 mm </t>
  </si>
  <si>
    <t>E.13.03.12.</t>
  </si>
  <si>
    <t xml:space="preserve"> -  horizontalna vodilica kabela 19'', 1U s metalnim prstenovima.</t>
  </si>
  <si>
    <t>E.13.03.13.</t>
  </si>
  <si>
    <t xml:space="preserve"> -  modularni  prespojni panel za poprečne veze 3U, 19'', sa stražnjim držačem kabela, s ugrađena 2 fiber modula svaki sa 6 LC duplex MM/SM adaptera i 12 LC MM/SM pigtailova i splice kazetom, s ugrađenim nosačem za 3 ISDN modula 10xRJ45 i uključena 2 ISDN modula, s nosačima za 8 RJ45 komunikacijska modula cat.6A ISO s uključenim modulima s prozorom za označavanje svakog porta, s originalnim poklopcem za svako neiskorišteno prazno mjesto na panelu 
</t>
  </si>
  <si>
    <t>E.13.03.14.</t>
  </si>
  <si>
    <t xml:space="preserve"> -  modularni prespojni panel (PATCH) 19'', 1U s integriranim stražnjim držačem kabela, s 24 komunikacijska konektora RJ45,  kategorije Cat.6A ISO, oklopljen 360⁰, s držačem kabela, s ugrađenim sustavom za rezanje parica na tvornički podešenu duljinu, s protuprašnim poklopcem, u skladu sa standardima ISO/IEC 11801 ed. 2.2 i EN 50173-1
</t>
  </si>
  <si>
    <t>E.13.03.15.</t>
  </si>
  <si>
    <t xml:space="preserve"> -  naponska prespojna letva, 19'', 1U, sa 7 šuko priključnica.</t>
  </si>
  <si>
    <t>E.13.03.16.</t>
  </si>
  <si>
    <t xml:space="preserve"> -  prespojni kabel s 4 bakrene finožičane parice AWG26/7, kategorije Cat.6A ISO, oklopljen S/FTP, izolacije kabela LSFRZH, duljine 1 - 3 m, u skladu sa standardima ISO/IEC 11801 ed. 2.2 i EN 50173-1,  s označavanjme na oba kraja naljepnicama otpornim na vlagu i prljavštinu  i s tiskanim oznakama. Količina pojedinih dužina prema stvarnim potrebama.</t>
  </si>
  <si>
    <t>E.13.03.17.</t>
  </si>
  <si>
    <t xml:space="preserve"> -  prespojni kabel s 4 bakrene finožičane parice AWG26/7, kategorije Cat.6A ISO, oklopljen S/FTP, izolacije kabela LSFRZH, duljine 5 m, u skladu sa standardima ISO/IEC 11801 ed. 2.2 i EN 50173-1,  s označavanjme na oba kraja naljepnicama otpornim na vlagu i prljavštinu  i s tiskanim oznakama. Količina pojedinih dužina prema stvarnim potrebama. </t>
  </si>
  <si>
    <t>E.13.03.18.</t>
  </si>
  <si>
    <t xml:space="preserve"> -  svjetlovodni prespojni tvorničkih kabela MM OM4 LC Dx/LC Dx duljine 2 m, s označavanjme na oba kraja naljepnicama otpornim na vlagu i prljavštinu  i s tiskanim oznakama.
</t>
  </si>
  <si>
    <t>E.13.03.19.</t>
  </si>
  <si>
    <t>Uređaja za besprekidno napajanje sljedećih karakteristika:
- line interaktive, EMI/RFI filtar,
- ulazni napon 230 VAC,  ulazni PF&gt;0.99,  ulazni THD&lt;5%
- snaga 3000 VA / 2700W, autonomija 15 minuta
- start UPS bez mrežnog napajanja
- RS 232 port sa shutdown softverom
- SNMP adapter sa softverom
- pribor za ugradnju u 19" PATCH ormar
- upute za rukovanje, hrvatski certifikati o sigurnosti u radu i RF sigurnosti</t>
  </si>
  <si>
    <t>E.13.03.20.</t>
  </si>
  <si>
    <t xml:space="preserve"> - označavanje opreme i kabela u ormaru oznakama prema pravilniku komplet sa izradom sheme izvedenog stanja
</t>
  </si>
  <si>
    <t>E.13.04.</t>
  </si>
  <si>
    <t>Isporučiti, montirati i spojiti samostojeći metalni komunikacijski razvodni ormar po etažama komplet sa opremom za smještaj PATCH panela instalacije strukturno kablirane mreže u elektro sobi. Komunikacijski ormar je sastavljen od istih elemenata kao i ormar KO01 u stavci E.14.03. ovog troškovnika. 
Komplet sa opremom za vertikalno i horizontalno vođenje kabela i prespojnih kabela, polica za tipkovnicu i monitor te sa svim potrebnim radom i materijalom uključujući shemu izvedenog stanja.</t>
  </si>
  <si>
    <t>E.13.04.01.</t>
  </si>
  <si>
    <t xml:space="preserve"> -  komunikacijski ormar podruma oznake KOP</t>
  </si>
  <si>
    <t>E.13.04.02.</t>
  </si>
  <si>
    <t xml:space="preserve"> -  komunikacijski ormar prizemlja oznake KO0</t>
  </si>
  <si>
    <t>E.13.04.03.</t>
  </si>
  <si>
    <t xml:space="preserve"> -  komunikacijski ormar 1. kata oznake KO1</t>
  </si>
  <si>
    <t>E.13.04.04.</t>
  </si>
  <si>
    <t xml:space="preserve"> -  komunikacijski ormar 2. kata oznake KO2</t>
  </si>
  <si>
    <t>E.13.05.</t>
  </si>
  <si>
    <t xml:space="preserve">Isporučiti i montirati u položene cijevi i kanale slijedeće vodove:
Komplet sa svim potrebnim radom i materijalom
Rad i potreban montažni materijal
</t>
  </si>
  <si>
    <t>E.13.05.01.</t>
  </si>
  <si>
    <t xml:space="preserve"> -  komunikacijski kabel S/FTP 4×2×0.5 mm kategorija 6a za ETHERNET I VOIP instalaciju, LSZH prema standardu ISO/IEC 11801 ed. 2.0, EN 50173-1 i EIA/TIA 568 EIA/TIA colour code ( kabeli moraju biti flame retardant sa karakteristikama LSZH sleeve: zero halogen
</t>
  </si>
  <si>
    <t>E.13.05.02.</t>
  </si>
  <si>
    <t xml:space="preserve"> - svjetlovodni distribucijski kabel sa 12 svjetlovoda (singlemod tip OS2 9/125 mm) i LSZH izolacijom dužine prema stvarnoj izmjeri komplet sa SC konektorima prema standardu EN 50173-2, ISO IEC 11801 tip A/I-DQ(ZN)BH 12x9/125µm OS2 
</t>
  </si>
  <si>
    <t>E.13.05.03.</t>
  </si>
  <si>
    <t xml:space="preserve"> - svjetlovodni distribucijski kabel sa 12 svjetlovoda (multimod tip OM3, 50/125 mm) i LSZH izolacijom dužine prema stvarnoj izmjeri komplet sa SC konektorima prema standardu EN 50173-2, ISO IEC 11801 tip A/I-DQ(ZN)BH 12x50/125µm OM4 
</t>
  </si>
  <si>
    <t>E.13.05.04.</t>
  </si>
  <si>
    <t xml:space="preserve"> - telefonski distribucijski kabel od postojeće telefonske centrale TK33 50×4×0.6 mm
</t>
  </si>
  <si>
    <t>E.13.05.05.</t>
  </si>
  <si>
    <t xml:space="preserve"> -  kabel H07V-K 1G16 mm2 -  uzemljenje PATCH ormara i kabelskih polica
</t>
  </si>
  <si>
    <t>E.13.06.</t>
  </si>
  <si>
    <t>Isporučiti, montirati pomoću plastičnih montažnih kutija i spojiti slijedeći instalacijski pribor:</t>
  </si>
  <si>
    <t>E.13.06.01.</t>
  </si>
  <si>
    <r>
      <t xml:space="preserve"> - priključnica jednostruka računarska 1×RJ45/S/FTP/C6a za zidnu podžbuknu montažu u nivou zaštite najmanje IP20 IK30 sa pozlaćenim kontaktima najmanje</t>
    </r>
    <r>
      <rPr>
        <sz val="10"/>
        <rFont val="Calibri"/>
        <family val="2"/>
        <charset val="238"/>
        <scheme val="minor"/>
      </rPr>
      <t xml:space="preserve"> </t>
    </r>
    <r>
      <rPr>
        <sz val="10"/>
        <rFont val="Arial Narrow"/>
        <family val="2"/>
        <charset val="238"/>
      </rPr>
      <t xml:space="preserve">debljine 0,8mm za napon ≥1000V, kontaktnog otpora ≤20mΩ i izolacionog otpora ≥500MΩ
</t>
    </r>
  </si>
  <si>
    <t>E.13.06.02.</t>
  </si>
  <si>
    <t xml:space="preserve"> - priključnica dvostruka računarska 2×RJ45/S/FTP/C6a za zidnu podžbuknu montažu  u kutiji   s nosačem  i okvirom u nivou zaštite najmanje IP20 IK30 sa pozlaćenim kontaktima najmanje debljine 0,8mm za napon ≥1000V, kontaktnog otpora ≤20mΩ i izolacionog otpora ≥500MΩ</t>
  </si>
  <si>
    <t>E.13.06.03.</t>
  </si>
  <si>
    <t xml:space="preserve"> - priključnica dvostruka računarska za parapetni kanal 2×RJ45/S/FTP/cat. 6A   komplet na nosačima u dvostrukom okviru ( parapetni kanal u troškovniku jake struje ) u nivou zaštite najmanje IP20 IK30 sa pozlaćenim kontaktima najmanje debljine 0,8mm za napon ≥1000V, kontaktnog otpora ≤20mΩ i izolacionog otpora ≥500MΩ
</t>
  </si>
  <si>
    <t>E.13.06.04.</t>
  </si>
  <si>
    <t xml:space="preserve"> - priključnica trostruka računarska za zidni medicinski kanal 3×RJ45 cat. 6A   komplet  na nosačima u trostrukom okviru ( zidni medicinski kanal u troškovniku opreme )  u nivou zaštite najmanje IP20 IK30 sa pozlaćenim kontaktima najmanje debljine 0,8mm za napon ≥1000V, kontaktnog otpora ≤20mΩ i izolacionog otpora ≥500MΩ
</t>
  </si>
  <si>
    <t>E.13.06.05.</t>
  </si>
  <si>
    <t xml:space="preserve"> - priključnica trostruka strukturno kablirane mreže za zidnu podžbuknu montažu 3×RJ45/S/FTP/cat. 6A u kutiji  s nosačem i okvirom u nivou zaštite najmanje IP20 IK30 sa pozlaćenim kontaktima najmanje debljine 0,8mm za napon ≥1000V, kontaktnog otpora ≤20mΩ i izolacionog otpora ≥500MΩ </t>
  </si>
  <si>
    <t>E.13.06.06.</t>
  </si>
  <si>
    <t xml:space="preserve"> - priključnica trostruka računarska za parapetni kanal 3×RJ45/S/FTP/cat. 6A   komplet na nosačima u tostrukom okviru ( parapetni kanal u troškovniku jake struje ) u nivou zaštite najmanje IP20 IK30 sa pozlaćenim kontaktima najmanje debljine 0,8mm za napon ≥1000V, kontaktnog otpora ≤20mΩ i izolacionog otpora ≥500MΩ
</t>
  </si>
  <si>
    <t>E.13.06.07.</t>
  </si>
  <si>
    <t xml:space="preserve"> - priključnica računarska 3×RJ45/S/FTP/cat. 6A za podnu montažu kao  komplet ( podna kutija u troškovniku jake struje ) u nivou zaštite najmanje IP20 IK30 sa pozlaćenim kontaktima najmanje debljine 0,8mm za napon ≥1000V, kontaktnog otpora ≤20mΩ i izolacionog otpora ≥500MΩ</t>
  </si>
  <si>
    <t>E.13.06.08.</t>
  </si>
  <si>
    <t xml:space="preserve"> - priključnica trostruka računarska za nadkrevetnu jedinicu 3×RJ45 cat. 6A   komplet  na nosačima u trostrukom okviru ( nadkrevetna jedinica kanal u troškovniku opreme )  u nivou zaštite najmanje IP20 IK30 sa pozlaćenim kontaktima najmanje debljine 0,8mm za napon ≥1000V, kontaktnog otpora ≤20mΩ i izolacionog otpora ≥500MΩ
</t>
  </si>
  <si>
    <t>E.13.06.09.</t>
  </si>
  <si>
    <t xml:space="preserve"> - priključnica trostruka računarska za operacijski stativ 3×RJ45 cat. 6A   komplet  na nosačima u trostrukom okviru ( operacijski stativ u troškovniku opreme )  u nivou zaštite najmanje IP20 IK30 sa pozlaćenim kontaktima najmanje debljine 0,8mm za napon ≥1000V, kontaktnog otpora ≤20mΩ i izolacionog otpora ≥500MΩ
</t>
  </si>
  <si>
    <t>E.13.06.10.</t>
  </si>
  <si>
    <t xml:space="preserve"> - priključnica trostruka računarska za stropni stativ 3×RJ45 cat. 6A   komplet  na nosačima u trostrukom okviru ( stropni stativ u troškovniku opreme )  u nivou zaštite najmanje IP20 IK30 sa pozlaćenim kontaktima najmanje debljine 0,8mm za napon ≥1000V, kontaktnog otpora ≤20mΩ i izolacionog otpora ≥500MΩ
</t>
  </si>
  <si>
    <t>E.13.06.11.</t>
  </si>
  <si>
    <t xml:space="preserve"> - priključnica sa video konektorima HDMI+VGA  za stropnu montažu, komplet s jednom HDMI 1.3 priključnicom ženskom i jednom HD15 (VGA) ženskom priključnicom u kutiji s nosačem i okvirom.
</t>
  </si>
  <si>
    <t>E.13.06.12.</t>
  </si>
  <si>
    <t xml:space="preserve"> - priključnica računarska sa video konektorima 3×RJ45/S/FTP/cat.6a  +HDMI+VGA  za podnu montažu, jedne HDMI 1.3 priključnice ženske i jedne HD15 (VGA) ženske priključnice na nosačima podne kutije prema standardu ISO 11801 - ed.2.0, EN 50173-1 i EIA/TIA 568.
Napomena: podna kutija obuhvaćena troškovnikom jake struje.
</t>
  </si>
  <si>
    <t>E.13.06.13.</t>
  </si>
  <si>
    <t xml:space="preserve"> - LC konektori za 900 μm spoj vlakana sa konektorom sa keramičkim oklopom i tipičnim gušenjem od 0,3 dB za spajanje svjetlovodnog distribucijskog kabela prema standardu EN 50173-2, ISO IEC 11801
</t>
  </si>
  <si>
    <t>E.13.07.</t>
  </si>
  <si>
    <t>Isporučiti, montirati, spojiti i programirati zidnu Wi-Fi pristupnu točku :
Integrirana bežična pristupna točka s internim antenama 
Podrška za 2.4 i 5 GHz istovremeno 
Podrška za bežične standarde: 802.11 a/b/g/n/ac, Wave 1 i Wave 2 podržano
4x4 MIMO s 3 prostorna polja širenja bežiče mreže 
Upravljivost putem  bežičnog kontrolera (WLC) preko CAPWAP protokola 
Napajanje putem PoE: 802.3at, 22.5 W min po sučelju 
2 x 10/100/1000Base-T ethernet sučelje i upravljačka konzola RS-232 (RJ-45 serijski port) 
Jednogodišnje jamstvo i održavanje: novije verzije softvera, zamjena u slučaju kvara i rješavanje incidenata 
Rad i potreban montažni materijal.</t>
  </si>
  <si>
    <t>E.13.08.</t>
  </si>
  <si>
    <t>Isporučiti, montirati, spojiti i programirati telefonske aparate:</t>
  </si>
  <si>
    <t>E.13.08.01.</t>
  </si>
  <si>
    <t xml:space="preserve">Telefon Tip 1:
Grafički ekran, crno-bijeli, veličine 5" s minimalno 800x600 piksela rezolucijom 
Podrška za minimalno 5 telefonskih linija
SIP signalizacijski protokol
10/100/1000BASE-T Ethernet preklopnik s dva R-J45 porta, podrška za 802.1Q i spajanje računala
Mogućnost izvođenja XML aplikacija 
Podržani sljedeći govorni kodeci: G.711a, G.711u, G.722, G.729a, iLBC i iSAAC 
Mogućnost kontrole glasnoće zvuka zvona i govorne komunikacije 
Speakerphone s mogućnošću isključivanja mikrofona 
Mogućnost priključivanja vanjskih slušalica
Podrška za QoS (802.1p, i DSCP klasifikacija prometa)
IEEE 802.3af klase 2 napajanje telefona iz preklopnika
VAD (Voice Activity Detection)
</t>
  </si>
  <si>
    <t>E.13.08.02.</t>
  </si>
  <si>
    <t xml:space="preserve">Telefon Tip 2:
Grafički ekran, crno-bijeli, s minimalno 396x162 piksela rezolucijom 
Podrška za minimalno 4 telefonskih linija
SIP signalizacijski protokol
10/100/1000BASE-T Ethernet preklopnik s dva R-J45 porta, podrška za 802.1Q i spajanje računala
Mogućnost izvođenja XML aplikacija 
Podržani sljedeći govorni kodeci: G.711a, G.711u, G.729a, iLBC
Mogućnost kontrole glasnoće zvuka zvona i govorne komunikacije 
Speakerphone s mogućnošću isključivanja mikrofona 
Mogućnost priključivanja vanjskih slušalica
Podrška za QoS (802.1p, i DSCP klasifikacija prometa)
IEEE 802.3af klase 1 napajanje telefona iz preklopnika
VAD (Voice Activity Detection)
</t>
  </si>
  <si>
    <t>E.13.09.</t>
  </si>
  <si>
    <t xml:space="preserve">Protupožarno oblaganje kabelskih polica na evakuacijskim putevima i po hodnicima i premazivanjem kabela i polica prema detalju proizvođača. Komplet sa svim potrebnim radom montažnim materijalom. U cijenu uračunati požarno brtvljenje izlaznih kabela te izdavanje uvjerenja o izvršenom zapunjavanju sa potrebnim certifikatima te ucrtavanjem točnih pozicija u nacrtima.
</t>
  </si>
  <si>
    <t>E.13.10.</t>
  </si>
  <si>
    <t>Izrada prodore kroz požarne zone za grupni prolaz kabela komplet sa zatvaranjem prodora opremom, sve prema detalju proizvođača. U kompletu se mora nalaziti jedan okvir, potreban broj  modula za prolaz pojedinačnog kabela kabela  i potreban broj maziva. Komplet sa svim potrebnim radom montažnim materijalom. U cijenu uračunati izradu otvora potrebnih dimenzija, izdavanje uvjerenja o izvršenom zapunjavanju sa potrebnim certifikatima, vodootporne i vatrootporne oznake prodora, izrada nacrta protupožarnih brtvljenja sa svim potrebnim opisima i oznakama koje se moraju podudarati sa izvedenim stanjem. Sve komplet.</t>
  </si>
  <si>
    <t>E.13.10.01.</t>
  </si>
  <si>
    <t xml:space="preserve"> - prodor za 600 kabela promjera 1 cm</t>
  </si>
  <si>
    <t>E.13.10.02.</t>
  </si>
  <si>
    <t xml:space="preserve"> - prodor za 400 kabela promjera 1 cm</t>
  </si>
  <si>
    <t>E.13.10.03.</t>
  </si>
  <si>
    <t xml:space="preserve"> - prodor za 100 kabela promjera 1 cm</t>
  </si>
  <si>
    <t>E.13.10.04.</t>
  </si>
  <si>
    <t xml:space="preserve"> - prodor za 60 kabela promjera 1 cm</t>
  </si>
  <si>
    <t>E.13.10.05.</t>
  </si>
  <si>
    <t xml:space="preserve"> - prodor za 20 kabela promjera 1 cm
</t>
  </si>
  <si>
    <t>E.13.11.</t>
  </si>
  <si>
    <t xml:space="preserve">Izrada prodore kroz požarne zone za pojedinačni prolaz kabela komplet sa zatvaranjem prodora promjera Ø 50 mm opremom, sve prema detalju proizvođača. U kompletu se mora nalaziti jedan okvir, 4  modula za prolaz kabela  i jedno mazivo. Komplet sa svim potrebnim radom montažnim materijalom. U cijenu uračunati bušenje otvora do promjera 50mm, izdavanje uvjerenja o izvršenom zapunjavanju sa potrebnim certifikatima, vodootporne i vatrootporne oznake prodora, izrada nacrta protupožarnih brtvljenja sa svim potrebnim opisima i oznakama koje se moraju podudarati sa izvedenim stanjem. Sve komplet.
 - prodor pojedinačnih kabela EKM mreže.
</t>
  </si>
  <si>
    <t>E.13.12.</t>
  </si>
  <si>
    <t xml:space="preserve">Izrada prodore kroz betonski zid za pojedinačni prolaz PEHD cijevi promjera 110 mm komplet sa zatvaranjem prodora promjera Ø 150 mm opremom, sve prema detalju proizvođača. U kompletu se mora nalaziti jedan okvir, 1  modul za prolaz PEHD cijevi  i jedno mazivo. Komplet sa svim potrebnim radom montažnim materijalom. U cijenu uračunati bušenje otvora do promjera 170mm, izdavanje uvjerenja o izvršenom zapunjavanju sa potrebnim certifikatima, vodootporne i vatrootporne oznake prodora, izrada nacrta protupožarnih brtvljenja sa svim potrebnim opisima i oznakama koje se moraju podudarati sa izvedenim stanjem. Sve komplet.
 - prodor pojedinačnih PEHD cijevi promjera 110mm EKI.
</t>
  </si>
  <si>
    <t>E.13.13.</t>
  </si>
  <si>
    <t xml:space="preserve">Pripremno završni radovi na instalaciji koji obuhvaćaju slijedeće radnje:
Komplet sa svim potrebnim radom i potrebnim certificiranim instrumentima.
</t>
  </si>
  <si>
    <t>E.13.13.01.</t>
  </si>
  <si>
    <t xml:space="preserve"> - Spajanje nove VOIP i DATA instalacije na komunikacijske ormare. Komplet sa puštanjem u probni rad i preprogramiranjem SERVERA prema zahtjevima korisnika.
</t>
  </si>
  <si>
    <t>E.13.13.02.</t>
  </si>
  <si>
    <t xml:space="preserve"> - Instalacija i konfiguriranje Gigabit Ehternet računalne mreže uključivo CNUS, tehnička zaštita, od postavljanja IP adresa, parametara za nadzor uređaja, VLAN-ova, sigurnosnih parametara i svih ostalih radova do pune funkcije mreže. Komplet sa puštanjem u probni rad i preprogramiranjem prema zahtjevima korisnika.
</t>
  </si>
  <si>
    <t>E.13.13.03.</t>
  </si>
  <si>
    <t xml:space="preserve"> - Ispitivanje izvedene instalacije ( validacija ) te pribavljanje protokola s rezultatima mjerenja u 2 primjerka prema Pravilniku o tehničkim uvjetima za elektroničku komunikacijsku mrežu poslovnih i stambenih zgrada (NN broj 155/09 ). Komplet sa puštanjem u probni rad
</t>
  </si>
  <si>
    <t>E.14.</t>
  </si>
  <si>
    <t>ELEKTROTEHNIČKA INASTALACIJA DATA CENTAR</t>
  </si>
  <si>
    <t>E.14.01.</t>
  </si>
  <si>
    <t xml:space="preserve">Isporučiti, montirati i spojiti samostojeći  serverski ormar A1 ( MDA-1) maksimalne dimenzije 750×1000×1991 mm 42U sastavljen od slijedeće opreme:
Komplet sa svim potrebnim radom i materijalom uključujući shemu izvedenog stanja. Aktivnu opremu DATA centra sa serverima isporučuje, montira i spaja Naručitelj.
</t>
  </si>
  <si>
    <t>E.14.01.01.</t>
  </si>
  <si>
    <t xml:space="preserve"> -  SERVERSKI ORMAR dimenzija 42U najmanje širine 750mm i 1200mm dubine komplet s integriranim vodlicama kabela za visoku gustoću i modularnim otvorom na krovu za veliku količinu instalacijskih kabela. Uključuje:Dokumentaciju CD, Vrata i bočne strane na ključ, nogice za niveliranje, vertikalne vodilice kabela i sav ostali materijal potreban za puštanje u rad  
</t>
  </si>
  <si>
    <t>E.14.01.02.</t>
  </si>
  <si>
    <t xml:space="preserve"> -  Napojna jedinica PDU 2G, nadzirani, ZeroU, trafazna 11kW, 230V, (36) C13 &amp; (6) C19 za montažu u serverski ormar
</t>
  </si>
  <si>
    <t>E.14.01.03.</t>
  </si>
  <si>
    <t xml:space="preserve"> -  besprekidna statička sklopka
-ulazni priključak IEC-320 C14 (2 kom)
-izlazni priključci IEC 320 C13 (12 kom) za montažu u serverski ormar
</t>
  </si>
  <si>
    <t>E.14.01.04.</t>
  </si>
  <si>
    <t xml:space="preserve"> - Vodilica kabela, 750mm </t>
  </si>
  <si>
    <t>E.14.01.05.</t>
  </si>
  <si>
    <t xml:space="preserve"> - Vodilica kabela,  750mm širine </t>
  </si>
  <si>
    <t>E.14.01.06.</t>
  </si>
  <si>
    <t xml:space="preserve"> - Razdjelnik kabela, 750mm širine, za prolaz kabela</t>
  </si>
  <si>
    <t>E.14.01.07.</t>
  </si>
  <si>
    <t xml:space="preserve"> - 19" 1U HD Prespojni panel 48-Port, black, prazni metalni prespojni panel  s integriranom stražnjom policom za povezivanje kabela. Spreman za ubacivanje HD umetaka (bakar / optika)
</t>
  </si>
  <si>
    <t>E.14.01.08.</t>
  </si>
  <si>
    <t xml:space="preserve"> - Držač modula za HD panel, 4x 12-port/s, Cat.7 ISO, crni</t>
  </si>
  <si>
    <t>E.14.01.09.</t>
  </si>
  <si>
    <t xml:space="preserve"> - Preterminirani trunk kabel, Cat.7, 6x4P, 900MHz LSZH, 12 x konektor Cat.7 ISO RJ45/s  - konektor Cat.7 ISO RJ45/s, 7.5 m po standardu ISO/IEC 11801 ed. 2.2; IEC 61156-6; EN 50173-5; EN 50288-4-2 
</t>
  </si>
  <si>
    <t>E.14.01.10.</t>
  </si>
  <si>
    <t xml:space="preserve"> - Preterminirani trunk kabel, Cat.7, 6x4P, 900MHz LSZH, 12 x konektor Cat.7 ISO RJ45/s  - konektor Cat.7 ISO RJ45/s, 10 m po standardu ISO/IEC 11801 ed. 2.2; IEC 61156-6; EN 50173-5; EN 50288-4-2
</t>
  </si>
  <si>
    <t>E.14.01.11.</t>
  </si>
  <si>
    <t xml:space="preserve"> - Prespojni kabel Cat.7 ISO, S/FTP, 4P, LSFRZH, sivi, RJ45/s-RJ45/s, 1.0 m
</t>
  </si>
  <si>
    <t>E.14.01.12.</t>
  </si>
  <si>
    <t xml:space="preserve">  - Prespojni kabel Cat.7 ISO, S/FTP, 4P, LSFRZH, sivi, RJ45/s-RJ45/s, 1.5 m 
</t>
  </si>
  <si>
    <t>E.14.01.13.</t>
  </si>
  <si>
    <t xml:space="preserve"> - Prespojni kabel Cat.7 ISO, S/FTP, 4P, LSFRZH, sivi, RJ45/s-RJ45/s, 2.0 m 
</t>
  </si>
  <si>
    <t>E.14.01.14.</t>
  </si>
  <si>
    <t xml:space="preserve"> -19" 1U HD Prespojni panel 48-Port, black, prazni metalni prespojni panel  s integriranom stražnjom policom za povezivanje kabela. Spreman za ubacivanje HD umetaka (bakar / optika).
</t>
  </si>
  <si>
    <t>E.14.01.15.</t>
  </si>
  <si>
    <t xml:space="preserve"> - MPO Modul HD popunjen sa 2 x MTP12-muških i 12 x LC-Duplex, 50 μm PC/PC OM4, keramičkih, tip S, crnih konektora su po standardu  IEC 61754-7; uključujuči radijus od 30 mm,uključujuči plastičnu prednju frontu sa označenim i numeriranim portovima, za bezalatno otključavanje i zaključavanje
</t>
  </si>
  <si>
    <t>E.14.01.16.</t>
  </si>
  <si>
    <t xml:space="preserve"> - Blind Cover HD, black for use with 19" 1U HD Basic patch panel and 19" 1U HD patch panel
</t>
  </si>
  <si>
    <t>E.14.01.17.</t>
  </si>
  <si>
    <t xml:space="preserve"> - Pretermirani trunk kabel  12fibers, MTP12-muški PC - MTP12-muški PC, OM4, LSZH, type B, 10 m
</t>
  </si>
  <si>
    <t>E.14.01.18.</t>
  </si>
  <si>
    <t xml:space="preserve"> - Pretermni trunk kabel, 12fibers, MTP12-muški PC - MTP12-muški PC, OM4, LSZH, type B, 20 m
</t>
  </si>
  <si>
    <t>E.14.01.19.</t>
  </si>
  <si>
    <t xml:space="preserve"> - Pretermirani trunk kabel, 12fibers, MTP12-muški PC - MTP12-muški PC, OM4, LSZH, type B, 20 m
</t>
  </si>
  <si>
    <t>E.14.01.20.</t>
  </si>
  <si>
    <t xml:space="preserve"> - Prespojni kabel LC-Duplex PC - LC-Duplex PC, bež/tirkizni, OM4, Bm/3, F8 2.0x4.1mm, 1 m
</t>
  </si>
  <si>
    <t>E.14.01.21.</t>
  </si>
  <si>
    <t xml:space="preserve"> - Prespojni kabel LC-Duplex PC - LC-Duplex PC, bež/tirkizni, OM4, Bm/3, F8 2.0x4.1mm, 2 m 
</t>
  </si>
  <si>
    <t>E.14.01.22.</t>
  </si>
  <si>
    <t xml:space="preserve"> - Prespojni kabel LC-Duplex PC - LC-Duplex PC, bež/tirkizni, OM4, Bm/3, F8 2.0x4.1mm, 3 m
</t>
  </si>
  <si>
    <t>E.14.01.23.</t>
  </si>
  <si>
    <t>E.14.02.</t>
  </si>
  <si>
    <t xml:space="preserve">Isporučiti, montirati i spojiti samostojeći  serverski ormar A2 ( MDA-2) najmanje dimenzije 750×1000×1991 mm 42U.  Serverski ormar je sastavljen od istih elemenata kao i ormar  H.16.01.
</t>
  </si>
  <si>
    <t>E.14.03.</t>
  </si>
  <si>
    <t xml:space="preserve">Isporučiti, montirati i spojiti samostojeći  serverski ormar A3 ( MDA-3) najmanje dimenzije 750×1000×1991 mm 42U sastavljen od slijedeće opreme:
Komplet sa svim potrebnim radom i materijalom uključujući shemu izvedenog stanja. WAN Aktivnu opremu za pristup CARNet-u isporučuje, montira i spaja Naručitelj.
</t>
  </si>
  <si>
    <t>E.14.03.01.</t>
  </si>
  <si>
    <t xml:space="preserve"> -  SERVERSKI ORMAR dimenzija 42U najmanje širine 750mm i 1200mm dubinekomplet s integriranim vodlicama kabela za visoku gustoću i modularnim otvorom na krovu za veliku količinu instalacijskih kabela. Uključuje:Dokumentaciju CD, Vrata i bočne strane na ključ, nogice za niveliranje, vertikalne vodilice kabela i sav ostali materijal potreban za puštanje u rad.
</t>
  </si>
  <si>
    <t>E.14.03.02.</t>
  </si>
  <si>
    <t>E.14.03.03.</t>
  </si>
  <si>
    <t xml:space="preserve"> - Vodilica kabela, 750mm</t>
  </si>
  <si>
    <t>E.14.03.04.</t>
  </si>
  <si>
    <t xml:space="preserve"> - Vodilica kabela, NetShelter, 750mm širine</t>
  </si>
  <si>
    <t>E.14.03.05.</t>
  </si>
  <si>
    <t>E.14.03.06.</t>
  </si>
  <si>
    <t xml:space="preserve"> - 19" 1U HD Prespojni panel 48-Port, black, prazni metalni prespojni panel  s integriranom stražnjom policom za povezivanje kabela. Spreman za ubacivanje HD umetaka (bakar / optika)</t>
  </si>
  <si>
    <t>E.14.03.07.</t>
  </si>
  <si>
    <t>E.14.03.08.</t>
  </si>
  <si>
    <t xml:space="preserve"> - Preterminirani trunk kabel, Cat.7, 6x4P, 900MHz LSZH, 12 x konektor Cat.7 ISO RJ45/s  - konektor Cat.7 ISO RJ45/s, 7.5 m po standardu ISO/IEC 11801 ed. 2.2; IEC 61156-6; EN 50173-5; EN 50288-4-2
</t>
  </si>
  <si>
    <t>E.14.03.09.</t>
  </si>
  <si>
    <t>E.14.03.10.</t>
  </si>
  <si>
    <t xml:space="preserve"> - Preterminirani trunk kabel, Cat.7, 6x4P, 900MHz LSZH, 12 x konektor Cat.7 ISO RJ45/s  - konektor Cat.7 ISO RJ45/s, 20 m po standardu ISO/IEC 11801 ed. 2.2; IEC 61156-6; EN 50173-5; EN 50288-4-2
</t>
  </si>
  <si>
    <t>E.14.03.11.</t>
  </si>
  <si>
    <t>E.14.03.12.</t>
  </si>
  <si>
    <t xml:space="preserve">  - Prespojni kabel Cat.7 ISO, S/FTP, 4P, LSFRZH, sivi, RJ45/s-RJ45/s, 1.5 m
</t>
  </si>
  <si>
    <t>E.14.03.13.</t>
  </si>
  <si>
    <t xml:space="preserve"> - Prespojni kabel Cat.7 ISO, S/FTP, 4P, LSFRZH, sivi, RJ45/s-RJ45/s, 2.0 m
</t>
  </si>
  <si>
    <t>E.14.03.14.</t>
  </si>
  <si>
    <t xml:space="preserve"> -19" 1U HD Prespojni panel 48-Port, black, praznimetalni prespojni panel  s integriranom stražnjom policom za povezivanje kabela. Spreman za ubacivanje HD umetaka (bakar / optika).
 </t>
  </si>
  <si>
    <t>E.14.03.15.</t>
  </si>
  <si>
    <t>E.14.03.16.</t>
  </si>
  <si>
    <t>E.14.03.17.</t>
  </si>
  <si>
    <t>E.14.03.18.</t>
  </si>
  <si>
    <t>E.14.03.19.</t>
  </si>
  <si>
    <t>E.14.03.20.</t>
  </si>
  <si>
    <t>E.14.03.21.</t>
  </si>
  <si>
    <t xml:space="preserve"> - Prespojni kabel LC-Duplex PC - LC-Duplex PC, bež/tirkizni, OM4, Bm/3, F8 2.0x4.1mm, 2 m
</t>
  </si>
  <si>
    <t>E.14.03.22.</t>
  </si>
  <si>
    <t>E.14.03.23.</t>
  </si>
  <si>
    <t>E.14.04.</t>
  </si>
  <si>
    <t xml:space="preserve">Isporučiti, montirati i spojiti samostojeći  serverski ormar A4 ( MDA-4) najmanje dimenzije 750×1000×1991 mm 42U.  Serverski ormar je sastavljen od istih elemenata kao i ormar  A3 ( MDA-3) 
</t>
  </si>
  <si>
    <t>E.14.05.</t>
  </si>
  <si>
    <t xml:space="preserve">U već montirane serverske ormare ugraditi slijedeću opremu: 
Komplet sa svim potrebnim radom i materijalom uključujući shemu izvedenog stanja. </t>
  </si>
  <si>
    <t>*CORE L3 u ormar A2</t>
  </si>
  <si>
    <t>E.14.05.01.</t>
  </si>
  <si>
    <t xml:space="preserve">Ethernet preklopnik TIP 3
Najmanje 48 10/100/1000 ulaza (RJ-45) te podrškom za IEEE 802.3af/at na svim sučeljima 
Najmanje 2 10 Gbps SFP+ optička ulaza
Fiksna konfiguracije visine 1RU (44 mm), mogućnost ugradnje u 19" komunikacijski ormar
Napajanje 230V/50Hz
Kapacitet matrice prespajanja na Layer 2 minimalno 216 Gbps
Kapacitet proslijeđivanja od najmanje 108 Mpps
Kapacitet od najmanje 16.000 MAC adresa
Podrška za minimalno 4096 VLAN ID-ova
VLAN „trunking“ (podržavanje više VLAN-ova na jednom sučelju – 802.1Q)
Podrška za velike Ethernet okvire – Jumbo frames veličine 9216 byte-a
Telemetrija i podrška za vidljivost prometa: NetFLow, SPAN, RSPAN
Podrska za VTP i Voice Vlan
Podrška za klasifikaciju prometa i osiguranje kvalitete usluge (QoS) za minimalno 500 zapisa
Podrška za SNMP v1, v2c, v3 i RMON monitoring, CDP i LLDP.
Modul za spajanje preklopnika u jedinstvenu cjelinu preko zasebnog sučelja brzine 80 Gbps
Jednogodišnje jamstvo i održavanje: novije verzije softvera, zamjena u slučaju kvara i rješavanje incidenata
</t>
  </si>
  <si>
    <t>E.14.05.02.</t>
  </si>
  <si>
    <t>Modul za spajanje preklopnika u jedinstvenu cjelinu preko zasebnog sučelja brzine 80 Gbps</t>
  </si>
  <si>
    <t>E.14.05.03.</t>
  </si>
  <si>
    <t>Jednogodišnje jamstvo i održavanje: novije verzije softvera, zamjena u slučaju kvara i rješavanje incidenata</t>
  </si>
  <si>
    <t>E.14.05.04.</t>
  </si>
  <si>
    <t>Ethernet preklopnik TIP 1 
1/10/25 Gbps SFP+ 18 40/100 Gbps QSFP+ sučelja 
Fiksna konfiguracije visine 1,2RU (53 mm), mogućnost ugradnje u 19" komunikacijski ormar
Redundantno napajanje 230V/50Hz
Podrživa Layer 2 i 3 propusnost do 6 Tbps i 5 milijardi pps
Kapacitet od najmanje 92.000 MAC adresa te rezolucije adresa (ARP) 262.000 mrežnih uređaja
Podrška za minimalno 3967 VLAN ID-ova
VLAN „trunking“ (podržavanje više VLAN-ova na jednom sučelju – 802.1Q)
Podrška za velike Ethernet okvire – Jumbo frames veličine 9216 byte-a
Telemetrija i podrška za vidljivost prometa: NetFLow, SPAN, RSPAN, ERSPAN
Upravljanje preko telent, ssh, te mogućnost pohrane/povlačenja konfiguracije preko mreže
Podrška za centralizirano upravljanje, softverski upravljan prisup mreži na 3 godine
Podrška za SNMP v1, v2c, v3 i RMON monitoring, CDP i LLDP
Podrška za HotStandby RouterProtocol, Switch virtual Interface (SVIs), RIP
Multicast usmjerivanje: PIM i PIM SM, SSM, min do 32000 IPv4 ruta
Jednogodišnje jamstvo i održavanje: novije verzije softvera, zamjena u slučaju kvara i rješavanje incidenata</t>
  </si>
  <si>
    <t>E.14.05.05.</t>
  </si>
  <si>
    <t xml:space="preserve">Trogodišnje jamstvo i održavanje: novije verzije softvera, zamjena u slučaju kvara i rješavanje incidenata
</t>
  </si>
  <si>
    <t>E.14.05.06.</t>
  </si>
  <si>
    <t>E.14.05.07.</t>
  </si>
  <si>
    <t>Ethernet pretvarač 10Gbps SFP+ singlemod, maksimalna brzina prijenosa podataka 10.3125Gbps, Valna duljina 1310nm, Maksimalna udaljenost kabela 10 km. Sučelje LC duplex optičke komponente DFB 1310nm
Vrsta kabela MMF, TX Power -8.2 ~ -0.5dBm Osjetljivost prijemnika &lt;-14.4dBm. Industrijski raspon temperature -40 do 85 ° C  Protokoli usklađen s MSA</t>
  </si>
  <si>
    <t>E.14.05.08.</t>
  </si>
  <si>
    <t>Sekundarno napajanje 230V/50Hz950 W</t>
  </si>
  <si>
    <t>E.14.05.09.</t>
  </si>
  <si>
    <t xml:space="preserve">Ethernet preklopnik TIP 2
Najmanje 48 10/100/1000 ulaza (RJ-45)
Najmanje 2 10 Gbps SFP+ optička ulaza
Fiksna konfiguracije visine 1RU (44 mm), mogućnost ugradnje u 19" komunikacijski ormar
Napajanje 230V/50Hz 
Kapacitet matrice prespajanja na Layer 2 minimalno 216 Gbps
Kapacitet proslijeđivanja od najmanje 108 Mpps
Kapacitet od najmanje 16.000 MAC adresa
Podrška za minimalno 4096 VLAN ID-ova
VLAN „trunking“ (podržavanje više VLAN-ova na jednom sučelju – 802.1Q)
Podrška za velike Ethernet okvire – Jumbo frames veličine 9216 byte-a
Telemetrija i podrška za vidljivost prometa: NetFLow, SPAN, RSPAN
Podrska za VTP i Voice Vlan
Podrška za klasifikaciju prometa i osiguranje kvalitete usluge (QoS) za minimalno 500 zapisa
Podrška za SNMP v1, v2c, v3 i RMON monitoring, CDP i LLDP. 
Jednogodišnje jamstvo i održavanje: novije verzije softvera, zamjena u slučaju kvara i rješavanje incidenata
</t>
  </si>
  <si>
    <t>E.15.05.10.</t>
  </si>
  <si>
    <t>E.14.05.11.</t>
  </si>
  <si>
    <t xml:space="preserve">Ethernet preklopnik TIP 4
Najmanje 48 10/100/1000 ulaza (RJ-45)
Najmanje 2 10 Gbps SFP+ optička ulaza
Fiksna konfiguracije visine 1RU (44 mm), mogućnost ugradnje u 19" komunikacijski ormar
Napajanje 230V/50Hz 
Kapacitet matrice prespajanja na Layer 2 minimalno 216 Gbps
Kapacitet proslijeđivanja od najmanje 108 Mpps
Kapacitet od najmanje 16.000 MAC adresa
Podrška za minimalno 4096 VLAN ID-ova
VLAN „trunking“ (podržavanje više VLAN-ova na jednom sučelju – 802.1Q)
Podrška za velike Ethernet okvire – Jumbo frames veličine 9216 byte-a
Telemetrija i podrška za vidljivost prometa: NetFLow, SPAN, RSPAN
Podrska za VTP i Voice Vlan
Podrška za klasifikaciju prometa i osiguranje kvalitete usluge (QoS) za minimalno 500 zapisa
Podrška za SNMP v1, v2c, v3 i RMON monitoring, CDP i LLDP. 
Jednogodišnje jamstvo i održavanje: novije verzije softvera, zamjena u slučaju kvara i rješavanje incidenata
</t>
  </si>
  <si>
    <t>E.14.05.12.</t>
  </si>
  <si>
    <t>E.14.05.13.</t>
  </si>
  <si>
    <t xml:space="preserve">Kontroler za upravljanje bežčinim pristupnim točkama
2x 10 Gb i 2x 1Gb Ethernet sučelja, mogućnost povezivanja u etherchannel
Propusnost min 20 Gbps i rad 20.000 korisnika , upravljanje 195 pristupnih točaka, skalabilno do 1500
Upravljenje i nadzor putem grafičkog web (http/https) sučelja i preko konzole (serial, telnet, ssh) 
Podrška za mesh protokole 
Podrška za pristupne točke putem CAP/WAP i LWAPP protkola 
Podrška za sigurnosne protokole: 802.11i, WPA2, WPA, 802.11X, AES, EAP, Radius, TACACS 
Podrška za DTLS 
Podrška za monitoring putm SNMP protokola 
Redundantno napajanje 230V/50Hz
Jednogodisnje jamstvo i održavanje: novije verzije softvera, zamjena u slučaju kvara i rješavanje incidenata
</t>
  </si>
  <si>
    <t>E.14.05.14.</t>
  </si>
  <si>
    <t>E.14.05.15.</t>
  </si>
  <si>
    <t xml:space="preserve">Wireless kontroler licenca za upravljanje bežičnom pristupnom točkom
</t>
  </si>
  <si>
    <t>*IP TELEFONIJA u ormar A3</t>
  </si>
  <si>
    <t>E.14.05.16.</t>
  </si>
  <si>
    <t xml:space="preserve">1 U poslužitelj s:
redundantnim napajanjem
Minimalno 12 x HDD 300GB 10K
Minimalno  6 x 16GB DDR4-2666-MHz
Minimalno: 2 x 2,2GHz 4114/85W
Mogućnost instalacije 4 kolaboracijske aplikacije na jedinstvenoj virtualiziranoj poslužiteljskoj platformi 
Podržava kapacitet do 1000 registriranih korisnika
Podržava kapacitet do 1200 registriranih uređaja 
</t>
  </si>
  <si>
    <t>E.14.05.17.</t>
  </si>
  <si>
    <t>E.14.05.18.</t>
  </si>
  <si>
    <t>E.14.05.19.</t>
  </si>
  <si>
    <t>IP telefonska centrala
Podrška za minimalno 1000 korisnika  
Mogućnost integracije s postojećom telefonskom mrežom KBC-a te mogućnost nadogradnje u budućnosti
Podrška za navedene codece: G.711 a-law, G.711 mu-law G.722, G.722.1, G.723.1, G.728, G.729 (sve 4 verzije - G729, G729A ili A dodatak, G729B ili B dodatak, G729AB), GSM, H.261, H.263, *H.264, iSAC, iLBC, AAC-LD, L16 - ne kompresirani
Podrška za lokalizaciju telefonskih uređaja tip1 i tip 2 na hrvatski jezik 
Podrška za SIP telephone i SIP trunking, SCCP telefone, H.323 trunk 
Podrška za AXL SOAP, TAPI, JTAPI, CTI API aplikativna sučelja 
Podrška za SRTP preko SIP trunk-a
Mogućnost prijave korisnika na telefon s dodjeljivanjem korisničkih atributa (broj telefona i skraćena biranja) 
Podrška za video telephone i video telefoniju (SCCP, H.323, SIP) te video codece (H.261, H.263, H.264) 
Podrška za T.38 fax protokol
Mogućnost korištenja softwerskog telefona na računalu, i pametnim telefonima.
Podrška za snimanje poziva uz korištenje specijalnih aplikacijskih rješenja za snimanje
Podrška za rad s korisničkim imenicima (LDAP) poput Microsoft Active Directory 
Mogućnost Integracije s Microsoft komunikacijskom platformom: Exchange 
Podrška za enkripciju signalizacijskog i RTP prometa 
Mogućnost administracije od strane korisnika putem web sučelja 
Kompatibilnost s telefonima tip1 i tip2</t>
  </si>
  <si>
    <t>E.14.05.20.</t>
  </si>
  <si>
    <t xml:space="preserve">Licenca operativnog sustava
</t>
  </si>
  <si>
    <t>E.14.05.21.</t>
  </si>
  <si>
    <t xml:space="preserve">Održavnje licence operativnog sustava na 3 godine
</t>
  </si>
  <si>
    <t>E.14.05.22.</t>
  </si>
  <si>
    <t xml:space="preserve">Licence za IP telefone
</t>
  </si>
  <si>
    <t>E.14.05.23.</t>
  </si>
  <si>
    <t xml:space="preserve">Održavanje licenci za IP telefone
</t>
  </si>
  <si>
    <t>E.14.05.24.</t>
  </si>
  <si>
    <t xml:space="preserve">Aplikativni sustav indikacije prisutnosti korisnika na radnom mjestu te zauzetosti telefonske linije za do 750 korisnika
</t>
  </si>
  <si>
    <t>E.14.05.25.</t>
  </si>
  <si>
    <t>E.14.05.26.</t>
  </si>
  <si>
    <t xml:space="preserve">Licenca za analogne telefonske linije (fax uređaj, POTS)
</t>
  </si>
  <si>
    <t>E.14.05.27.</t>
  </si>
  <si>
    <t xml:space="preserve">Održavanje licenci za analogne telefonske linije (fax uređaj, POTS)
</t>
  </si>
  <si>
    <t>E.14.05.28.</t>
  </si>
  <si>
    <t xml:space="preserve">Usmjerivač za spajanje IP centrale na javnu telefonsku mrežu (PSTN)
Minimalno 3 10/100/1000 BASE-T/SFP Ethernet sučelja 
Minimalno 4 GB RAM (proširivo do 16 GB maksimalno) 
Minimalno 4 GB Flash memorije (proširivo do 16GB maksimalno)
Minimalno 1 USB 2.0 sučelja tip A 
Minimalno 1 USB sučelje tipa B mini propustivosti do 115.2 kbps
Minimalno 1 serijsko sučelje RJ45 propustivosti do 115.2 kbps
Minimalno 3 slota za proširivanje WAN modulima i 1 za servisne module
Interno napajanje 230V/50Hz
Mogućnost ugradnje u komunikacijski ormar 1 RU
Digitalni signal procesor sa podrškom za minimalno 64 govornih kanala 
Mora podržavati PIM, HSRP, IGMPv3, IGMP snooping, RSVP, NBAR, Netflow, IP SLA 
Mogućnost podrške (uz nadogradnju licence) za MPLS, IPV6, BGP, IPv6 QoS 
Podrška za SIP interkonekciju između javne telefonske mreže (PSTN) i lokalne telefonske centrale bez prekida
</t>
  </si>
  <si>
    <t>E.14.05.29.</t>
  </si>
  <si>
    <t xml:space="preserve">Jednogodišnje jamstvo i održavanje: novije verzije softvera, zamjena u slučaju kvara i rješavanje incidenata za usmerivač
</t>
  </si>
  <si>
    <t>E.14.05.30.</t>
  </si>
  <si>
    <t xml:space="preserve">Podrška za SIP interkonekciju između javne telefonske mreže (PSTN) i lokalne telefonske centrale bez prekida za 25 konekcija
</t>
  </si>
  <si>
    <t>E.14.05.31.</t>
  </si>
  <si>
    <t>Analogni telefonski adapter
Minimalno 1 10/100 BASE-T Ethernet sučelja 
Telefonsko sučelje: 2 FXS analogna RJ-11 priključka za telefone, 600 ohm impedancije 
Format signalizacije: In-band DTMF i Out-of-band pulse (8-12 pps) 
Podrška za slijedeće protokole: SIP, TCP, UDP, TFTP, DHCP, SNTP, DNS, SSH
Podrška za slijedeće codece: G.711 a-law, G.711 μ-law, G.729a, G.729ab
Podrška za T.38 fax relay i fax pass-through 
Podrška za Caller ID 
Mora biti kompatibilan s IP telefonskom centralom 
Sukladnost s FCC Part 15</t>
  </si>
  <si>
    <t>E.14.05.32.</t>
  </si>
  <si>
    <t>E.14.05.33.</t>
  </si>
  <si>
    <t xml:space="preserve">Operativni sustav (firmware) za analogni telefonski adapter
</t>
  </si>
  <si>
    <t>E.14.06.</t>
  </si>
  <si>
    <t xml:space="preserve"> Pripremno završni radovi koji obuhvaćaju:
- Ispitivanje izvedene instalacije ( validacija ) te pribavljanje protokola s rezultatima mjerenja u 2 primjerka prema Pravilniku o tehničkim uvjetima za elektroničku komunikacijsku mrežu poslovnih i stambenih zgrada (NN broj 155/09 ). Komplet sa puštanjem u probni rad</t>
  </si>
  <si>
    <t>E.15.</t>
  </si>
  <si>
    <t>ELEKTROTEHNIČKA INASTALACIJA ZAJEDNIČKOG ANTENSKOG SUSTAVA</t>
  </si>
  <si>
    <t>E.15.01.</t>
  </si>
  <si>
    <t>Isporučiti i ugraditi na krovu objekta na najpovoljnijem mjestu prijema antenski sustav zemaljskih i satelitskih programa sastavljen od slijedeće opreme:
Komplet sa svim potrebnim radom i materijalom uključujući shemu izvedenog stanja.</t>
  </si>
  <si>
    <t>E.15.01.01.</t>
  </si>
  <si>
    <t>Stup antenski 3m</t>
  </si>
  <si>
    <t>E.15.01.02.</t>
  </si>
  <si>
    <t>Nosač stupa - odstojnik</t>
  </si>
  <si>
    <t>E.15.01.03.</t>
  </si>
  <si>
    <t>Obujmica za pričvrščenje</t>
  </si>
  <si>
    <t>E.15.01.04.</t>
  </si>
  <si>
    <t xml:space="preserve">Obujmica za uzemljenje </t>
  </si>
  <si>
    <t>E.15.01.05.</t>
  </si>
  <si>
    <t xml:space="preserve">Poklopac za stup </t>
  </si>
  <si>
    <t>E.15.01.06.</t>
  </si>
  <si>
    <t xml:space="preserve">UKV antena </t>
  </si>
  <si>
    <t>E.15.01.07.</t>
  </si>
  <si>
    <t xml:space="preserve">UHF antena </t>
  </si>
  <si>
    <t>E.15.01.08.</t>
  </si>
  <si>
    <t xml:space="preserve"> - koaksijalni distribucijski kabel bez halogena sa maksimalno dozvoljenim gušenjem od 19 dB na 100 m na frekvenciji od 2150 MHz 
</t>
  </si>
  <si>
    <t>E.15.02.</t>
  </si>
  <si>
    <t xml:space="preserve">Isporučiti i ugraditi zajednički antenski uređaj (ZAU) sastavljen od slijedeće opreme:
Komplet sa svim potrebnim radom i materijalom uključujući shemu izvedenog stanja.
</t>
  </si>
  <si>
    <t>E.15.02.01.</t>
  </si>
  <si>
    <t xml:space="preserve">Nadžbukni metalni ormarić nivoa zaštite IP55 komplet sa punim vratima maksimalne dimenzije 600×1200×250 mm, i temeljne ploče za montažu pojačala, ocjepnika i vodilica kabela
</t>
  </si>
  <si>
    <t>E.15.02.02.</t>
  </si>
  <si>
    <t>priključnica jednofazna 10A nadžbukna dvostruka sa poklopcem</t>
  </si>
  <si>
    <t>E.15.02.03.</t>
  </si>
  <si>
    <t xml:space="preserve">Modul dvostruki zemaljski stereo tip DVB-T. </t>
  </si>
  <si>
    <t>E.15.02.04.</t>
  </si>
  <si>
    <t xml:space="preserve">Modul UKV  </t>
  </si>
  <si>
    <t>E.15.02.05.</t>
  </si>
  <si>
    <t xml:space="preserve">Sabirnica izlazna </t>
  </si>
  <si>
    <t>E.15.02.06.</t>
  </si>
  <si>
    <t xml:space="preserve">Razdjelnik  satelitski </t>
  </si>
  <si>
    <t>E.15.02.07.</t>
  </si>
  <si>
    <t xml:space="preserve">Pojačalo distribucijsko
</t>
  </si>
  <si>
    <t>E.15.03.</t>
  </si>
  <si>
    <t xml:space="preserve">Isporučiti, montirati i spojiti u plastične kutije opremu za distribuciju i razvod antenskog signala u frekventnom opsegu do 1000 MHz.
Komplet sa svim potrebnim radom i materijalom uključujući shemu izvedenog stanja.
</t>
  </si>
  <si>
    <t>E.15.03.01.</t>
  </si>
  <si>
    <t xml:space="preserve"> - nadžbukna razvodna kutija za montažu odcjepnika sa ravnim poklopcem i učvršćenjem vijcima dimenzija 120×120×70 mm 
</t>
  </si>
  <si>
    <t>E.15.03.02.</t>
  </si>
  <si>
    <t xml:space="preserve"> - razdjelnik antenskog signala trokraki sa ocjepnim gušenjem 5,5 dB na frekvencijama 40-862 MHz
</t>
  </si>
  <si>
    <t>E.15.03.03.</t>
  </si>
  <si>
    <t xml:space="preserve"> - razdjelnik antenskog signala dvokraki sa ocjepnim gušenjem 5,5 dB na frekvencijama 40-862 MHz
</t>
  </si>
  <si>
    <t>E.15.03.04.</t>
  </si>
  <si>
    <t xml:space="preserve"> -  odcjepnik 12 dB antenskog signala dvokraki sa prolaznim gušenjem 2,2 dB na frekvencijama 5-862 MHz te ocjepnim gušenjem 17 dB
</t>
  </si>
  <si>
    <t>E.15.03.05.</t>
  </si>
  <si>
    <t xml:space="preserve"> -  odcjepnik 16 dB antenskog signala dvokraki sa prolaznim gušenjem 1,0 dB na frekvencijama 5-862 MHz te ocjepnim gušenjem 17 dB 
</t>
  </si>
  <si>
    <t>E.15.03.06.</t>
  </si>
  <si>
    <t xml:space="preserve"> -  odcjepnik 24 dB antenskog signala dvokraki sa prolaznim gušenjem 0,9 dB na frekvencijama 5-862 MHz te ocjepnim gušenjem 24 dB
 </t>
  </si>
  <si>
    <t>E.15.03.07.</t>
  </si>
  <si>
    <t xml:space="preserve"> - završni otpornik 75Ω
</t>
  </si>
  <si>
    <t>E.15.04.</t>
  </si>
  <si>
    <t xml:space="preserve">Isporučiti i montirati u prostor spuštenog stropa i na zid slijedeće plastične cijevi i kanalice:
Uključivo rad i potreban montažni materijal
</t>
  </si>
  <si>
    <t>E.15.04.02.</t>
  </si>
  <si>
    <t>E.15.04.03.</t>
  </si>
  <si>
    <t>E.15.05.</t>
  </si>
  <si>
    <t>Isporučiti, montirati pomoću plastičnih montažnih kutija i spojiti slijedeći instalacijski pribor:
  - priključnica antenska završna sa dvostrukom RJ45 priključnicom zidna P/Ž TV+FM+2×RJ45/S/FTP/cat. 6A  u kutiji   s nosačem i okvirom 
Komplet sa svim potrebnim spajanjima, označavanjima, radom i materijalom</t>
  </si>
  <si>
    <t>E.15.06.</t>
  </si>
  <si>
    <t xml:space="preserve">Isporučiti, montirati djelomično u kabelske kanalice i plastične cijevi  i spojiti kabele EKM-a:
Uključivo rad i potreban montažni materijal
</t>
  </si>
  <si>
    <t>E.15.06.01.</t>
  </si>
  <si>
    <t xml:space="preserve"> - koaksijalni distribucijski kabel bez halogena sa maksimalno dozvoljenim gušenjem od 12 dB na 100 m na frekvenciji od 750 MHz 
</t>
  </si>
  <si>
    <t>E.15.06.02.</t>
  </si>
  <si>
    <t xml:space="preserve"> - koaksijalni instalacijski kabel bez halogena sa maksimalno dozvoljenim gušenjem od 18,1 dB na 100 m na frekvenciji od 800 MHz 
</t>
  </si>
  <si>
    <t>E.15.07.</t>
  </si>
  <si>
    <t xml:space="preserve">Izrada prodore kroz požarne zone komplet sa zatvaranjem prodora promjera f 50 mm, sve prema detalju proizvođača
Prodor ZAU pojedinačnih kabela koji sadrži:
 - okvir                                             1 komad
 - modul za prolaz kabela                 4 komada
 - mazivo 10 ml                                 1 komad
Komplet sa svim potrebnim radom montažnim materijalom. U cijenu uračunati izdavanje uvjerenja o izvršenom zapunjavanju sa potrebnim certifikatima. U cijenu uračunati izradu nacrta protupožarnih brtvljenja sa svim potrebnim opisima i oznakama koje se moraju podudarati sa izvedenim stanjem.
</t>
  </si>
  <si>
    <t>E.15.08.</t>
  </si>
  <si>
    <t>E.15.08.01.</t>
  </si>
  <si>
    <t xml:space="preserve"> - Mjerenje jakosti elektromagnetnog polja na krovu objekta nakon grubih građevinskih radova te izbor lokacije za postavljanje antenskog stupa. Radove izvesti u suradnji sa stručnom službom HAKOM-a
</t>
  </si>
  <si>
    <t>E.15.08.02.</t>
  </si>
  <si>
    <t xml:space="preserve"> - Ugađanje ZAU na potrebni izlazni nivo te dosmjeravanje antena
</t>
  </si>
  <si>
    <t>E.15.08.03.</t>
  </si>
  <si>
    <t xml:space="preserve"> - Ispitivanje i mjerenje izlaznog signala na svakoj utičnici i puštanje sustava u probni rad
</t>
  </si>
  <si>
    <t>E.15.08.04.</t>
  </si>
  <si>
    <t xml:space="preserve"> - Atestiranje ZAS od ovlaštene ustanove
</t>
  </si>
  <si>
    <t>E.16.</t>
  </si>
  <si>
    <t>CENTRALNA OPREMA I PROGRAMSKA PODRŠKA</t>
  </si>
  <si>
    <t>E.16.01.</t>
  </si>
  <si>
    <t xml:space="preserve">Dobava i isporuka centralne upravljačke aplikacije koja osigurava osnovnu funkcionalnost i međusobnu povezanost svih komponenata sustava.
- centralno arhivira sve događaje iz raznih sustava zaštite: videonadzor, protuprovala, kontrola pristupa, registracija radnog vremena, najava posjetitelja, upravljanje ključevima i vanjskim izvođačima, prepoznavanje tablica vozila, sustav za dojavu požara, sustav plinodetekcije,  IP interkom sustav itd.; proširivo prihvatom podataka iz trećih sustava i njihovo upravljanje
 - prihvat podataka i upravljanje integriranim sustavima u realnom vremenu
 - klijent-server arhitektura sustava pri čemu klijent pristupa centralnoj aplikaciji, bez izravnog pristupa bazi podataka
 - pristup svim podacima definiran je pravima korisnika pri čemu se zasebno definiraju prava za rad sa vlastitim podacima
 - modularan dizajn aplikacije s mogućnošću proširenja dodatnim modulima
 - podrška za MS SQL Server baze podataka
 - izvršava se kao servis, bez potrebe za prijavom operatera
 - automatsko zapisivanje svih aktivnosti operatera
 - automatska pohrana baze na razini dana, mjeseca, godine u slučaju pada SQL baze
 - kriptirana komunikacija između klijenata i serverske aplikacije
 - mogućnost forsiranja HID (Hardware ID) za pojedinog klijenta što onemogućuje startanje na neželjenim računalima.
</t>
  </si>
  <si>
    <t>E.16.02.</t>
  </si>
  <si>
    <t xml:space="preserve">Dobava i isporuka klijenta za centralizirano upravljanje svim sustavima kojim se osigurava sljedeća funkcionalnost unutar centralne upravljačke aplikacije:
- jedinstveno (zajedničko) sučelje za sustave zaštite
- centralizirano upravljanje podacima korisnika za sve sustave zaštite (npr. definiranje prava i PIN-a za sustav protuprovale, dodjeljivanje prava i kartica za kontrolu pristupa, definiranje profila za evidenciju radnog vremena itd.) 
- definiranje svih prava operatera za sve podsustave 
- prikaz statusa svih integriranih elemenata sustava zaštite u realnom vremenu 
- sučelje za rad operatera u nadzornom centru s mogućnošću upisa bilješke o pojedinom događaju te definiranje procedura za automatsko pokretanje unaprijed definiranih akcija u ovisnosti o alarmnom događaju 
- slobodno definiranje dodatnih podataka o zaposlenicima (npr. lokacija, telefon, trajanje ugovora o radu itd.)
- prikaz svih događaja vezanih uz osobu iz svih sustava zaštite
 - istovremena promjena podataka za više osoba (npr. dodjeljivanje profila prolaska)
- automatski prikaz fotografije i podataka osobe na ekranu pri očitanju kartice na odabranim čitačima 
- izravno povezivanje videozapisa s kamere koja nadzire određeni element sustava sa zapisom o nastanku događaja na njemu (npr. snimka prolaska osobe na odabranom čitaču) 
- mogućnost glasovne komunikacije operatera sa trećim osobama putem interkoma ili audio-kanala video nadzora
- mogućnost  prihvata podataka iz trećih sustava i upravljanje, npr. prihvat alarma i greške iz sustava za dojavu požara
- izrada različitih izvještaja prema potrebi korisnika, prilagodljivo
- ugrađena podrška za Single-SignOn prijavu operatera   
</t>
  </si>
  <si>
    <t>E.16.03.</t>
  </si>
  <si>
    <t xml:space="preserve">Dobava i isporuka modula za vizualni nadzor i upravljanje sustavom kojim se osigurava sljedeća funkcionalnost unutar centralne upravljačke aplikacije:
- proširenje funkcionalnosti klijentske aplikacije
- vektorski prikaz podloge i svih elemenata
- višeslojni prikaz (multi-layer) sa mogućnošću automatskog uključenja/isključenja pojedinog sloja
- automatsko pozicioniranje na element u alarmu ili element odabran u popisu događaja ili nadzornom centru
- pokretanje upravljanja eskalacijskom procedurom odabirom elementa u alarmu
- pristup funkcijama modula definiran pravima korisnika
- konfiguracija ekrana s animacijama i visokom razinom detalja
 - vektorsko kreiranje linija, poligona, četverokuta, elipsa, krugova, lukova (Arc), torta (Pie), žica (Chord) i drugih elemenata 
- umetanje teksta i slika
- umetanje Meta objekata (*.WMF, *.EMF)
- kreiranje animacija, dinamičkih objekata (veličina, titranje, boja, sakrivanje, onemogućavanje, rotacija, lokacija, pomak, digitalni selektor, analogni selektor, prikaz vrijednosti, upis vrijednosti, stanje, upis stanja, vrijeme/datum, gumb)
- umetanje korisnički kreiranih kontrola za prikaza i upravljanje 
- umetanje simbola
- podržava slojeve (engl. Layers) ekrana
</t>
  </si>
  <si>
    <t>E.16.04.</t>
  </si>
  <si>
    <t xml:space="preserve">Dobava i isporuka modula za proširenje funkcionalnosti klijentske aplikacije – upravljanje incidentima
- prikaz liste svih incidentnih situacija s automatskim sortiranjem prema hitnosti, podrška za istovremeni rad više operatera – automatsko prebacivanje zadataka/incidenata i mogućnost eskalacije prema višem nadzornom centru
- prikaz detalja o lokaciji pristiglog događaja, popis kontakata za lokaciju i napomena,
- prikaz plana aktivnosti: u slučaju alarma prikazuju se interaktivne tekstualne poruke,
- prikaz poruka prema definiranom slijedu aktivnosti za obradu događaja s uvidom u fazu obrade događaja,
- eskalacijske procedure koje omogućuju definiciju eskaliranja scenarija u smislu da ako operater nije na vrijeme potvrdio alarmnu poruku, poruka se automatski prosljeđuje slijedećem autoriziranom operateru,
-  automatsko pokretanje izvršnih aplikacija (EXE files) ili komandnih linija (BAT files) s pridruženim parametrima,
 - notifikacija stanja/alarmnih događaja na sljedeće načine: zvučna objava, elektronička pošta, IP interkom poziv, SMS poruke, telefonska dojava, fax, skype, pop-up windows
- prikaz dokumenata putem vanjskih linkova ovisno o poruci (koristi se za vizualizaciju dodatnih informacija koje je inače nemoguće ugraditi u plan akcija prilikom alarma)
- direktno upravljanje prikazom videonadzora
</t>
  </si>
  <si>
    <t>E.16.05.</t>
  </si>
  <si>
    <t>Dobava i isporuka modula za automatizirani prijenos podataka sa trećim sustavima kojim se osigurava sljedeća funkcionalnost unutar centralne upravljačke aplikacije:
- razmjena podataka podržana je korištenjem više tehnologija: 
    - Web servisi,
    - tekstualne datoteke
    - formatirane datoteke (csv, xml)
    - LDAP, OPC i SNMP protokolom
     - direktnim pristupom strukturiranim izvorima podataka SQL sintaksom
- razmjena podataka može se izvršavati automatski, prema predefiniranim događajima, u zadanim vremenskim terminima ili na zahtjev
- mora se osigurati funkcionalnost povezivanja sustava tehničke zaštite sa postojećim ticketing sustavom kroz koji se predaje zahtjev za dodjelu prava prolaska u prostoru unutar zadanog vremenskog perioda
- osigurati usklađivanje podataka zaposlenika, domenskog korisničkog računa, trajanje ugovora o radu itd.</t>
  </si>
  <si>
    <t>E.16.06.</t>
  </si>
  <si>
    <t xml:space="preserve">Dobava, isporuka i ugradnja monofaznog UPS uređaja minimalno sljedećih karakteristika:    
- rack izvedba
- topologija on-line dvostruke konverzije - potpuno besprekidan
- LED indikatori za signalizaciju statusa
- sekvencijalni shutdown
- USB &amp; RS-232 port za komunikaciju
- ulaz 230 VAC +/-20%, izlaz 230 V +/-3%,
- EMI/RFI filtar, ulazni PF 0.9, 
- sučelje za daljinski isklop u nuždi,
- relejni izlaz
- baterijski paket za nominalnu autonomiju 8-12 minuta,
- mogućnost dodatnih baterijskih paketa radi produljenja autonomije
- temperatura okoline od 0 °C do +40 °C
</t>
  </si>
  <si>
    <t>E.16.07.</t>
  </si>
  <si>
    <r>
      <t>Dobava, isporuka i ugradnja serverskog računala za centralni nadzorni sustav minimalno sljedećih karakteristika:
- 8 jezgreni procesor, 32MB L3 cache, 
- 16GB radne memorije
- SMART RAID kontroler
- HDD 2,5" SSD 240GB  2kom
- HDD 1TB SATA 3.5" 7.2k  2 kom
- 4</t>
    </r>
    <r>
      <rPr>
        <sz val="10"/>
        <color rgb="FFFF0000"/>
        <rFont val="Arial Narrow"/>
        <family val="2"/>
        <charset val="238"/>
      </rPr>
      <t xml:space="preserve"> </t>
    </r>
    <r>
      <rPr>
        <sz val="10"/>
        <rFont val="Arial Narrow"/>
        <family val="2"/>
        <charset val="238"/>
      </rPr>
      <t xml:space="preserve">x 1Gb LAN, 
- redundantno napajanje, 
- rack 1U 
- Windows Server min. 2016
- Microsoft SQL 2017
</t>
    </r>
  </si>
  <si>
    <t>E.16.08.</t>
  </si>
  <si>
    <t xml:space="preserve">Dobava, montaža i spajanje klijentskog računala za nadzor sigurnosnih sustava, minimalno sljedećih karakteristika:                                                                  
-6 jezgri, 12 MB cache, brzina od 3.2 GHz do 4.6 GHz
-1x8 GB DDR4,  SATA SSD 256 GB 
- Grafika: PCIe 3.0, 4096 MB, DDR5, 128-bit, 1 x DVI-I, 1x Display port, 2 x HDMI 
-Win10Pro         
   </t>
  </si>
  <si>
    <t>E.16.09.</t>
  </si>
  <si>
    <t xml:space="preserve">Dobava, isporuka i ugradnja monitora, sa sljedećim minimalnim karakteristikama:
- dijagonala 54.6 cm (21.5")
- maksimalna rezolucija 1920x1080
- svjetlina 250 cd/m2
- kontrast 1000:1
- vrijeme odziva 5 ms
- priključci D-Sub, DVI-D
</t>
  </si>
  <si>
    <t>E.16.10.</t>
  </si>
  <si>
    <t xml:space="preserve">Dobava, isporuka i ugradnja FULL HD monitora, sa sljedećim minimalnim karakteristikama:
- rezolucija 1920 x 1080 piksela
- dijagonala 55 incha
- osvjetljenje: 700 cd/m2, odziv 8 ms
- vidljivi kut: 178° horizontalno i vertikalno
- kontrast: 1300:1, dinamički kontrast: 50000:1
- ugrađeni zvučnik: 20 W
- konektori: HDMI, BNC, RJ-45, USB, D-SUB, DVI-D
- potrošnja:190 W
- dimenzije: max. 1229 x 699 x 72 mm, 
- uključeni nosači za montažu na zid
</t>
  </si>
  <si>
    <t>E.16.11.</t>
  </si>
  <si>
    <t xml:space="preserve">Dobava, isporuka i ugradnja mrežnog PoE+ preklopnika za spajanje IP opreme, minimalno sljedećih karakteristika:                                                              
- 24 RJ-45 auto-negotiating 10/100/1000 PoE+ ports
- 2 SFP 1000 Mbps ports
- layer 3
- potrošnja max. 435 W, 370 W raspoloživo za PoE+                    
           </t>
  </si>
  <si>
    <t>E.16.12.</t>
  </si>
  <si>
    <t xml:space="preserve">Dobava, isporuka i ugradnja 24 portnog prespojnog panela, minimalno sljedećih karakteristika:                                                              
-  modularni prespojni panel (PATCH) 19'', 1U s integriranim stražnjim držačem kabela, s 24 komunikacijska konektora RJ45,  kategorije Cat.6A ISO, oklopljen 360⁰, s držačem kabela, s ugrađenim sustavom za rezanje parica na tvornički podešenu duljinu, s protuprašnim poklopcem, u skladu sa standardima ISO/IEC 11801 ed. 2.2 i EN 50173-1
</t>
  </si>
  <si>
    <t>E.16.13.</t>
  </si>
  <si>
    <t xml:space="preserve">Dobava, isporuka i spajanje prespojnog kabela minimalno sljedećih karakteristika:
-  prespojni kabel s 4 bakrene finožičane parice AWG26/7, kategorije Cat.6A ISO, oklopljen S/FTP, izolacije kabela LSFRZH, duljine 1 m, u skladu sa standardima ISO/IEC 11801 ed. 2.2 i EN 50173-1,  s označavanjme na oba kraja naljepnicama otpornim na vlagu i prljavštinu  i s tiskanim oznakama
</t>
  </si>
  <si>
    <t>E.16.14.</t>
  </si>
  <si>
    <t>Pripremno završni radovi na instalaciji koji obuhvaćaju slijedeće radnje</t>
  </si>
  <si>
    <t>E.16.14.01.</t>
  </si>
  <si>
    <t xml:space="preserve">Instalacija serverskog i klijentskog računala za centralni nadzorni sustav sigurnosnih sustava uključivo instalaciju operativnog sustava i parametriranje rada računala.
</t>
  </si>
  <si>
    <t>E.16.14.02.</t>
  </si>
  <si>
    <t xml:space="preserve">Ugradnja mrežne opreme u rack ormar uključivo spajanje mrežnog kabela na patch panele te izradu instalacije za napajanje aktivne mrežne opreme u ormaru.
</t>
  </si>
  <si>
    <t>E.16.14.03.</t>
  </si>
  <si>
    <t xml:space="preserve">Instalacija centralno nadzornog sustava na serversko računalo i klijentska računala te priprema za rad sa sučeljnim sustavima
</t>
  </si>
  <si>
    <t>E.16.14.04.</t>
  </si>
  <si>
    <t xml:space="preserve">Puštanje u rad i funkcionalno ispitivanje centralne upravljačke aplikacije
</t>
  </si>
  <si>
    <t>E.16.14.05.</t>
  </si>
  <si>
    <t xml:space="preserve">Izrada uputa za upotrebu i obuka krajnjeg korisnika.
</t>
  </si>
  <si>
    <t>E.17.</t>
  </si>
  <si>
    <t>INSTALACIJA TEHNOLOŠKOG SUSTAVA VIDEO NADZORA</t>
  </si>
  <si>
    <t>E.17.01.</t>
  </si>
  <si>
    <t xml:space="preserve">Dobava i isporuka modula za sustav video nadzora kojim se osigurava sljedeća funkcionalnost unutar centralne upravljačke aplikacije: prikaz slika sa kamera u sustavu prema predefiniranim pogledima, podrška za povezivanje kamera i snimača više proizvođač; sustav nije ograničen na samo jednog proizvođača, istovremeni pregled snimaka sa više snimača u jednom prozoru, lokalno snimanje (export) u .avi formatu i zaštićenom obliku (kriptirano), mogućnost istovremenog prikaza na jednom ekranu 64 kamere ili više, zavisno o performansi računala, mogućnost prikaza slika na neograničenom broju monitora, pretraživanje snimaka definiranjem djela slike na kojem je detektirano kretanje,- mogućnost izgradnje video zida, podrška za upravljanje pokretnim kamerama mišom i USB joystickom , automatski raspodjela snimanja na ostale snimače ako jedan prestane raditi,  integracija sa ostalim sustavima tehničke zaštite, automatski prikaz pripadajućih video zapisa odabirom događaja iz liste (npr. očitovanje kartice, uključenje protuprovale itd.),  sinkronizirano vrijeme video zapisa s događajima u drugim sustavima, mogućnost slanja u snimač broja kartice,  imena korisnika i drugih podataka vezanih uz događaj koji se snima,  automatski prikaz do 4 slike osoba, spremljenih na serveru, pri očitanju kartice (sekvencijalna izmjena), automatski prikaz slike s kamere pri nastanku predefiniranih događaja, mogućnost spremanja statičnih slika povezanih kamere pri svakom događaju. (Na taj se način omogućuje da operater ima vizualni dokaz i  kada se arhiva snimača presnimi), licencira se po broju kamera.
</t>
  </si>
  <si>
    <t>E.17.02.</t>
  </si>
  <si>
    <t xml:space="preserve">Dobava, isporuka i  ugradnja mrežnog IP video snimača do 128 kamera minimalno sljedećih karakteristika:                                                         
- H.265/H.264/JPEG format zapisa
- prihvat 64 mrežne kamere (video i audio), proširivo do 128 kamera sa dodatnom licencom
- 640Mbps ukupno throughput, (384 Mpbs za snimanje)
- sub-stream snimanje za pristup preko sporih konekcija (max 768 kbps)
- snimanje do 12MP video signala s kamera
- automatsko konfiguriranje kamera
- automatsko prebacivanje video zapisa sa SD kartica na  kamerama
- različiti modovi snimanja ( događaj, kalendar, alarm)
- pretraživanje zapisa po vremenu, događaju, detekciji pokreta, broju kamere
 - 9 integriranih slotova za diskove, podržana redundancija RAID 5/6 za visoku sigurnost podataka
- mogućnost arhive do 324 TB sa spajanjem jedinice za dodatnu arhivu (RAID0)
- podrška za hot-swap – promjena diska bez prekidanja snimanja
- 2 x HDMI (4K,FHD) izlaza
- 2 x 10/100/1000Base Tx i 1 x10/100Base Tx
- moguć pristup do 16 klijenata istovremeno
- 32 alarmna ulaza
- logiranje 1000 događaja
- napajanje 230VAC, max. potrošnja 125W sa 9 diskova
- 19“ rack ugradnja, visina 3U
- radna temperatura od +5 ˚C do +45 ˚C        
                                                                                                                                                                                                                            </t>
  </si>
  <si>
    <t>E.17.03.</t>
  </si>
  <si>
    <t xml:space="preserve">Dobava, isporuka i ugradnja licence za spajanje dodatnih 32 kamere   
                                                        </t>
  </si>
  <si>
    <t>E.17.04.</t>
  </si>
  <si>
    <t xml:space="preserve">Dobava, isporuka i ugradnja HDD diska namijenjenog za sustave video nadzora minimalno sljedećih karakteristika: 
- 6 TB
- 64 MB cache                                    
                                                    </t>
  </si>
  <si>
    <t>E.17.05.</t>
  </si>
  <si>
    <t xml:space="preserve">Dobava, isporuka i ugradnja fiksne IP kamere tipa B1 minimalno sljedećih karakteristika: 
 - 1/3“, progressive scan visokoosjetljivi MOS senzor, 
- broj slika/s: 60 fps @ 1080p, H.264 i H.265 kompresija, 
- maksimalna rezolucija slike 2,048 x 1,536 @30fps, 60fps uz rezoluciju fullHD (1080p)
- četverostruki H.264 i H.265 stream za istovremeni real-time nadzor i visokokvalitetno snimanje
- dinamički raspon 144 dB za promjenjive uvjete osvjetljenja
- motorizirana varifokalna leća od 2.8 do 10mm
- IR reflektor, dometa 40m
- Auto Back Focus tehnologija za automatsko fokusiranje slike pomicanjem MOS senzora
- visoka osjetljivost: 0.0012 lux (kolor), 0.006 lux (crno/bijeli mod) kod F1.6, 0 lux sa uključenim IR
- inteligentna adptacija slike nadzire dinamiku i kretnju scene te automatski prilagođava u stvarnom vremenu postavke za što kvalitetniju sliku
 - opcija za inteligentnu video detekciju pokreta u slici: detekcija prodora u perimetar, detekcija ostavljenog/uklonjenog objekta, detekcija prelaska zamišljene linije, detekcija smjera kretanja objekta, detekcija nagle promjene scene kamera 
- ugrađena automatska kompenzacija jakog svijetla 
- 3 programambilna digitalna ulaza ili 2 izlaza
-  podržan ONVIF protokol
-  napajanje: DC12 V / 750 mA / cca 9 W PoE Device: DC48 V / 195 mA / cca 9.4W
- antivandal kućište IK10
- IP 66, NEMA 4X 
- radna temperatura : -40°C do +60°
</t>
  </si>
  <si>
    <t>E.17.06.</t>
  </si>
  <si>
    <t xml:space="preserve">Dobava, isporuka i ugradnja fiksne IP kamere tipa B2 minimalno sljedećih karakteristika: 
 - 1/3“, progressive scan visokoosjetljivi MOS senzor, 
- broj slika/s: 60 fps @ 1080p, H.264 i H.265 kompresija, 
- maksimalna rezolucija slike 2,048 x 1,536 @30fps, 60fps uz rezoluciju fullHD (1080p)
- četverostruki H.264 i H.265 stream za istovremeni real-time nadzor i visokokvalitetno snimanje
- dinamički raspon 144 dB za promjenjive uvjete osvjetljenja
- motorizirana varifokalna leća od 9 do 21mm
- IR reflektor, dometa 40m
- Auto Back Focus tehnologija za automatsko fokusiranje slike pomicanjem MOS senzora
- visoka osjetljivost: 0.0012 lux (kolor), 0.006 lux (crno/bijeli mod) kod F1.6, 0 lux sa uključenim IR
- inteligentna adptacija slike nadzire dinamiku i kretnju scene te automatski prilagođava u stvarnom vremenu postavke za što kvalitetniju sliku
 - opcija za inteligentnu video detekciju pokreta u slici: detekcija prodora u perimetar, detekcija ostavljenog/uklonjenog objekta, detekcija prelaska zamišljene linije, detekcija smjera kretanja objekta, detekcija nagle promjene scene kamera 
- ugrađena automatska kompenzacija jakog svijetla 
- 3 programambilna digitalna ulaza ili 2 izlaza
-  podržan ONVIF protokol
-  napajanje: DC12 V / 750 mA / cca 9 W PoE Device: DC48 V / 195 mA / cca 9.4W
- antivandal kućište IK10
- IP 66, NEMA 4X 
- radna temperatura : -40°C do +60°
</t>
  </si>
  <si>
    <t>E.17.07.</t>
  </si>
  <si>
    <t>Dobava, isporuka i ugradnja IP mrežne kamere tip D1 u kupolastom kućištu minimalno sljedećih karakteristika: 
- 1/3“, progressive scan visokoosjetljivi MOS senzor, 
- efektivna rezolucija 3 MP
- broj slika/s: 60 fps @ 1080p, 30 fps @ (3 MP)
- maksimalna rezolucija slike: 1920 x 1080 za 16:9, 2048 x 1536 za 4:3
- višestruki H.265/H.264/JPEG stream za istovremeni real-time nadzor i visokokvalitetno snimanje
- široki dinamički raspon 144 dB
- stabilizacija slike - kamera automatski podešava pojačanje i brzinu blende prema osvijetljenosti i brzini objekta u pokretu
- automatsko fokusiranje slike pomicanjem MOS senzora
- visoka osjetljivost: 0.012 lx (Color), 0.0 lx (B/W) kod F1.6
- motorizirani varifokalni objektiv: 2.8-10mm 
- optički zoom: 3.6 x, digitalni zoom: 4x
 - automatska kompenzacija jakog svijetla (npr. svjetla vozila)
- automatska kompenzacija utjecaja magle u slici
- automatska adaptivna kvaliteta slike u određenim područjima sa malo kretanja za uštedu prostora za pohranu i bitrate
- podešavanje slanja I-FRAME do svakih 60 sekundi za vrlo statične slike
- napredna detekcija ljudskog lica, slanje informacije o poziciji ljudskog lica putem video signala ili XML-a
- 4 programibilna područja za video detekciju pokreta</t>
  </si>
  <si>
    <t xml:space="preserve">- 8 programibilnih zona privatnosti
- utor za memorijske SDXC/SDHC/SD kartice za snimanje i redundantno snimanje zapisa kod nestanka mreže
- podržani protokoli: ONVIF, IPv4/IPv6, 3 digitalna ulaza/izlaza, napajanje: 12 VDC/PoE, radna temperatura od -10°C do +60°C, IK10, dome kućište od lijevanog aluminija
</t>
  </si>
  <si>
    <t>E.17.08.</t>
  </si>
  <si>
    <t xml:space="preserve">Dobava i polaganje u pripremljene kabelske trase komunikacijskog kabela S/FTP 4×2×0.5 mm kategorija 6a za ETHERNET I VOIP instalaciju, LSZH prema standardu ISO/IEC 11801 ed. 2.0, EN 50173-1 i EIA/TIA 568 EIA/TIA colour code ( kabeli moraju biti flame retardant sa karakteristikama LSZH sleeve: zero halogen
</t>
  </si>
  <si>
    <t>E.17.09.</t>
  </si>
  <si>
    <t xml:space="preserve">Dobava, isporuka i ugradnja bezhalogene samogasiva plastična PNT cijev prema normi HRN EN 61386-1 i HRN DIN 41012-12 ( E90 ) promjera Ø16 mm i proširenjem za spajanje cijevi  RAL 7035 uključujući potrebni instalacijski spojni i montažni pribor i materijal (tiple, vijci, koljena, obujmice i vezice)
</t>
  </si>
  <si>
    <t>E.17.10.</t>
  </si>
  <si>
    <t xml:space="preserve">Dobava, isporuka i ugradnja savitljive cijevi prema normi HRN EN 61386-1 za srednju otpornost na pritisak bezhalogena samogasiva  promjera Ø20 mm RAL 7035 uključujući potrebni instalacijski spojni i montažni pribor i materijal
</t>
  </si>
  <si>
    <t>E.17.11.</t>
  </si>
  <si>
    <t xml:space="preserve">Izrada prodore kroz požarne zone komplet sa zatvaranjem prodora promjera f 50 mm 
Prodor instalacije video nadzora pojedinačnih kabela koji sadrži:
 - R okvir  - kom 1
 - modul za prolaz kabela RM20 - kom 4
 - mazivo 10 ml - kom 1
Komplet sa svim potrebnim radom montažnim materijalom. U cijenu uračunati izdavanje uvjerenja o izvršenom zapunjavanju sa potrebnim certifikatima. U cijenu uračunati izradu nacrta protupožarnih brtvljenja sa svim potrebnim opisima i oznakama koje se moraju podudarati sa izvedenim stanjem.
</t>
  </si>
  <si>
    <t>E.17.12.</t>
  </si>
  <si>
    <t xml:space="preserve">Ispitivanje instalacije sustava video nadzora prije ugradnje elemenata.
</t>
  </si>
  <si>
    <t>E.17.13.</t>
  </si>
  <si>
    <t xml:space="preserve">Podešavanje parametara kamere, uključivo:
 - podešavanje IP adrese kamere
 - podešavanje vidnog polja kamere
 - podešavanje activity moda rada kamere
 - definiranje parametara kamernog mjesta unutar programske podrške za pohranu i nadzor sustava
</t>
  </si>
  <si>
    <t>E.17.14.</t>
  </si>
  <si>
    <t xml:space="preserve">Instalacija programske aplikacije za integraciju sustava video nadzora u centralni nadzorni sustav, uključivo:
- izrada grafičkih podloga objekta i unošenje u centralnu nadzornu aplikaciju 
- definiranje kamernih mjesta (naziv i redoslijed kamera)
- podešavanje načina snimanja svake pojedine kamere
- podešavanje prikaza slika na ekranima
- podešavanje alarmnog moda rada aplikacije
</t>
  </si>
  <si>
    <t>E.17.15.</t>
  </si>
  <si>
    <t xml:space="preserve">Integracija, povezivanje i podešavanje aplikacije video nadzora i alarmnih događaja od ostalih sustava sigurnosnih sustava (kontrola pristupa, vatrodojava)
</t>
  </si>
  <si>
    <t>E.17.16.</t>
  </si>
  <si>
    <t xml:space="preserve">Puštanje u rad i funkcionalno ispitivanje sustava, uključivo jednokratno dodatno podešavanje parametara sustava nakon probnog rada, sve prema zahtjevima korisnika.
</t>
  </si>
  <si>
    <t>E.17.17.</t>
  </si>
  <si>
    <t xml:space="preserve">Obuka korisnika za rad sa sustavom i primopredaja sustava, izrada zapisnika
</t>
  </si>
  <si>
    <t>E.18.</t>
  </si>
  <si>
    <t>INSTALACIJA SUSTAVA KONTROLE PRISTUPA</t>
  </si>
  <si>
    <t>E.18.01.</t>
  </si>
  <si>
    <t xml:space="preserve">Dobava i isporuka modula za sustav kontrole pristupa kojim se osigurava sljedeća funkcionalnost unutar centralne upravljačke aplikacije:
- napredan način definiranja prava kretanja korisnika u nadzirane prostore, prilagođen sustavima s velikim brojem korisnika
- uz standardne profile prolaska, sustav podržava definiciju individualnih prava kojima se omogućuje ulazak u dodatne prostore u definiranom vremenskom periodu
- aplikacija mora omogućiti zadavanje perioda valjanosti individualnih prava na razini minute (dan-mjesec-godina sati:minute)
- područja koja se dodjeljuju profilima prolaska moraju biti organizirana hijerarhijski radi jednostavnijeg dodjeljivanja prava kretanja (npr. zgrada -&gt; kat -&gt; prostor)
- svaki korisnik može imati neograničen broj profila prolaska i individualnih prava
- definiranje PIN-a zaposlenika, nadzor statusa svih elemenata sustava
- upravljanje elementima sustava (npr. otvaranje vrata računalom)
- prikaz trenutnog broja osoba u svakom nadziranom prostoru
izdavanje zamjenske kartice pri čemu standardna kartica postaje blokirana
- napredne mogućnosti kontrole pristupa poput ograničavanja broja osoba u prostoru, nadzor pravilnog kretanja prostorom na globalnoj razini, mogućnost dodatne provjere prolaska (on-line mode) itd.
- licencira se po broju čitača
</t>
  </si>
  <si>
    <t>E.18.02.</t>
  </si>
  <si>
    <t xml:space="preserve">Dobava i isporuka modula za povezivanje sustava za izdavanje ključeva kojim se osigurava sljedeća funkcionalnost unutar centralne upravljačke aplikacije:
- služi za upravljanje ormarićima za čuvanje ključeva
- definira se tko ima pravo u kojem periodu koristiti definirane ključeve
- omogućuje izradu izvještaja o korištenju ključeva i trenutni uvid tko je zadužio određeni ključ
- moguće je onemogućiti izlazak iz objekta ako korisnik nije vratio zadužene ključeve
- licenca za 64 ključa
</t>
  </si>
  <si>
    <t>E.18.03.</t>
  </si>
  <si>
    <t xml:space="preserve">Dobava i isporuka modula za sustav evidencije radnog vremena kojim se osigurava sljedeća funkcionalnost unutar centralne upravljačke aplikacije:
-  automatizirana evidencija radnog vremena sukladna zahtjevima Pravilnika o sadržaju i načinu vođenja evidencije o radnicima
- licencira za 100 ljudi
</t>
  </si>
  <si>
    <t>E.18.04.</t>
  </si>
  <si>
    <t xml:space="preserve">Dobava, isporuka, ugradnja, spajanje i označavanje IP kontrolera kontrole pristupa minimalno sljedećih karakteristika: 
- upravljanje vratima: 2 vrata, proširivo do 8 vrata
- mogućnost spajanja 2 čitača, proširivo do 16 
- načini rada: Online/offline (U offline modu odlučuje lokalno o pravima prolaska)
- sučelje 10/100 Mbps Ethernet za komunikaciju sa serverom
- 20.000 korisnika i 60.000 događaja, proširivo
- 4 digitalna ulaza i 3 izlaza, proširivo sa 8 ulaza i 16 izlaza
- napajanje 10 do 34 VDC
- uključene dodatne funkcije za višu razinu sigurnosti
</t>
  </si>
  <si>
    <t>E.18.05.</t>
  </si>
  <si>
    <t xml:space="preserve">Dobava, isporuka,  ugradnja, spajanje i označavanje modula za nadzor vrata minimalno sljedećih karakteristika: 
- integrirano RS-485 sučelje za komunikaciju s kontrolerom
- podrška za spajanje min. 2 čitača kartica
- min. 4 ulaza s mogućnošću provjere strujne petlje
- spajanje 2 Wiegand čitača
- izlazi: relej za otvaranje vrata + 2× alarmni relej
- ulazi: tipkalo za izlaz u slučaju opasnosti,
- nadzor statusa vrata (uz provjeru kratkog spoja)
- uključeno metalno kućište s napajačem i akumulatorskom baterijom za autonomno napajanje u slučaju nestanka el. energije
</t>
  </si>
  <si>
    <t>E.18.06.</t>
  </si>
  <si>
    <t xml:space="preserve">Dobava, isporuka, ugradnja i spajanje beskontaktnog čitača kartica minimalno sljedećih karakteristika: 
- frekvencija rada 13,56 MHz
- čitanje podataka upisanih u karticu
- mogućnost zapisivanja podataka na karticu
- RS485 sučelje
- prikaz statusa vrata različitim bojama (npr. blokirana vrata - crveno, stalno otvorena - zeleno)
- tehnologija  sukladno standardu ISO14443A
- ugrađena  svjetlosna (LED) i zvučna signalizacija rada
- nadžbukna ugradnja, boja crna, siva
- izvedba za vanjsku ili unutarnju ugradnju
- dimenzije: max. 100 x 45 x 25 mm
</t>
  </si>
  <si>
    <t>E.18.07.</t>
  </si>
  <si>
    <t xml:space="preserve">Dobava, isporuka i ugradnja stolnog čitača kartica minimalno sljedećih karakteristika:
- standard čitanja i frekvencija rada: Mifare – 13,56 Mhz
- podržani standardi kartica: Hitag, EM, LEGIC prime, LEGIC advant, Mifare Classic, Mifare DESFire/EV1
- sučelje: USB 2.0
- napajanje: 5 VDC 
- dimenzije: max. 106 x 82 25 mm
- radna temperatura: -30 do +55 °C 
</t>
  </si>
  <si>
    <t>E.18.08.</t>
  </si>
  <si>
    <t xml:space="preserve">Dobava i isporuka beskontaktnih kartica minimalno sljedećih karakteristika:
- Mifare
- sukladno standardu ISO14443A
- bijele boje
</t>
  </si>
  <si>
    <t>E.18.09.</t>
  </si>
  <si>
    <t xml:space="preserve">Dobava i isporuka magnetskog kontakta za ugradnju na vrata i prozore minimalno sljedećih karakteristika:
-magnetski kontakt za ugradnu montažu
-max. struja prekidanja: 0.02 A
</t>
  </si>
  <si>
    <t>E.18.10.</t>
  </si>
  <si>
    <t xml:space="preserve">Dobava, isporuka, ugradnja i spajanje elektroprihvatnika tip C na nacrtu minimalno sljedećih karakteristika:
-  napajanje 12VDC
- bez napona zaključan (fail-secure)
- sila držanja 3500N
- uključen sav montažni i spojni pribor
</t>
  </si>
  <si>
    <t>E.18.11.</t>
  </si>
  <si>
    <t xml:space="preserve">Dobava, isporuka i ugradnja elektroprihvatnika za ugradnju u protupožarna vrata tip F na nacrtu minimalno sljedećih karakteristika:                                                                                                                             -  napajanje 12VDC
- bez napona zaključan (fail-secure)
- sila držanja 3500N
- uključen sav montažni i spojni pribor
</t>
  </si>
  <si>
    <t>E.18.12.</t>
  </si>
  <si>
    <t xml:space="preserve">Dobava, isporuka, ugradnja i spajanje elektroprihvatnika tip S na nacrtu minimalno sljedećih karakteristika:
- napon napajanja 12VDC
- bez napona otključan(fail-safe)
- za klizna vrata
- uključen sav montažni i spojni pribor
</t>
  </si>
  <si>
    <t>E.18.13.</t>
  </si>
  <si>
    <t xml:space="preserve">Dobava, isporuka, ugradnja i spajanje elektroprihvatnika tip E na nacrtu minimalno sljedećih karakteristika:
- elektromagnetska brava sa obostrano kontroliranim kvakama
- napon napajanja 12VDC
- bez napona otključan(fail-safe)
- uključen sav montažni i spojni pribor (provodnik kabela i sl)
</t>
  </si>
  <si>
    <t>E.18.14.</t>
  </si>
  <si>
    <t xml:space="preserve">Dobava, isporuka, ugradnja i spajanje exit tipkala minimalno sljedećih karakteristika:
- jednostruki kontakti
- podžbukna montaža 
- NO kontakt.
</t>
  </si>
  <si>
    <t>E.18.15.</t>
  </si>
  <si>
    <t xml:space="preserve">Dobava, isporuka, ugradnja i spajanje evakuacijskog panik terminala minimalno sljedećih karakteristika:
- napajanje 12 VDC
- ulazi i izlazi za spajanje alarmnih ulaza (kontrole pristupa i alarma požara) te izvršnih elemenata
- zvučna i svjetlosna signalizacija
- podžbukna ugradnja
- sukladno EN 13637    
</t>
  </si>
  <si>
    <t>E.18.16.</t>
  </si>
  <si>
    <t xml:space="preserve">Dobava, isporuka, ugradnja i spajanje ormarića za čuvanje 64 ključa minimalno sljedećih karakteristika:
- sigurnosni ormar s automatskim zatvaranjem
- 64 prox cilindara za vješanje ključeva
- 64 privjeska za ključeve, sa identifikacijom beskontaktnim karticama
- konverter RS485-TCP/IP za povezivanje na računalo
- napanje 13,8 VDC
- prijenos informacija između privjeska i utora u ormariću mora biti beskontaktna
</t>
  </si>
  <si>
    <t>E.18.17.</t>
  </si>
  <si>
    <t xml:space="preserve">Dobava, isporuka, ugradnja i spajanje terminala za identifikaciju korisnika i upravljanje sustavom, minimalno sljedećih karakteristika:
 - korisnički terminal za identifikaciju korisnika
   karticom i/ili PIN-om
 - RS485 komunikacija sa ormarom
 - Ethernet komunikacija sa računalom
 - čitač beskontaktnih kartica Mifare DESfire EV2
</t>
  </si>
  <si>
    <t>E.18.18.</t>
  </si>
  <si>
    <t xml:space="preserve">Dobava, isporuka, ugradnja i spajanje terminala za evidenciju radnog vremena  minimalno sljedećih karakteristika:                                                                                      -podrška za min. 600 osoba, 50.000 događaja,proširivo
-registracija dolaska, odlaska i proizvoljnih razloga odsutnosti
-prikaz salda definiranih vremenskih tipova automatski pri registraciji
-grafički ekran s pozadinskim osvjetljenjem 
-prikaz teksta na ekranu u min. 4 reda
-min. 4 funkcijske tipke + PIN tipkovnica 
-terminal treba osigurati odabir minimalno 40 razloga izlaska
-svjetlosna i zvučna signalizacija
-detekcija neovlaštenog otvaranja kućišta
-TCP/IP sučelje za komunikaciju sa serverom
</t>
  </si>
  <si>
    <t>E.18.19.</t>
  </si>
  <si>
    <t>E.18.20.</t>
  </si>
  <si>
    <t xml:space="preserve">Dobava isporuka i polaganje u pripremljene kabelske trase alarmnog kabela 6AF22.
</t>
  </si>
  <si>
    <t>E.18.21.</t>
  </si>
  <si>
    <t xml:space="preserve">Dobava isporuka i polaganje signalnog kabela bez halogena JH(St)H 4x2x0,8 mm.
</t>
  </si>
  <si>
    <t>E.18.22.</t>
  </si>
  <si>
    <t xml:space="preserve">Dobava isporuka i polaganje kabela bez halogena za napajanje,HSLH 2x0,75mm2
</t>
  </si>
  <si>
    <t>E.18.23.</t>
  </si>
  <si>
    <t xml:space="preserve">Dobava isporuka i polaganje napajačkog kabela bez halogena u pripremljene trase kabela N2XH 3G1,5mm2.
</t>
  </si>
  <si>
    <t>E.18.24.</t>
  </si>
  <si>
    <t>E.18.25.</t>
  </si>
  <si>
    <t>E.18.26.</t>
  </si>
  <si>
    <t xml:space="preserve">Izrada prodore kroz požarne zone komplet sa zatvaranjem prodora promjera f 50 mm  
Prodor pojedinačnih kabela kontrole pristupa koji sadrži:
 - R okvir tip R70 - kom 1
 - modul za prolaz kabela RM20 - kom 4
 - mazivo 10 ml - kom 1
Komplet sa svim potrebnim radom montažnim materijalom. U cijenu uračunati izdavanje uvjerenja o izvršenom zapunjavanju sa potrebnim certifikatima. U cijenu uračunati izradu nacrta protupožarnih brtvljenja sa svim potrebnim opisima i oznakama koje se moraju podudarati sa izvedenim stanjem.
</t>
  </si>
  <si>
    <t>E.18.27.</t>
  </si>
  <si>
    <t xml:space="preserve">Ispitivanje instalacije sustava kontrole pristupa prije ugradnje elemenata.
</t>
  </si>
  <si>
    <t>E.18.28.</t>
  </si>
  <si>
    <t xml:space="preserve">Programiranje kontrolera za kontrolu prolaska i nadzor ulazno/izlaznih točaka, uključivo:
-povezivanje na Ethernet sučelje za komunikaciju prema centralnom računalu
-prihvat konfiguracije iz centralnog računala
-programiranje ponašanja izlaza u ovisnosti o stanju ulaza, broju kartice, broju tvrtke upisanom u kartici i vremenskom programu
-programiranje upravljanja svjetlosnim i zvučnim signalizacijama stanja vrata/barijera.
</t>
  </si>
  <si>
    <t>E.18.29.</t>
  </si>
  <si>
    <t xml:space="preserve">Instalacija programske aplikacije za kontrolu pristupa u centralni nadzorni sustav i parametriranje prema zahtjevu korisnika, uključivo:
- izrada grafičkih podloga objekta i unošenje u centralnu nadzornu aplikaciju
- podešavanje parametara svih perifernih uređaja
- formiranje baze podataka o operaterima sustava 
- formiranje baze podataka o nosiocima kartica s njihovim profilima prolaska
- definiranje podataka o osobi (npr. datum dolaska u tvrtku, datum rođenja, proizvoljni tekst itd.) koji se mogu naknadno koristiti za druge aplikacije
- definiranje prostora
- nadzornih područja (access grids),
- profila prolaska 
- pridjeljivanja nadziranih područja i vremenskih perioda 
- definiranje vremenskih zona za svako nadzirano područje
- minimalnog i maksimalnog broja osoba koje se mogu trenutačno nalaziti u nadziranom prostoru
- antipassback, kontrola redoslijeda prostorija, alarm prisile
- moguće definiranje posebnih dana
- definiranje nadzora i upravljanje vratima
- generiranje izvješća o broju korisnika prisutnih u pojedinom prostoru, o prostoru trenutne prisutnosti pojedinog korisnika, o vremenima prolaska pojedinog korisnika kroz pojedini prolaz, o   provedenom vremenu korisnika u pojedinom prostoru
</t>
  </si>
  <si>
    <t>E.18.30.</t>
  </si>
  <si>
    <t xml:space="preserve">Integracija, povezivanje i podešavanje aplikacije kontrole pristupa i alarmnih događaja sa ostalim sustavima
</t>
  </si>
  <si>
    <t>E.18.31.</t>
  </si>
  <si>
    <t>E.18.32.</t>
  </si>
  <si>
    <t>E.19.</t>
  </si>
  <si>
    <t>INSTALACIJA IP BOLNIČKE SIGNALIZACIJE</t>
  </si>
  <si>
    <t>E.19.01.</t>
  </si>
  <si>
    <t>Dobava i isporuka modula za povezivanje sustava bolničke signalizacije kojim se osigurava sljedeća funkcionalnost unutar centralne upravljačke aplikacije:
- podržano je više tehnologija za parametriranje i upravljanje sustavom plinodetekcije: 
- Modbus
- OPC
- dokumentiranim komunikacijskim protokolom proizvođača
- direktnim pristupom strukturiranim izvorima podataka SQL sintaksom 
- prikaz događaja nastalih u sustavu bolničke signalizacije u realnom vremenu
- upravljanje svim elementima u sustavu bolničke signalizacije kroz kontrolni centar klijent aplikacije i grafičku mapu
- alat za automatsko preuzimanje svih elemenata sustava bolničke signalizacije
- alat za automatsko preuzimanje pozicija elemenata iz .dwg tlocrta objekta.</t>
  </si>
  <si>
    <t>E.19.02.</t>
  </si>
  <si>
    <t xml:space="preserve">Dobava, isporuka, ugradnja i spajanje servera za IP sustav bolničke signalizacije, minimalno sljedećih karakteristika:
- serversko računalo sa uključenom aplikacijom za upravljanje IP bolničkom signalizacijom
- upravljanje, nadzor i administracija sustava sa udaljene lokacije
- mogućnost proširenja i spajanja prema drugim sustavima kao što su sustav za dojavu požara, telefonski sustav, alarmni sustav i dr.
- ugradnja u 19'' komunikacijski ormar
</t>
  </si>
  <si>
    <t>E.19.03.</t>
  </si>
  <si>
    <t xml:space="preserve">Dobava, isporuka, ugradnja i spajanje napajača, minimalno sljedećih karakteristika:
- napajač za napajanje sustava bolničke signalizacije
- snaga 240W
- izlaz 24 VDC, 10 A
</t>
  </si>
  <si>
    <t>E.19.04.</t>
  </si>
  <si>
    <t xml:space="preserve">Dobava, isporuka, ugradnja, označavanje i spajanje  sistemskog IP preklopnika za sustav  bolničke signalizacije, minimalno sljedećih karakteristika:
- sistemski IP preklopnik za spajanje 8 IP terminala
- redudantna konekcija prema centralnom serveru
- digitalni data-bus za spajanje do 126 modula
- napajanje IP terminala putem PoE
- mogućnost proširenja sustava na prijenos radio ili TV signala
- mogućnost upravaljanja tekstualnim terminalima
 - zadovoljava normu VDE 0834
</t>
  </si>
  <si>
    <t>E.19.05.</t>
  </si>
  <si>
    <t xml:space="preserve">Dobava, isporuka, ugradnja, spajanje i označavanje IP sobnog komunikacijskog terminala, minimalno sljedećih karakteristika:
- grafički zaslon rezolucije 128x64 piksela
- ugrađen mikrofon i zvučnik
- elektronički zvučni signal za prosljeđivanje poziva
- 2x RJ 45 priključak
- antibakterijsko membrana sa tipkovnicom
- pozivne tipka (crvena) sa integriranom funkcijom za traženje svijetla
- tipka za poziv liječnika (plava) sa integriranom funkcijom za traženje svijetla
- pomoćna tipka za poziv pomoćnog osoblja (siva) sa integriranom funkcijom za traženje svijetla
- tipka prisutnosti (zelena) sa kontrolnim LED-om
- tipka prisutnosti (plava) sa kontrolnim LED-om
- tipka prisutnosti (žuta) sa kontrolnim LED-om
- 3 interaktivne funkcijske tipke za podešavanje svjetline i kontrasta, regulaciju glasnoće, izlistavanje više poziva, uključivanje i isključivanje radio programa, podešavanje vremenskih intervala za podsjetnike
- dimenzije: max. 203 x 86 x 17 mm
- plastično kućište u boji RAL9016
</t>
  </si>
  <si>
    <t>E.19.06.</t>
  </si>
  <si>
    <t xml:space="preserve">Dobava, isporuka, ugradnja, spajanje i označavanje nadzorne stanice za medicinsko osoblje, minimalno sljedećih karakteristika:
- prikaz datuma i vremena
- prikaz poziva, podsjetnika i učestalih grešaka 
- prikaz oznaka prisutnosti ovisno o kategoriji ( u odgovarajućoj boji, sukladno s VDE 0834 standardom i jedinstvenim simbolima)
- prikaz svih poziva odgovarajućim bojama sukladno s VDE 0834 standardom i jasnim simbolima za svaki tip poziva, prikaz događaja iz vanjskih sustava koji su poslani u sustav dojave medicinskog osoblja preko komunikacijskih nadzornih panela
- svi pozivi su automatski prikazani i poredani u ovisnosti o prioritetu
- prikaz tipa poziva s informacijom o broju kreveta ili WC poziv, poziv liječnika i dr.
- prikaz točne lokacije poziva s informacijom o imenu pojedine sobe 
- treptajući hitni pozivi
- aktiviranje podsjetnika
- terminal se sastoji od sljedećih dijelova:
- plastično kućište
- TFT zaslon osjetljiv na dodir rezolucije 800x480, dijagonale 6.5''
- ugrađena SIP VOIP telefonija
- stakleni panel otporan na udarce
- interaktivne funkcijske tipke
- mikrofon i zvučnik za razgovor
- sučelje 100BaseTX za spajanje mrežnim preklopnikom
</t>
  </si>
  <si>
    <t>E.19.07.</t>
  </si>
  <si>
    <t>Dobava, isporuka, ugradnja, spajanje i označavanje spojnog modula za IP uređaje, minimalno sljedećih karakteristika:
- 1xRJ45 označen bojom, uključivo mehanizam za automatsko isključivanje
- 1xRJ45 za spajanje računala pacijenta
- 1x 5 polni DIN konektor za spajanje dijagnostičkog uređaja
- plastično kućište u boji RAL 9016
- dimenzije: max. 158 x 81 x 13 mm
- zadovoljava normu VDE 0834
- ugradnja na nadkrevetni kanal</t>
  </si>
  <si>
    <t>E.19.08.</t>
  </si>
  <si>
    <t xml:space="preserve">Dobava, isporuka, ugradnja, spajanje i označavanje sobnog koncentratora  sa sljedećim karakteristikama:
 - spajanje do 5 tipkala i lampi 
 - spajanje na sistemski preklopnik bolničkog sustava
 - zadovoljava normu VDE 0834
 - uključena  kutija za ugradnju
</t>
  </si>
  <si>
    <t>E.19.09.</t>
  </si>
  <si>
    <t xml:space="preserve">Dobava, isporuka, ugradnja, spajanje i označavanje pozivnog tipkala i tipkala za poništavanje poziva za, minimalno sljedećih karakteristika:
- 1 pozivni gumb (crvene boje, sa simbolom medicinskog osoblja) uključujući svjetlo za potvrdu poziva i svjetlo za lakši pronalazak tipkala u mraku
- 1 gumb prisutnosti (zelene boje) uključujući kontrolni LED
- 2 RJ45 port za spajanje na IO bus
- plastično kućište max. 83 x 80 x 36 mm u boji RAL 9016
</t>
  </si>
  <si>
    <t>E.19.10.</t>
  </si>
  <si>
    <t>Dobava, isporuka, ugradnja, spajanje i označavanje spojnog modula za krevetno pozivno tipkalo i spajanje dijagnostičkog uređaja,  minimalno sljedećih karakteristika:
- 2xRJ12 (6 polni) konektor za spajanje podatkovne sabirnice
- 1xRJ45 označen bojom, uključivo mehanizam za automatsko isključivanje
- 1x 5 polni DIN konektor za spajanje dijagnostičkog uređaja
- plastično kućište u boji RAL 9016
- dimenzije: max. 158 x 81 x 13 mm</t>
  </si>
  <si>
    <t>E.19.11.</t>
  </si>
  <si>
    <t xml:space="preserve">Dobava, isporuka, ugradnja, spajanje i označavanje krevetnog tipkala, minimalno sljedećih karakteristika:
- krevetno pozivno tipkalo sa 1 pozivnom tipkalom i 2 tipke za upravljanje rasvjetom
 - dužina kabela 2,8 m sa samootpuštajućim konektorom
- 3 LED indikatora za potvrdu
 - nadzor elektronike
 - zadovoljava normu VDE 0834
 - zaštita od vlage i prskanja
 - uključen krevetni držač
</t>
  </si>
  <si>
    <t>E.19.12.</t>
  </si>
  <si>
    <t xml:space="preserve">Dobava, isporuka, ugradnja, spajanje i označavanje poteznog tipkala, minimalno sljedećih karakteristika:
- integrirano svijetlo za lakši pronalazak uređaja u mraku i svjetlo za potvrdu poziva
- mikro prekidač s 2 m dugačkim konopcem i drške sa simbolom medicinskog osoblja
- 2xRJ12 (6 polni) konektor za spajanje podatkovne sabirnice
- maksimalna sila povlačenja: 120N (približno 12 kg): mogućnost lake zamjene konopca iz higijenskih razloga
- plastično kućište u boji RAL 9016
- dimenzije: max. 83 x 80 x 15 mm
</t>
  </si>
  <si>
    <t>E.19.13.</t>
  </si>
  <si>
    <t xml:space="preserve">Dobava, isporuka, ugradnja, spajanje i označavanje svjetlosnog modula,  minimalno sljedećih karakteristika:
- 5 svjetlosnih komora sa reflektorima za homogeno osvjetljenje
- 1 svjetlosna komora s 3 ultra svijetle crvene LED diode
- 1 svjetlosna komora s 3 ultra svijetle bijele LED diode
- 1 svjetlosna komora s 3 ultra svijetle zelene LED diode
- 1 svjetlosna komora s 3 ultra svijetle žute  LED diode
- 1 svjetlosna komora s 3 ultra svijetle plave LED diode
- svaka svjetlosna komora je sukladna s VDE0834 standardom obzirom na jakost svjetla
- vijek trajanja LED dioda je približno 100 000 radnih sati
- plastična montažna podloga s kontrolnom elektroničkom pločicom
- 2xRJ 45 pokrov za svjetlo dimenzija max. 83 x 80 x 42 mm
- 1 RJ45 port za spajanje podatkovnih krugova
</t>
  </si>
  <si>
    <t>E.19.14.</t>
  </si>
  <si>
    <t xml:space="preserve">Dobava, isporuka, ugradnja, spajanje i označavanje ulazno izlaznog modula, minimalno sljedećih karakteristika:
- upravljačka elektronička pločica s izolatorom KS-a na podatkovnoj sabirnici
- 2 RJ45 porta za spajanje podatkovnih BUS uređaja
- 3 beznaponska izlaza prema EN60950, max. 60V/1A
- 3 beznaponska ulaza prema EN60950
- 12 vijčanih priključnica za spajanje ulaza/izlaza
-dimenzije max. 26 x 85 x 42 mm uključivo plastično kućište
</t>
  </si>
  <si>
    <t>E.19.15.</t>
  </si>
  <si>
    <t>E.19.16.</t>
  </si>
  <si>
    <t>E.19.17.</t>
  </si>
  <si>
    <t xml:space="preserve">Dobava isporuka i polaganje signalnog kabela bez halogena JH(St)H 2x2x0,8 mm.
</t>
  </si>
  <si>
    <t>E.19.18.</t>
  </si>
  <si>
    <t>E.19.19.</t>
  </si>
  <si>
    <t>E.19.20.</t>
  </si>
  <si>
    <t xml:space="preserve">Izrada prodore kroz požarne zone komplet sa zatvaranjem prodora promjera f 50 mm  
Prodor pojedinačnih kabela bolničke signalizacije koji sadrži:
 - R okvir tip R70 - kom 1
 - modul za prolaz kabela RM20 - kom 4
 - mazivo 10 ml - kom 1
Komplet sa svim potrebnim radom montažnim materijalom. U cijenu uračunati izdavanje uvjerenja o izvršenom zapunjavanju sa potrebnim certifikatima. U cijenu uračunati izradu nacrta protupožarnih brtvljenja sa svim potrebnim opisima i oznakama koje se moraju podudarati sa izvedenim stanjem.
</t>
  </si>
  <si>
    <t>E.19.21.</t>
  </si>
  <si>
    <t xml:space="preserve">Programiranje rada sustava bolničke signalizacije, unošenje korisničkih podataka, definiranje odjela, soba, načina rada sustava prema zahtjevima korisnika
</t>
  </si>
  <si>
    <t>E.19.22.</t>
  </si>
  <si>
    <t xml:space="preserve">Integracija, povezivanje i podešavanje aplikacije bolničkog sustava i alarmnih događaja sa ostalim sigurnosnim sustavima
</t>
  </si>
  <si>
    <t>E.19.23.</t>
  </si>
  <si>
    <t>E.19.24.</t>
  </si>
  <si>
    <t>E.20.</t>
  </si>
  <si>
    <t>INSTALACIJA INTERKOM SUSTAVA</t>
  </si>
  <si>
    <t>E.20.01.</t>
  </si>
  <si>
    <t xml:space="preserve">Dobava i isporuka modula za povezivanje IP interkom sustava kojim se osigurava sljedeća funkcionalnost unutar centralne upravljačke aplikacije:
- integracija sa IP interkom serverom na koji su spojeni IP i PBX telefonske centrale, radio uređaji, DECT telefoni, razglasi i drugi komunikacijski sustavi
- arhiviranje liste poziva u bazi podataka 
- uspostava poziva iz centralne aplikacije
- nadzor svih uređaja u sustavu
- licenca za 120 uređaja
</t>
  </si>
  <si>
    <t>E.20.02.</t>
  </si>
  <si>
    <t>Dobava, isporuka, ugradnja i spajanje IP interkom centrale minimalno sljedećih karakteristika:
- kapacitet priključka do 552 IP jedinice
- VoIP AlphaNet 30 kanala
- ISDN trunks 30 kanala
- Analog trunks 4 &amp; 8 kanala
-osigurana visoka dostupnost (vrijeme nedostupnosti sustava svedeno na minimum) korištenjem redundantne centrale
-  mogućnost snimanja razgovora
- sve konekcije prema IP interkom jedinicama su nadzirane
- visoka kvaliteta zvuka: 200-10,000 Hz za interkom te 200 - 15,000 Hz za audio kanale
- preslušavanje manje od -80 dB @ 1000 Hz uz odnos S/N &gt;80 dB tijekom razgovora
- načini poziva: otvoreni, sa zvonom, traženje poziva, prioritetni
- grupni pozivi, 250 grupa
- konferencijski pozivi, do 50 sudionika
- audio tehnologija na IP mreži: 7 kHz (G.722), 3.4 kHz (G.711). 
- koristi Adaptive Jitter Buffer i Adaptive Time Synchronization tehnologiju.
- mogućnost snimanja razgovora koristeći poseban softver
- potrošnja max. 4W</t>
  </si>
  <si>
    <t>E.20.03.</t>
  </si>
  <si>
    <t xml:space="preserve">Dobava, isporuka, ugradnja i licence za integraciju interkom centrale sa centralnim nadzornom aplikacijom sigurnosnih sustava:
- licenca za SDK za 120 uređaja
</t>
  </si>
  <si>
    <t>E.20.04.</t>
  </si>
  <si>
    <t xml:space="preserve">Dobava, isporuka i spajanje stolne IP interkom jedinice sa displejom i slušalicom minimalno sljedećih karakteristika:
 - IP interkom jedinica s displejem i slušalicom
- ugrađen visoko kontrastni LED display rezolucije 64 x 128 pixela
s pozadinskim osvjetljenjem za visoku čitljivost
- 4 dinamičke funkcijske tipke za intuitivno kretanje po izbornicima i brzi pristup svim funkcijama interkom sustava
- ugrađeno 10 programibilnih tipki (DAK) za izravno biranje s mjestom za upis imena
- preklopnik za otvoreni/privatni razgovor
- podržani protokoli: IP v4 - TCP - UDP - HTTP – TFTP -RTP - RTCP -DHCP - DiffServ - TOS –  , CCoIP®
- vrhunska audio kvaliteta koristi tehnologije Wideband 200 Hz - 7 kHz (G.722) i Telephony 3.4kHz (G.711)
- ugrađen 1,5 watt zvučnik s osjetljivošću 85 dB @ 1m
- tipka za podešavanje glasnoće
- aktivno smanjenje buke, podešavanje mikrofonske osjetljivosti, full duplex, adaptive jitter filter
- DHCP ili statička IP adresa
- ugrađeno Web sučelje za daljinsko programiranje uređaja
- ugrađen 100 Mb/s Ethernet preklopnik s ugrađenim firewall-om za jednostavni i sigurni priključak   dodatnog IP uređaja (kamere i sl.) na interkom jedinicu
- automatska daljinska nadogradnja firmwarea
- napajanje PoE (Power over Ethernet), IEEE 802.3 a-f, Class 0,
- uključena licenca za povezivanje na IP centralu
- priključni kabel sa RJ45 (ethernet) konektorom
</t>
  </si>
  <si>
    <t>E.20.05.</t>
  </si>
  <si>
    <t xml:space="preserve">Dobava, isporuka i montaža IP interkom zidnog uređaja sa tipkovnicom i displejom za čiste prostore minimalno slijedećih karakteristika:
- antibakterijska površina od Mylara otporna na kemikalije
- robusna prednja ploča od alumija za uvjete čestog pranja i dezinfekcije
- prilagođeno za minimiziranje mogućnosti akumulacije bakterija
- bijelo pozadinsko osvijetljenje svih tipki za izvrsnu čitljivost u uvjetima različitog osvijetljenja operacijske dvorane
- ugrađen visoko kontrastni LED display rezolucije 64 x 128 pixela s pozadinskim osvjetljenjem za visoku čitljivost
- 4 dinamičke funkcijske tipke za intuitivno kretanje po izbornicima i brzi pristup svim funkcijama interkom sustava
- ugrađene 4 programibilne tipke (DAK) za izravno biranje
- podržani protokoli: IP v4 - TCP - UDP - HTTP – TFTP -RTP - RTCP -DHCP - DiffServ - TOS –  , CCoIP®
- vrhunska audio kvaliteta koristi tehnologije Wideband 200 Hz - 7 kHz (G.722) i Telephony 3.4kHz (G.711)
- ugrađen 1.5 watt zvučnik, 75 dB @ 1 m
- aktivno smanjenje buke, podešavanje mikrofonske osjetljivosti, full duplex, adaptive jitter filter
- tipka za podešavanje glasnoće
- ugrađen 100 Mb/s ethernet preklopnik s ugrađenim firewall-om za jednostavni i sigurni priključak dodatnog IP uređaja (kamere i sl.) na interkom jedinicu
- DHCP ili statička IP adresa
- ugrađeno Web sučelje za daljinsko programiranje uređaja
- automatska daljinska nadogradnja firmwarea
- napajanje PoE (Power over Ethernet), IEEE 802.3 a-f, Class 0
- uključena licenca za povezivanje na IP centralu
- uključena podžbukna kutija
</t>
  </si>
  <si>
    <t>E.20.06.</t>
  </si>
  <si>
    <r>
      <t>Dobava, isporuka, ugradnja i spajanje IP interkom uređaja sa pozivnom tipkom minimalno sljedećih karakteristika:
- robusna izvedba, kućište od lijevanog aluminija
- poziv prema nadzornom centru
- pozadinsko osvjetljenje tipke sa piktogramima za hendikepirane
- ugrađeno 10 W pojačalo, izlazna zvučna snaga 105 dB@1m
- vrhunska audio kvaliteta koristi tehnologije Wideband 200 Hz - 7 kHz (G.722) i Telephony 3.4kHz (G.711)
- 6 digitalnih ulaza/izlaza te 1 relejni izlaz za upravljanje otvaranjem vrata
- aktivno smanjenje buke, podešavanje mikrofonske osjetljivosti, full duplex, adaptive jitter filter
- DHCP ili statička IP adresa
- ugrađeno Web sučelje za daljinsko programiranje uređaja
- automatska daljinska nadogradnja firmwarea
- napajanje PoE (Power over Ethernet), IEEE 802.3 a-f, Class 0 ili 24 VDC loklano
- IP66 i IK8
- životni vijek tipkala  &gt; 1.000.000
- radna temperatura -40</t>
    </r>
    <r>
      <rPr>
        <sz val="10"/>
        <rFont val="Arial"/>
        <family val="2"/>
        <charset val="238"/>
      </rPr>
      <t>°</t>
    </r>
    <r>
      <rPr>
        <sz val="10"/>
        <rFont val="Arial Narrow"/>
        <family val="2"/>
        <charset val="238"/>
      </rPr>
      <t xml:space="preserve">C do + 70°C
- priključni kabel sa RJ45 (ethernet) konektorom
- uključena licenca za povezivanje na IP centralu
- uključena podžbukna kutija
</t>
    </r>
  </si>
  <si>
    <t>E.20.07.</t>
  </si>
  <si>
    <t xml:space="preserve">Dobava, isporuka, ugradnja, spajanje i označavanje IP interkom zvučnika, minimalno sljedećih karakteristika:
- ugrađeno 10 W pojačalo, izlazna zvučna snaga  SPL 1W@1m 97 dB
- vrhunska audio kvaliteta koristi tehnologije Wideband 250 Hz - 7 kHz (G.722) i Telephony 3.4kHz (G.711)
- 6 digitalnih ulaza/izlaza te 1 relejni izlaz za upravljanje otvaranjem vrata
- ulazi za spajanje mikrofona
- DHCP ili statička IP adresa
- ugrađeno Web sučelje za daljinsko programiranje uređaja
- automatska daljinska nadogradnja firmwarea
- napajanje PoE (Power over Ethernet), IEEE 802.3 a-f, Class 0 ili 24 VDC lokalno
- uključena licenca za povezivanje na IP centralu
</t>
  </si>
  <si>
    <t>E.20.08.</t>
  </si>
  <si>
    <t xml:space="preserve">Dobava, isporuka, ugradnja, spajanje i označavanje mikrofona, minimalno sljedećih karakteristika:
- elektret kondenzatorski mikrofon
- prilagodba audio izlaza na temelju okolne buke
</t>
  </si>
  <si>
    <t>E.20.09.</t>
  </si>
  <si>
    <t xml:space="preserve">Dobava, isporuka i ugradnja u zid u pripadnu kutiju priključnica interfonske instalacije RJ45 u boji po izboru Naručitelja u za to predviđenoj kutiji sa okvirom
</t>
  </si>
  <si>
    <t>E.20.10.</t>
  </si>
  <si>
    <t>E.20.11.</t>
  </si>
  <si>
    <t>E.20.12.</t>
  </si>
  <si>
    <t>E.20.13.</t>
  </si>
  <si>
    <t xml:space="preserve">Izrada prodore kroz požarne zone komplet sa zatvaranjem prodora promjera f 50 mm  
Prodor pojedinačnih kabela interkom sustava koji sadrži:
 - R okvir tip R70 - kom 1
 - modul za prolaz kabela RM20 - kom 4
 - mazivo 10 ml - kom 1
Komplet sa svim potrebnim radom montažnim materijalom. U cijenu uračunati izdavanje uvjerenja o izvršenom zapunjavanju sa potrebnim certifikatima. U cijenu uračunati izradu nacrta protupožarnih brtvljenja sa svim potrebnim opisima i oznakama koje se moraju podudarati sa izvedenim stanjem.
</t>
  </si>
  <si>
    <t>E.20.14.</t>
  </si>
  <si>
    <t xml:space="preserve">Programiranje rada interkomskog sustava, unošenje korisničkih podataka, definiranje pozivnih brojeva interkomskih jedinica, programiranje tipki za izravno biranje na interkomskim master jedinicama, definiranje ostalih funkcija sustava: proslijeđivanje poziva, pozivi na čekanju, grupni pozivi i sl., definiranje izvještaja.
</t>
  </si>
  <si>
    <t>E.20.15.</t>
  </si>
  <si>
    <t xml:space="preserve">Integracija, povezivanje i podešavanje aplikacije interkom sustava i alarmnih događaja sa ostalim sigurnosnim sustavima
</t>
  </si>
  <si>
    <t>E.20.16.</t>
  </si>
  <si>
    <t>E.20.17.</t>
  </si>
  <si>
    <t>E.21.</t>
  </si>
  <si>
    <t>INSTALACIJA SUSTAVA SATOVA</t>
  </si>
  <si>
    <t>E.21.01.</t>
  </si>
  <si>
    <t xml:space="preserve">Dobava, isporuka, ugradnja, spajanje i označavanje jednostranog digitalnog sata, minimalno sljedećih karakteristika:                                                                                     
- digitalni LED sat
- jednostrani
- visina znamenki 14 cm
- vidljivost 70m
- osvjetljenje &gt; 5000mcd/m2
- alternirajući prikaz točnog vremena, datuma i lokalne temperature
- sinkronizacija putem NTP
- TCP/IP priključak,
- jednostavna montaža na zid ili strop
- IP40
- temperaturno radno područje od -20°C do +50°C
- dimenzije kućišta: max. 500 x 200 x 45 mm      
</t>
  </si>
  <si>
    <t>E.21.02.</t>
  </si>
  <si>
    <t xml:space="preserve">Dobava, isporuka, ugradnja, spajanje i označavanje dvostranog digitalnog sata, minimalno sljedećih karakteristika:                                                                     
- digitalni LED sat
- dvostrani
- visina znamenki 14 cm
- vidljivost 70m
- osvjetljenje &gt; 5000mcd/m2
- alternirajući prikaz točnog vremena, datuma i lokalne temperature
- sinkronizacija putem NTP
- TCP/IP priključak,
- uključen astropna konzola
- IP40
- temperaturno radno područje od -20°C do +50°C
- dimenzije kućišta: max. 500 x 200 x 45 mm
</t>
  </si>
  <si>
    <t>E.21.03.</t>
  </si>
  <si>
    <t xml:space="preserve">Dobava, isporuka, ugradnja, spajanje i označavanje digitalnog LED sata sa digitalnom štopericom, minimalno sljedećih karakteristika:                                                                   - digitalni LED sat sa štopericom
- jednostrani
- visina znamenki 14 cm
- vidljivost 70m
- osvjetljenje &gt; 5000mcd/m2
- alternirajući prikaz točnog vremena, datuma i lokalne temperature
- sinkronizacija putem NTP
- TCP/IP priključak,
- jednostavna montaža na zid ili strop
- IP40
- temperaturno radno područje od -20°C do +50°C
- dimenzije kućišta: max. 500 x 200 x 45 mm            
                                 </t>
  </si>
  <si>
    <t>E.21.04.</t>
  </si>
  <si>
    <t>E.21.05.</t>
  </si>
  <si>
    <t>E.21.06.</t>
  </si>
  <si>
    <t>E.21.07.</t>
  </si>
  <si>
    <t xml:space="preserve">Izrada prodore kroz požarne zone komplet sa zatvaranjem prodora promjera f 50 mm  
Prodor pojedinačnih kabela sustava satova koji sadrži:
 - R okvir tip R70 - kom 1
 - modul za prolaz kabela RM20 - kom 4
 - mazivo 10 ml - kom 1
Komplet sa svim potrebnim radom montažnim materijalom. U cijenu uračunati izdavanje uvjerenja o izvršenom zapunjavanju sa potrebnim certifikatima. U cijenu uračunati izradu nacrta protupožarnih brtvljenja sa svim potrebnim opisima i oznakama koje se moraju podudarati sa izvedenim stanjem.
</t>
  </si>
  <si>
    <t>E.21.08.</t>
  </si>
  <si>
    <t xml:space="preserve">Programiranje i konfiguriranje rada IP satova
</t>
  </si>
  <si>
    <t>E.21.09.</t>
  </si>
  <si>
    <t>E.21.10.</t>
  </si>
  <si>
    <t>E.22.</t>
  </si>
  <si>
    <t>INSTALACIJA SUSTAVA ZA DOJAVU POŽARA I SUSTAVA PLINODETEKCIJE</t>
  </si>
  <si>
    <t>E.22.01.</t>
  </si>
  <si>
    <t xml:space="preserve">Dobava i isporuka modula za povezivanje sustava za dojavu požara kojim se osigurava sljedeća funkcionalnost unutar centralne upravljačke aplikacije:
- podržano je više tehnologija za parametriranje i upravljanje sustavom za dojavu požara: - Modbus, - OPC
- dokumentiranim komunikacijskim protokolom proizvođača
- direktnim pristupom strukturiranim izvorima podataka SQL sintaksom 
- prikaz događaja nastalih u vatrodojavnom sustavu u realnom vremenu
- upravljanje svim elementima u vatrodojavnom sustavu kroz kontrolni centar klijent aplikacije i grafičku mapu
- automatski ispis na pisač pozicije elemenata pri nastanku alarma ili po potrebi, uključujući upute operateru
- alat za automatsko preuzimanje svih elemenata sustava iz centrale za dojavu požara
- alat za automatsko preuzimanje pozicija elemenata iz .dwg tlocrta objekta.
- licencira se prema broju elemenata u sustavu za dojavu požara   </t>
  </si>
  <si>
    <t>E.22.02.</t>
  </si>
  <si>
    <t>Dobava i isporuka modula za povezivanje sustava plinodetekcije kojim se osigurava sljedeća funkcionalnost unutar centralne upravljačke aplikacije:
- podržano je više tehnologija za parametriranje i upravljanje sustavom za dojavu požara: - Modbus, - OPC 
- dokumentiranim komunikacijskim protokolom proizvođača
- direktnim pristupom strukturiranim izvorima podataka SQL sintaksom 
- prikaz događaja nastalih u plinodojavnom sustavu u realnom vremenu
- prikaz mjerenih vrijednosti pojedinog detektora u realnom vremenu
- upravljanje svim elementima u plinodojavnom sustavu kroz kontrolni centar klijent aplikacije i grafičku mapu
- automatski ispis na pisač pozicije elemenata pri nastanku alarma ili po potrebi, uključujući upute operateru
- alat za automatsko preuzimanje svih elemenata sustava plinodetekcije
- alat za automatsko preuzimanje pozicija elemenata iz .dwg tlocrta objekta.
- licencira se prema broju elemenata u sustavu detekcije</t>
  </si>
  <si>
    <t>E.22.03.</t>
  </si>
  <si>
    <t>Dobava, isporuka, ugradnja, spajanje i označavanje modularne adresabilne mikroprocesorske centrale i gašenje požara za dojavu požara, minimalno slijedećih karakteristika:
- potpuno redundantan sustav (2 glavna procesora, 2 glavne sabirnice, 2 upravljačka sklopa za svaku petlju i dr.) u skladu sa normama za sustave sa više od 512 javljača odnosno za upravljanje sa više sektora gašenja
- sustav radi kontinuiranu provjeru rada centrale, u slučaju problema resetira unutarnje procese, a prema potrebi može isključiti procese koji nisu nužni za siguran rad sustava
- ugrađen modul za signalizaciju i upravljanje 4 sektora za gašenja
- 12 LED indikatora za svaki sektor gašenja i 9 grupnih LED indikatora
- ključ za prebacivanje sektora gašenja u servisni način rada
- memorija za  10000 događaja, proširivo do 65000 pomoću SD kartice
- ugrađen printer za ispis svih događaja
- ugrađeno LAN sučelje 10/100 TX Mbps za konfiguriranje i daljinsko parametriranje te nadzor sustava putem TCP/IP protokola
- mogućnost umrežavanja centrala putem RS-485, optike i LAN mreže
- povezivanje sa centralnom nadzornom aplikacijom putem MODBUS protokola
- ugrađen upravljački panel s prikazom poruka na hrvatskom jeziku
- alfanumerički zaslon s prikazom minimalno 6 redova po 40 znakova</t>
  </si>
  <si>
    <t xml:space="preserve">~ mogućnost ugradnje 2 akumulatorske baterije kapaciteta minimalno 44Ah u kućište centrale
- metalno kućište sa ključem i sigurnosnom bravicom
- sukladno HRN EN54-2, HRN EN54-4, HRN EN12094-1 
Komplet sa svim priključnim i prespojnim kabelima, radom i potrebnim montažnim materijalom do pune gotovosti ili jednakovrijedan.
Komplet sa svim priključnim i prespojnim kabelima, radom i potrebnim montažnim materijalom do pune gotovosti
</t>
  </si>
  <si>
    <t>E.22.04.</t>
  </si>
  <si>
    <t>Dobava, isporuka, ugradnja, spajanje i označavanje modularne adresabilne mikroprocesorske centrale i gašenje požara za dojavu požara, minimalno slijedećih karakteristika:
- potpuno redundantan sustav (2 glavna procesora, 2 glavne sabirnice, 2 upravljačka sklopa za svaku petlju i dr.) u skladu sa normama za sustave sa više od 512 javljača odnosno za upravljanje sa više sektora gašenja
- sustav radi kontinuiranu provjeru rada centrale, u slučaju problema resetira unutarnje procese, a prema potrebi može isključiti procese koji nisu nužni za siguran rad sustava
- memorija za  10000 događaja, proširivo do 65000 pomoću SD kartice
- ugrađeno LAN sučelje 10/100 TX Mbps za konfiguriranje i daljinsko parametriranje te nadzor sustava putem TCP/IP protokola
- mogućnost umrežavanja centrala putem RS-485, optike i LAN mreže
- povezivanje sa centralnom nadzornom aplikacijom putem MODBUS protokola
- mogućnost ugradnje 2 akumulatorske baterije kapaciteta minimalno 44Ah u kućište centrale
- metalno kućište sa ključem i sigurnosnom bravicom
- sukladno HRN EN54-2, HRN EN54-4, HRN EN12094-1 
Komplet sa svim priključnim i prespojnim kabelima, radom i potrebnim montažnim materijalom do pune gotovosti ili jednakovrijedan
Komplet sa svim priključnim i prespojnim kabelima, radom i potrebnim montažnim materijalom do pune gotovosti.</t>
  </si>
  <si>
    <t>E.22.05.</t>
  </si>
  <si>
    <t xml:space="preserve">Dobava i isporuka akumulatorske baterije 12V/44 Ah za osiguranje potrebne autonomije.
</t>
  </si>
  <si>
    <t>E.22.06.</t>
  </si>
  <si>
    <t xml:space="preserve">Dobava, isporuka i ugradnja u kućište centrale za dojavu i gašenje požara kartice za spajanje adresabilnih petlji sljedećih karakteristika
- 2 adresabilne petlje za prihvat adresabilnih javljača, modula i sirena
- spajanje minimalno 250 elemenata po petlji
- linijski otpor minimalno 250 Ohma
- 2 procesora i 2 sabirnice za redundantni rad 
Komplet sa svim priključnim i prespojnim kabelima, radom i potrebnim montažnim materijalom do pune gotovosti.
</t>
  </si>
  <si>
    <t>E.22.07.</t>
  </si>
  <si>
    <t xml:space="preserve">Dobava, isporuka i ugradnja u kućište centrale za dojavu i gašenje požara kartice s nadziranim izlazima sljedećih karakteristika:
- minimalno 8 nadziranih programabilnih naponskih izlaza
- izlazni napon 24 VDC, minimalne izlazne struje 1,3A,
- ugrađeni samoresetirajući automatski osigurači
- 2 procesora i 2 sabirnice za redundantni rad
Komplet sa svim priključnim i prespojnim kabelima, radom i potrebnim montažnim materijalom do pune gotovosti.
</t>
  </si>
  <si>
    <t>E.22.08.</t>
  </si>
  <si>
    <t xml:space="preserve">Dobava, isporuka i ugradnja u kućište centrale za dojavu i gašenje požara kartice s nadziranim ulazima sljedećih karakteristika:
- minimalno 8 nadziranih programabilnih beznaponskih ulaza
- 2 procesora i 2 sabirnice za redundantni rad
Komplet sa svim priključnim i prespojnim kabelima, radom i potrebnim montažnim materijalom do pune gotovosti.
</t>
  </si>
  <si>
    <t>E.22.09.</t>
  </si>
  <si>
    <t xml:space="preserve">Dobava, isporuka, ugradnja i spajanje modula za povezivanje centrale sa minimalno sljedećim karakteristikama:
- 2 procesora i 2 sabirnice za redundantni rad
- 2 x 100 Base TX sučelje za daljinsko parametriranje, programiranje i povezivanje sa centralnom nadzornom aplikacijom
- 4xRS485 sučelja za povezivanje
- 4x SFP sučelja za redundantno povezivanje centrala (2 prstena) i mesh mrežu
Komplet sa svim priključnim i prespojnim kabelima, radom i potrebnim montažnim materijalom do pune gotovosti.
                  </t>
  </si>
  <si>
    <t>E.22.10.</t>
  </si>
  <si>
    <t xml:space="preserve">Dobava, isporuka, ugradnja i spajanje SFP modula za uvezivanje centrala putem jednomodne optike sa LC konektorom
Komplet sa svim priključnim i prespojnim kabelima, radom i potrebnim montažnim materijalom do pune gotovosti.
</t>
  </si>
  <si>
    <t>E.22.11.</t>
  </si>
  <si>
    <t xml:space="preserve">Dobava, isporuka, ugradnja i spajanje kontrolnog modula za spajanje paralelne tipkovnice, minimalno slijedećih karakteristika:
- minimalno 2 nadzirana 24VDC naponska izlaza, minimalno 1,3A struja
- minimalno 3 nadzirana beznaponska ulaza, 
- minimalno 3 relejna izlaza
- 2 procesora i 2 sabirnice za redundantni rad  
Komplet sa svim priključnim i prespojnim kabelima, radom i potrebnim montažnim materijalom do pune gotovosti.
</t>
  </si>
  <si>
    <t>E.22.12.</t>
  </si>
  <si>
    <t xml:space="preserve">Dobava i ugradnja paralelnog operativnog panela za upravljanje sustavom za dojavu požara
- LCD alfanumerički zaslon za prikaz stanja i poruka 6×40 znakova
- 2 potpuno programabilne tipke
- 2 programambilne LED u 3 boje
Komplet sa svim priključnim i prespojnim kabelima ili jednakovrijedan
Rad i potreban montažni materijal.
</t>
  </si>
  <si>
    <t>E.22.13.</t>
  </si>
  <si>
    <t xml:space="preserve">Dobava, isporuka, ugradnja, spajanje i označavanje paralelne tipkovnice za gašenje, slijedećih karakteristika:
- indikacijski panel za prikaz 8 sektora gašenja
- minimalno 12 LED indikatora za svaki sektor gašenja i 9 grupnih LED indikatora
- ključ za prebacivanje sektora gašenja u servisni način rada
Komplet sa svim priključnim i prespojnim kabelima ili jednakovrijedan
Rad i potreban montažni materijal.
</t>
  </si>
  <si>
    <t>E.22.14.</t>
  </si>
  <si>
    <t xml:space="preserve">Dobava, isporuka, ugradnja, spajanje i označavanje paralelnog tabloa slijedećih karakteristika:
- minimalno 16 programabilnih tipki
- minimalno 32 programibilna LED indikatora (crveno, žuto) za prikaz stanja sustava kao što su alarmi, greške, isključenja i sl.
- oznake koje se mogu umetnuti
Komplet sa svim priključnim i prespojnim kabelima ili jednakovrijedan
Rad i potreban montažni materijal.
</t>
  </si>
  <si>
    <t>E.22.15.</t>
  </si>
  <si>
    <t>Dobava, isporuka, ugradnja, spajanje i označavanje adresabilnog automatskog  multikriterijskog javljača požara, minimalno sljedećih karakteristika:
- mogućnost rada kao optičko-termički ili samo kao optički ili termički javljač
- podešavanje osjetljivosti u skladu s normom EN54
- podešavanje osjetljivosti prema vremenu (dan/noć)
- napredni algoritam obrade požarnih veličina za otpornost na ometajuće pojave i brzo prepoznavaje stvarnog požara
- ugrađen alarmni izlaz za dodatnu indikaciju alarma koji je potpuno programabilan
- ugrađen izolator petlje i ugrađen LED indikator
- programiran kao optički javljač
- sukladno HRN EN54-5, HRN EN54-7, HRN EN54-17
Komplet sa svim priključnim i prespojnim kabelima, radom i potrebnim montažnim materijalom do pune gotovosti.</t>
  </si>
  <si>
    <t>E.22.16.</t>
  </si>
  <si>
    <t xml:space="preserve">Dobava, isporuka, ugradnja, spajanje i označavanje adresabilnog automatskog  multikriterijskog javljača požara, minimalno sljedećih karakteristika:
- multikriterijski javljač sa CO senzorom
- programibilan način rada kao optički, termički, CO ili razne kombinacije
- CUBUS levelling®  - automatsko podešavanje osjetljivosti prema uvjetima u okolini
- programibilna osjetljivost javljača prema EN 54-5 &amp; EN 54-7 &amp; EN 54-26
- ugrađen izolator petlje
- automatsko adresiranje (svaki javljač ima serijski broj)
- napaja se iz vatrodojavne petlje
- potrošnja 150μA, max. u alarmu 6,5 mA
- radna temperatura -25°C do +60°C
- relativna vlažnost zraka bez kondenziranja iznosi kratkoročno  95%, dok trajno 70%
- klasa zaštite IP22
- dimenzije: 118 mm x 67,5 mm
Komplet sa svim priključnim i prespojnim kabelima, radom i potrebnim montažnim materijalom do pune gotovosti
</t>
  </si>
  <si>
    <t>E.22.17.</t>
  </si>
  <si>
    <t xml:space="preserve">Dobava, isporuka, ugradnja, spajanje i označavanje paralelnog indikatora za indikaciju automatskih javljača požara koji su montirani na nepreglednim mjestima (spušteni strop/pod, okna i sl.). Paralelni indikator moguće je aktivirati detektorom na koji je spojen ili slobodno programiranom grupom detektora čije se postavke definiraju na vatrodojavnoj centrali
Komplet sa svim priključnim i prespojnim kabelima, radom i potrebnim montažnim materijalom do pune gotovosti.
</t>
  </si>
  <si>
    <t>E.22.18.</t>
  </si>
  <si>
    <t xml:space="preserve">Dobava, isporuka, ugradnja, spajanje i označavanje adresabilnog automatskog  optičkog javljača požara, minimalno sljedećih karakteristika:
- podešavanje osjetljivosti u skladu s normom 
- podešavanje osjetljivosti prema vremenu (dan/noć)
- napredni algoritam obrade požarnih veličina za otpornost na ometajuće pojave i brzo prepoznavaje stvarnog požara
- ugrađen alarmni izlaz za dodatnu indikaciju alarma koji je potpuno programabilan
- ugrađen izolator petlje i ugrađen LED indikator
- programiran kao optički javljač
- sukladno EN54-7 i HRN EN54-17
Komplet sa svim priključnim i prespojnim kabelima, radom i potrebnim montažnim materijalom do pune gotovosti.
</t>
  </si>
  <si>
    <t>E.22.19.</t>
  </si>
  <si>
    <t xml:space="preserve">Dobava, isporuka, ugradnja, spajanje i označavanje na ventilacione kanale klima komora komore za uzorkovanje zraka. Optički senzor obuhvaćen posebnom stavkom.
Komplet sa svim priključnim i prespojnim kabelima, radom i potrebnim montažnim materijalom do pune gotovosti.
</t>
  </si>
  <si>
    <t>E.22.20.</t>
  </si>
  <si>
    <t xml:space="preserve">Dobava, isporuka, ugradnja i spajanje podnožja za nadžbuknu montažu podnožja analogno adresabilnih javljača.
Komplet sa svim priključnim i prespojnim kabelima, radom i potrebnim montažnim materijalom do pune gotovosti.
</t>
  </si>
  <si>
    <t>E.22.21.</t>
  </si>
  <si>
    <t xml:space="preserve">Dobava, isporuka, ugradnja i spajanje ugradnog podnožja analogno adresabilnih javljača. Spajanje podnožja se vrši odgovarajućim kabelom 2x0.8 mm
Komplet sa svim priključnim i prespojnim kabelima, radom i potrebnim montažnim materijalom do pune gotovosti.
</t>
  </si>
  <si>
    <t>E.22.22.</t>
  </si>
  <si>
    <t xml:space="preserve">Dobava, isporuka, ugradnja, spajanje i označavanje ručnog analogno adresibilnog javljača požara sa direktnim aktiviranjem (razbijanje stakla na javljaču  prouzrokuje alarm) u crvenom kućištu (R). Natpisi moraju biti na hrvatskom jeziku.
Komplet sa svim priključnim i prespojnim kabelima, radom i potrebnim montažnim materijalom do pune gotovosti.
</t>
  </si>
  <si>
    <t>E.22.23.</t>
  </si>
  <si>
    <t xml:space="preserve">Dobava, isporuka, ugradnja, spajanje i označavanje ručnog analogno adresibilnog javljača požara sa direktnim aktiviranjem (razbijanje stakla na javljaču  prouzrokuje alarm) u crvenom kućištu (R) u IP zaštiti IP67. Natpisi moraju biti na hrvatskom jeziku.
Komplet sa svim priključnim i prespojnim kabelima, radom i potrebnim montažnim materijalom do pune gotovosti.
</t>
  </si>
  <si>
    <t>E.22.24.</t>
  </si>
  <si>
    <t>Dobava, isporuka, ugradnja, spajanje i označavanje adresabilne alarmne sirene za unutarnju ugradnju minimalno sljedećih karakteristika,
- izlazna snaga 89 dB (99dB) podesiva
- 4 različita tona, programabilno s centrale
- ugrađen izolator petlje
- crvene boje
- IP 21c
- radna temperatura od -10˚C do +550˚C
- sukladno HRN EN54-3 
Komplet sa svim priključnim i prespojnim kabelima, radom i potrebnim montažnim materijalom do pune gotovosti</t>
  </si>
  <si>
    <t>E.22.25.</t>
  </si>
  <si>
    <t xml:space="preserve">Dobava i ugradnja analogno adresibilnog izlaznog modula minimalno sljedećih karakteristika
- 1 nadziran programabiln izlaz, 24VDC @1,3A
- izlaz otporan na kratki spoj,
- 1 ulaz galvanski odvojen
- ugrađen izolator petlje
- ugrađen u zaštitnoj IP 66 plastičnoj kutiji
- sukladno HRN EN54-17, HRN EN 54-18
Komplet sa svim priključnim i prespojnim kabelima, radom i potrebnim montažnim materijalom do pune gotovosti.
</t>
  </si>
  <si>
    <t>E.22.26.</t>
  </si>
  <si>
    <t xml:space="preserve">Dobava, isporuka, ugradnja, spajanje i označavanje analogno adresibilnog ulazno izlaznog modula minimalno sljedećih karakteristika:
- 4 nadzirana programabilna ulaza
- 2 relejna izlaza 230 VAC
- potpuno progrmabilna fail-safe stanja relejnih izlaza u slučaju potpunog gubitka napajanja i komunikacije
- ugrađen izolator petlje
- ugrađen u zaštitnoj IP 66 plastičnoj kutiji
- sukladno HRN EN54-17, HRN EN 54-18
Komplet sa svim priključnim i prespojnim kabelima, radom i potrebnim montažnim materijalom do pune gotovosti.
</t>
  </si>
  <si>
    <t>E.22.27.</t>
  </si>
  <si>
    <t xml:space="preserve">Dobava, isporuka, ugradnja, spajanje i označavanje analogno adresibilnog ulazno izlaznog modula minimalno sljedećih karakteristika:
- 4 relejna izlaza 230 VAC
- potpuno progrmabilna fail-safe stanja relejnih izlaza u slučaju potpunog gubitka napajanja i komunikacije
- ugrađen izolator petlje
- ugrađen u zaštitnoj IP 66 plastičnoj kutiji
- sukladno HRN EN54-17, HRN EN 54-18
Komplet sa svim priključnim i prespojnim kabelima, radom i potrebnim montažnim materijalom do pune gotovosti.
</t>
  </si>
  <si>
    <t>E.22.28.</t>
  </si>
  <si>
    <t>Dobava, isporuka, ugradnja, spajanje  i označavanje adresabilnog ručnog javljača požara za aktiviranje sustava gašenja, minimalno sljedećih karakteristika:
- indirektan način aktiviranja,
- zaključavajući mehanizam,
- za unutarnju ugradnju,
- ugrađen izolator petlje,
- ugrađen LED indikator
- žute boje
- sukladno HRN EN54-11, HRN EN54-17, HRN EN12094-3
Komplet sa svim priključnim i prespojnim kabelima, radom i potrebnim montažnim materijalom do pune gotovosti</t>
  </si>
  <si>
    <t>E.22.29.</t>
  </si>
  <si>
    <t>Dobava, isporuka, ugradnja, spajanje i označavanje adresabilnog ručnog javljača požara za blokadu sustava gašenja, minimalno sljedećih karakteristika:
- indirektan način aktiviranja,
- samoresetirajući mehanizam,
- za unutarnju ugradnju,
- ugrađen izolator petlje,
- ugrađen LED indikator
- plave boje
- sukladno HRN EN54-11, HRN EN54-17, HRN EN12094-3
Komplet sa svim priključnim i prespojnim kabelima, radom i potrebnim montažnim materijalom do pune gotovosti</t>
  </si>
  <si>
    <t>E.22.30.</t>
  </si>
  <si>
    <t>Dobava, isporuka, ugradnja, spajanje i označavanje alarmne sirene s narančastom bljeskalicom za unutarnju ugradnju minimalno sljedećih karakteristika,
- izlazna snaga 98 dB
- 32 različita tona
- zidna nadžbukna montaža
- bijela boja, narančasta bljeskalica
- sukladno HRN EN54-3
Komplet sa svim priključnim i prespojnim kabelima, radom i potrebnim montažnim materijalom do pune gotovosti</t>
  </si>
  <si>
    <t>E.22.31.</t>
  </si>
  <si>
    <t>Dobava, isporuka, ugradnja, spajanje i označavanje signalnog panela, minimalno sljedećih karakteristika:
- LED pozadinsko osvjetljenje
- natpis "GAŠENJE U TIJEKU! NE ULAZI"
- zujalica izlazne snage do 100 dB
- sukladno HRN EN 61000-6-3, HRN EN 50130-4
- IP40</t>
  </si>
  <si>
    <t>E.22.32.</t>
  </si>
  <si>
    <t xml:space="preserve">Dobava, isporuka, ugradnja, spajanje i označavanje magnetskog kontakta, minimalno sljedećih karakteristika:
- metalno kućište sa SAPA cijevi
- razmak prekidanja 42mm
- sukladno HRN EN 60950-1
</t>
  </si>
  <si>
    <t>E.22.33.</t>
  </si>
  <si>
    <t xml:space="preserve">Dobava i ugradnja oznake za podnožja analogno adresabilnih javljača dimenzija 60x20 mm izrađena od transparentne plastike i učvršćene za podnožje 
</t>
  </si>
  <si>
    <t>E.22.34.</t>
  </si>
  <si>
    <t>Isporučiti i montirati u prostor spuštenog stropa na zid slijedeće perforirane kabelske police, plastične cijevi I kanalice :
Dobava, isporuka, montiranje i poklapanje vatrootpornih kabelskih plastičnih cijevi komplet sa ravnim spojnicama, T spojnicama, križnim spojnicama ili kutnim spojnica te  zidnim ili stropnim nosačima polica,  ili cijevi sa spojnim, nosivim i vijčanim materijalom uključivo izjednačenje potencijala. Sva oprema mora zadovoljiti normu HRN DIN 4102-12 u razredu EI90.
VATROOTPORNI NOSAČI</t>
  </si>
  <si>
    <t>E.22.34.01.</t>
  </si>
  <si>
    <t xml:space="preserve"> - vatrootporna razvodna kutija otpornosti 30 minuta minimalnih dimenzija 104x104x70 mm (š x v x d)
</t>
  </si>
  <si>
    <t>E.22.34.02.</t>
  </si>
  <si>
    <t xml:space="preserve"> - vatrootporni držač kabela za okomito vođenje kabela u instalacionoj etaži otpornosti 90 minuta koji ima odobrenje za nošenje kabela s očuvanjem električne funkcije prema HRN DIN 4102-dio 12. Komplet sa zidnim uloškom za pojedinačno nošenje kabela.
</t>
  </si>
  <si>
    <t>E.22.34.03.</t>
  </si>
  <si>
    <t xml:space="preserve"> - Stropno-zidna metalna obujmica koja ima odobrenje za nošenje kabela s očuvanjem električne funkcije prema HRN DIN 4102-dio 12. Komplet sa zidnim uloškom za pojedinačno nošenje kabela otpornosti 90 minuta</t>
  </si>
  <si>
    <t>E.22.34.04.</t>
  </si>
  <si>
    <t>E.22.34.05.</t>
  </si>
  <si>
    <t>E.22.35.</t>
  </si>
  <si>
    <t xml:space="preserve">Isporučiti, montirati u plastične vatrootporne cijevi i kanalice, a pretežno po stropu na vatrootpornim nosačima negorivi vatrodojavni kabel tip JEB-H(St)H FE180 E30-E90 2×2×0,8 mm. Komplet sa svim radom i potrebnim montažnim materijalom te spajanjem.
</t>
  </si>
  <si>
    <t>E.22.36.</t>
  </si>
  <si>
    <t xml:space="preserve">Dobava, isporuka, montaža u gibljive i PNT cijevi Vatrootporan kabel NHXH-FE90 4×1,5mm² naranđaste boje za spajanje sigurnosne opreme s centralom dojave požara. Komplet sa svim radom i potrebnim montažnim materijalom te spajanjem.
</t>
  </si>
  <si>
    <t>E.22.37.</t>
  </si>
  <si>
    <t xml:space="preserve">Dobava, isporuka, montaža pripadajuće automatike magnetskog držača protupožarnih vrata 24V komplet sa zidnim ili podnim nosačem te magnetskim držačima. U cijenu uračunati i spajanje na signal sa izvršnog modula. Komplet sa svim potrebnim radom i montažnim materijalom.
</t>
  </si>
  <si>
    <t>E.22.38.</t>
  </si>
  <si>
    <t xml:space="preserve">Vatrootporni ormar potrebnih dimenzija ( unutrašnji prostor mora biti širi za 40 cm po visini i širini od ponuđene dvije centrale dojave požara ),  klase vatrootpornosti E 90.
Osnovni tehnički podaci:
- izrađen od jednoslojnih neobojenih ridurit ploča debljine 25mm i klase A1.
- revizijska vrata (gotova za ugradnju) na prednjoj stranici ormara sa pripadajućom bravicom i ključem.
- ventilacijski blokovi za prozračivanje kućišta, dimenzija 103x123x35mm sa pripadajućim trakama za reguliranje debljine stjenke i perforiranim čeličnim limom za mehaničku zaštitu otvora.
- stakleni prozorčić (vatrootporni, klase A) za očitavanje statusa centrale na revizijskim vratima, klase vatrootpornosti E 90, sa kompletom nosivih okvira za montažu u ridurit ploče i vatrootpornim brtvljenjem. Dimenzija 420x300x37mm (ŠxVxD), montaža sa pripadajućim trakama za reguliranje debljine stjenke.
- vatrootporne brtve uokolo pomičnih elemenata ormara (revizijskih vrata)
- spojevi svih elemenata dodatno protupožarno brtvljeni 
</t>
  </si>
  <si>
    <t>E.22.39.</t>
  </si>
  <si>
    <t xml:space="preserve">Montaža kompletne opreme, programiranje centrale, obuka korisnika i izrada uputstva za rukovanje na hrvatskom jeziku.
</t>
  </si>
  <si>
    <t>1</t>
  </si>
  <si>
    <t>E.22.40.</t>
  </si>
  <si>
    <t xml:space="preserve">Isporučiti, montirati i spojiti certificirani sustav dojave plina u prizemlju u prostoru spremišta plinova komplet sa svom potrebnom detektorskom opremom, svjetlosnom i zvučnom signalizacijom., sve prema detalju proizvođača
Komplet sa svim potrebnim radom montažnim materijalom. U cijenu uračunati ispitivanje izvedene instalacije, podešavanje parametara instalacije, izdavanje ispitnih protokola te uputa za upotrebu i održavanje na hrvatskom jeziku.
</t>
  </si>
  <si>
    <t>E.22.40.01.</t>
  </si>
  <si>
    <t xml:space="preserve">Dobava, isporuka, montaža i spajanje mikroprocesorske plinodojavne centrale sljedećih karakteristika:
- 2 detektorske digitalne linije
- mogućnost priključivanja do 32 javljača po liniji 
- alfanumerički LCD  za prikaz koncentracije plina u tri nivoa (upozorenje, predalarm i alarm)
- 4 izlazna programabilnih releja po modulu za upravljanje različitim funkcijama u slučaju incidenta (ventilacija, prekid energetskog napajanja i sl. ) sa mogućnošću programiranja dvije brzine ventilatora po izlazu
- 1 izlazni relej za generalni alarm
- memorija za 400 posljednjih događaja
- nivo pristupa sa i/ili bez lozinke
- rezervno akumulatorsko napajanje
- RS485 komunikacija sa detektorima
- Modbus sučelje za integraciju sa centralnim nadzornim sustavom
Komplet sa svim priključnim i prespojnim kabelima, radom i potrebnim montažnim materijalom do pune gotovosti.
</t>
  </si>
  <si>
    <t>E.22.40.02.</t>
  </si>
  <si>
    <t xml:space="preserve">Dobava, isporuka, montaža i spajanje adresabilnog detektora za detekciju  plina (kisik O2) sljedećih karakteristika: 
- elektrokemijski senzor u zaštitnom kućištu IP65, 
- raspon mjerenja od 0-30% vol O2,
- potrošnja rad/alarm 2,5 mA,  
- Ex II 3 GD - INERIS 11ATEX3023X - IECEx 11.0029X
- Ex nA nC IIC T4 Gc for explosimetric versions / Ex nA IIC T4 Gc
- Ex tc IIIC T135°C Dc
- temperaturno područje -20°C&lt;Ta&lt;+55°C
- elektromagnetska kompatibilnost prema normi EN50270, 
Komplet sa svim priključnim i prespojnim kabelima, radom i potrebnim montažnim materijalom do pune gotovosti.
</t>
  </si>
  <si>
    <t>E.22.40.03.</t>
  </si>
  <si>
    <t xml:space="preserve">Dobava, isporuka, montaža i spajanje adresabilnog detektora za detekciju  plina (ugljični dioksid CO2) sljedećih karakteristika: 
- elektrokemijski senzor u zaštitnom kućištu IP65, 
- raspon mjerenja od 0-100% vol CO2,
- potrošnja rad/alarm 2,5 mA,  
- temperaturno područje -20°C&lt;Ta&lt;+55°C
- elektromagnetska kompatibilnost prema normi EN50270, 
Komplet sa svim priključnim i prespojnim kabelima, radom i potrebnim montažnim materijalom do pune gotovosti.
</t>
  </si>
  <si>
    <t>E.22.40.04.</t>
  </si>
  <si>
    <t xml:space="preserve">Dobava, isporuka, montaža i spajanje alarmog signalnog panoa s natpisom upozorenja na visoku koncentraviju plina CO
napajanje 12V
Komplet sa svim priključnim i prespojnim kabelima, radom i potrebnim montažnim materijalom do pune gotovosti.
</t>
  </si>
  <si>
    <t>E.22.40.05.</t>
  </si>
  <si>
    <t>Dobava, isporuka, ugradnja, spajanje i označavanje alarmne sirene bijele sa bljeskalicom za plinodojavu, sa sljedećim minimalnim karateristikama:
- napajanje od 18 do 28 VDC
- potrošnja struje do 37 mA
- ksenon bljeskalica snage 10 Cd
- frekvencija bljeskanja 1 Hz
- radna temperatura od -25 °C do +70 °C
- stupanj zaštite IP65
- visina montaže 2,4 m°C
- izlazna zvučna snaga 102 dB
Komplet sa svim priključnim i prespojnim kabelima, radom i potrebnim montažnim materijalom do pune gotovosti.</t>
  </si>
  <si>
    <t>E.22.41.</t>
  </si>
  <si>
    <t xml:space="preserve">Isporučiti, montirati i spojiti certificirani sustav odimljavanja komplet sa svom potrebnom detektorskom opremom, ručnim upravljanjem i izvršnim elementima, sve prema detalju proizvođača (kupole i prozori su obrađeni u građevinskom troškovniku)
Komplet sa svim potrebnim radom montažnim materijalom. U cijenu uračunati ispitivanje izvedene instalacije, podešavanje parametara instalacije, izdavanje ispitnih protokola te uputa za upotrebu i održavanje na hrvatskom jeziku. NAPOMENA: motor u kompletu sa pripadajućim otvorom za odimljavanje mora biti atestiran po normi HRN EN 12101-2.
</t>
  </si>
  <si>
    <t>E.22.41.01.</t>
  </si>
  <si>
    <t xml:space="preserve">Dobava, isporuka, ugradnja, spajanje i označavanje centrale za odimljavanje stubišta, minimalno sljedećih karakteristika:
- 1 alarmna grupa, 1 grupa za odimljavanje
- 2 nadzirana izlaza, 24 VDC max. 3 A
- izlazi: 2 signalna kontakta (alarm, greška)
- LED indikatori za prikaz stanja
- 4 ulaza za spajanje senzora i sustava za dojavu požara
- rezervne baterije 2,3 Ah za autonomiju od 72h
</t>
  </si>
  <si>
    <t>E.22.41.02.</t>
  </si>
  <si>
    <t xml:space="preserve">Dobava, isporuka, ugradnja, spajanje i označavanje tipkala u nuždi za aktiviranje sustava za odimljavanje, minimalno sljedećih karakteristika:
- tipkalo za aktiviranje sustava odimljavanja sa zujalicom
- indirektno aktiviranje alarma prema principu razbij staklo i pritisni tipku
- napon 24 VDC, max. 10 mA
- LED indikatori: crveni. žuti i zeleni
</t>
  </si>
  <si>
    <t>E.22.41.03.</t>
  </si>
  <si>
    <t xml:space="preserve">Dobava, isporuka, ugradnja, spajanje i označavanje ručnog tipkala za ventiliranje sustava za odimljavanje stubišta, minimalno sljedećih karakteristika:
- ručno tipkalo za otvaranje i zatvaranje prozora
- napon 24 VDC, max. 10 mA
</t>
  </si>
  <si>
    <t>E.22.41.04.</t>
  </si>
  <si>
    <t xml:space="preserve">Dobava, isporuka, ugradnja, spajanje i označavanje motora za otvaranje prozora za odimljavanje, minimalno sljedećih karakteristika:
- lančani motor
- 24 VDC
- nominalna struja 1,4A
- hod 500mm
- integrirani elektronički cut-off
- soft start
- sof close za zadnjih 75 mm
- brzina 10mm/s
- uključeni nosači za montažu
</t>
  </si>
  <si>
    <t>E.22.41.05.</t>
  </si>
  <si>
    <t xml:space="preserve">Dobava, isporuka, montaža na nosače ili u plastične bezhalogene cijevi kabel HSLH 4×2×0.8 mm za spajanje ručnog tipkala, tipkala u nuždi i senzora vjetra/kiše  s centralom odimljavanja. Komplet sa svim radom i potrebnim montažnim materijalom te spajanjem.
</t>
  </si>
  <si>
    <t>E.22.41.06.</t>
  </si>
  <si>
    <t>E.22.42.</t>
  </si>
  <si>
    <t xml:space="preserve">Izrada prodore kroz požarne zone komplet sa zatvaranjem prodora promjera 50 mm , sve prema detalju proizvođača.
Prodor dojave požara pojedinačnih kabela koji sadrži:
 - 1 komad okvir                  
 - 4 modula za prolaz kabela
  - 1 komad mazivo 25 ml 
 Komplet sa svim potrebnim radom i montažnim materijalom. U cijenu uračunati izdavanje uvjerenja o izvršenom zapunjavanju sa potrebnim certifikatima. U cijenu uračunati izradu nacrta protupožarnih brtvljenja sa svim potrebnim opisima i oznakama koje se moraju podudarati sa izvedenim stanjem.
</t>
  </si>
  <si>
    <t>E.22.43.</t>
  </si>
  <si>
    <t>E.22.43.01.</t>
  </si>
  <si>
    <t xml:space="preserve">Izdavanje atesta o funkcionalnosti kompletnog sustava od nadležne institucije.
</t>
  </si>
  <si>
    <t>E.22.43.02.</t>
  </si>
  <si>
    <t xml:space="preserve">Ispitivanje, puštanje u rad i primopredaja ispitnih protokola i vertifikata ovlaštenih institucija.
</t>
  </si>
  <si>
    <t>E.22.43.03.</t>
  </si>
  <si>
    <t xml:space="preserve">Obuka korisnika komplet sa izradom uputa za obuku prema zahtjevima korisnika i izradom zapisnika o obuci.
</t>
  </si>
  <si>
    <t>E.23.</t>
  </si>
  <si>
    <t>SUSTAV GAŠENJA PLINOM FK-5-1-12</t>
  </si>
  <si>
    <t>E.23.01.</t>
  </si>
  <si>
    <t xml:space="preserve">Dobava, isporuka, ugradnja i spajanje cilindričnog spremnika za gašenje plinom FK-5-1-12 minimalno sljedećih karakteristika:
-cilindrični spremnik 227L, napunjen sa 190,2 kg FK-5-1-12
-radni tlak 34,5 bar,
-automatski upravljani ventil,
-sigurnosni ventil,
-ručni akuator,
-električni solenoidni aktuator, 24 VDC, 0,2 A
-manometar sa beznaponskim kontaktom
-držač spremnika sa ankerima u kompletu
-sukladno HRN EN 12094
</t>
  </si>
  <si>
    <t>E.23.02.</t>
  </si>
  <si>
    <t xml:space="preserve">Dobava, isporuka, ugradnja i spajanje cilindričnog spremnika za gašenje plinom FK-5-1-12 minimalno sljedećih karakteristika:
-cilindrični spremnik 80L, napunjen sa 62,4 kg FK-5-1-12
-radni tlak 34,5 bar,
-automatski upravljani ventil,
-sigurnosni ventil,
-ručni akuator,
-električni solenoidni aktuator, 24 VDC, 0,2 A
-manometar sa beznaponskim kontaktom
-držač spremnika sa ankerima u kompletu
-sukladno HRN EN 12094
</t>
  </si>
  <si>
    <t>E.23.03.</t>
  </si>
  <si>
    <t xml:space="preserve">Dobava i montaža adaptera sa navoja na žljebnu spojku 1 1/4"-1"
</t>
  </si>
  <si>
    <t>E.23.04.</t>
  </si>
  <si>
    <t xml:space="preserve">Dobava i montaža adaptera sa navoja na žljebnu spojku 2 1/2"-2"
</t>
  </si>
  <si>
    <t>E.23.05.</t>
  </si>
  <si>
    <t xml:space="preserve">Dobava i montaža mlaznice za FK-5-1-12 - tip 360°- DN25, sa prigušnicom za reguliranje protoka
-sukladno HRN EN 12094
</t>
  </si>
  <si>
    <t>E.23.06.</t>
  </si>
  <si>
    <t xml:space="preserve">Dobava i montaža mlaznice za FK-5-1-12 - tip 180°- DN15, sa prigušnicom za reguliranje protoka
-sukladno HRN EN 12094
</t>
  </si>
  <si>
    <t>E.23.07.</t>
  </si>
  <si>
    <t xml:space="preserve">Dobava i montaža mlaznice za FK-5-1-12 - tip 180°- DN25, sa prigušnicom za reguliranje protoka
-sukladno HRN EN 12094
</t>
  </si>
  <si>
    <t>E.23.08.</t>
  </si>
  <si>
    <t xml:space="preserve">Dobava i montaža tlačne sklopke na cjevovodu-potvrda gašenja
-sukladno HRN EN 12094
</t>
  </si>
  <si>
    <t>E.23.09.</t>
  </si>
  <si>
    <t xml:space="preserve">Dobava set za montažu tlačne sklopke na ventil cilindra
</t>
  </si>
  <si>
    <t>E.23.10.</t>
  </si>
  <si>
    <t xml:space="preserve">Dobava i montaža pocinčanog šavnog cjevovoda DIN2441 u kompletu sa svim potrebnim fitinzima, koljenima, T komadima, redukcijama i spojnicama za radni tlak 34,5 bara i tlačnu probu 50 i Uvjerenjem o ispravnosti i podobnosti za namijenjenu svrhu 
Za cijev nazivnog otvora:   NO15
</t>
  </si>
  <si>
    <t>E.23.11.</t>
  </si>
  <si>
    <t xml:space="preserve">Dobava i montaža pocinčanog šavnog cjevovoda DIN2441 u kompletu sa svim potrebnim fitinzima, koljenima, T komadima, redukcijama i spojnicama za radni tlak 34,5 bara i tlačnu probu 50  i Uvjerenjem o ispravnosti i podobnosti za namijenjenu svrhu 
Za cijev nazivnog otvora:   NO25
</t>
  </si>
  <si>
    <t>E.23.12.</t>
  </si>
  <si>
    <t xml:space="preserve">Dobava i montaža pocinčanog šavnog cjevovoda DIN2441 u kompletu sa svim potrebnim fitinzima, koljenima, T komadima, redukcijama i spojnicama za radni tlak 34,5 bara i tlačnu probu 50 bar i Uvjerenjem o ispravnosti i podobnosti za namijenjenu svrhu
Za cijev nazivnog otvora:   NO32
</t>
  </si>
  <si>
    <t>E.23.13.</t>
  </si>
  <si>
    <t xml:space="preserve">Dobava i montaža pocinčanog šavnog cjevovoda DIN2441 u kompletu sa svim potrebnim fitinzima, koljenima, T komadima, redukcijama i spojnicama za radni tlak 34,5 bara i tlačnu probu 50 i Uvjerenjem o ispravnosti i podobnosti za namijenjenu svrhu
Za cijev nazivnog otvora:   NO50
</t>
  </si>
  <si>
    <t>E.23.14.</t>
  </si>
  <si>
    <t xml:space="preserve">Dobava i montaža nosača cjevovoda MPC pocinčana konzola, u kompletu sa dvodjelnom obujmicom (teški red), pripadajućim tiplama, vijcima i maticama, za cijev dimenzije:        NO15
</t>
  </si>
  <si>
    <t>E.23.15.</t>
  </si>
  <si>
    <t xml:space="preserve">Dobava i montaža nosača cjevovoda MPC pocinčana konzola, u kompletu sa dvodjelnom obujmicom (teški red), pripadajućim tiplama, vijcima i maticama, za cijev dimenzije:        NO25
</t>
  </si>
  <si>
    <t>E.23.16.</t>
  </si>
  <si>
    <t xml:space="preserve">Dobava i montaža nosača cjevovoda MPC pocinčana konzola, u kompletu sa dvodjelnom obujmicom (teški red), pripadajućim tiplama, vijcima i maticama, za cijev dimenzije:        NO32
</t>
  </si>
  <si>
    <t>E.23.17.</t>
  </si>
  <si>
    <t xml:space="preserve">Dobava i montaža nosača cjevovoda MPC pocinčana konzola, u kompletu sa dvodjelnom obujmicom (teški red), pripadajućim tiplama, vijcima i maticama, za cijev dimenzije:        NO50
</t>
  </si>
  <si>
    <t>E.23.18.</t>
  </si>
  <si>
    <t xml:space="preserve">Bušenje i brtvljenje prodora u zidu za prolaz cijevi N050
</t>
  </si>
  <si>
    <t>E.23.19.</t>
  </si>
  <si>
    <t xml:space="preserve">Bušenje i brtvljenje prodora u zidu za prolaz cijevi N025
</t>
  </si>
  <si>
    <t>E.23.20.</t>
  </si>
  <si>
    <t xml:space="preserve">Transport navedene opreme iz EU (specijalni transport posuda pod tlakom) na mjesto ugradnje
</t>
  </si>
  <si>
    <t>E.23.21.</t>
  </si>
  <si>
    <t xml:space="preserve">Dobava, isporuka i montaža razvodne kutije za FK-5-1-12 bocu 
</t>
  </si>
  <si>
    <t>E.23.22.</t>
  </si>
  <si>
    <t xml:space="preserve">Tlačna proba cjevovoda zrakom ili dušikom na 3 bara u trajanju 10 min.
</t>
  </si>
  <si>
    <t>E.23.23.</t>
  </si>
  <si>
    <t xml:space="preserve">Provjera količne plina u spremniku i ispunjavanje servisne knjižice sukladno normi EN 15004
</t>
  </si>
  <si>
    <t>E.23.24.</t>
  </si>
  <si>
    <t xml:space="preserve">Ispitivanje zrakonepropusnosti štićenog prostora sukladno EN 15004 normi - Poglavlje E (Door fan test)
</t>
  </si>
  <si>
    <t>E.23.25.</t>
  </si>
  <si>
    <t xml:space="preserve">Naljepnica upozorenja za prostor štićen plinom FK-5-1-12 sa obje strane vrata
</t>
  </si>
  <si>
    <t>E.23.26.</t>
  </si>
  <si>
    <t xml:space="preserve">Knjiga uputa i održavanja FK-5-1-12 instalacijom
</t>
  </si>
  <si>
    <t>E.23.27.</t>
  </si>
  <si>
    <t xml:space="preserve">Zidne upute za rukovanje FK-5-1-12 instalacijom - plastificirane
</t>
  </si>
  <si>
    <t>E.23.28.</t>
  </si>
  <si>
    <t xml:space="preserve">Funkcionalno ispitivanje bez ispuštanje plina FK-5-1-12 i primopredaja
</t>
  </si>
  <si>
    <t>E.23.29.</t>
  </si>
  <si>
    <t xml:space="preserve">Završno ispitivanje, puštanje u rad i obuka kadrova o rukovanju instalacijom i atestiranje od ovlaštene firme i izdavanje "Uvjerenja" sukladno Zakonu o zaštiti od požara .
</t>
  </si>
  <si>
    <t>E.24.</t>
  </si>
  <si>
    <t xml:space="preserve">OPĆE STAVKE </t>
  </si>
  <si>
    <t>E.24.01.</t>
  </si>
  <si>
    <t xml:space="preserve">Čišćenje gradilišta
Čišćenje građevine nakon radova i odvoz na gradsku planirku.
</t>
  </si>
  <si>
    <t>E.24.02.</t>
  </si>
  <si>
    <t xml:space="preserve">Ispitivanja
Ispitivanje instalacije od strane ovlaštenog trgovačkog društva.
</t>
  </si>
  <si>
    <t>E.24.03.</t>
  </si>
  <si>
    <t xml:space="preserve">Izdavanje atesta
Izrada elaborata sa svom dokumentacijom o izvršenim ispitivanjima instalacije, te atestima ugrađene opreme i predaja Naručitelju.
</t>
  </si>
  <si>
    <t>E.24.04.</t>
  </si>
  <si>
    <t xml:space="preserve">Dokumentacija izvedenog stanja
Izrada dokumentacije izvedenog stanja (tlocrti, sheme, uputstva za uporabu). Dokumentacija se izrađuje digitalno, a predaje Naručitelju na CD-u i u papirnatoj kopiji, prema odredbama Ugovora.
Obračun po kompletu.  
</t>
  </si>
  <si>
    <t>E.24.05.</t>
  </si>
  <si>
    <t xml:space="preserve">Primopredaja sustava korisniku (predaja tehničke dokumentacije izvedenog stanja, tehničkih listova i certifikata ugrađene opreme, predaja programske dokumentacije na CD-u i dr.).
</t>
  </si>
  <si>
    <t>D.</t>
  </si>
  <si>
    <t>D. DIZALA D1; D4 i D2;D3</t>
  </si>
  <si>
    <t xml:space="preserve">OSNOVNI PODACI DIZALA D1; D4 i D2;D3
Mjesto ugradnje dizala: 
KLINIČKI BOLNIČKI CENTAR OSIJEK 
OHBP I DNEVNA BOLNICA
Osijek, Josipa Huttlera 4, na k.č.br. 6686 k.o. Osijek
Vrsta dizala: dizala za prijevoz osoba i roba sukladno prijevozu osoba s invaliditetom i osobama smanjene pokretlljivosti - bolničko - kom 4
Nosivost: 2000 kg ili 26 osoba 
Brzina vožnje: 1,0 m/s - regulirano frekvencijski 
Visina dizanja: 14,40 m
Broj postaja/ulaza: 4/4 - ulazi s iste strane 
Vrsta upravljanja: sabirno simplex - mikroprocesorsko 
Strojarnica: dizalo izvedeno bez posebno izgrađene strojarnice 
Vrsta pogona: bezreduktorski  - direktni s permanentnim magnetima asinkroni motor 
</t>
  </si>
  <si>
    <t xml:space="preserve">SPECIFIKACIJA (TROŠKOVNIK) PROJEKTIRANE OPREME POSTROJENJA DIZALA D1;D4 i D2;D3
</t>
  </si>
  <si>
    <t>D.01.</t>
  </si>
  <si>
    <t xml:space="preserve">Izrada, dobava i isporuka opreme postrojenja dizala,te izrada izvedbenog projekta dizala prema projektnom zadatku/glavnom projektu  i specifikaciji opreme postrojenja dizala po sklopovima sa valjanom atestnom dokumentacijom i certifikatima.
Dijelovi postrojenja prema sljedećem opisu:
</t>
  </si>
  <si>
    <t xml:space="preserve">- Vrsta, namjena: dizala za prijevoz osoba i roba sukladno prijevoz osoba s invaliditetom i drugih osoba smanjene pokretljivosti, te za prijevoz bolesnika bolničko - kom 2+2
- Korisna nosivost: 2000 kg ili 26 osoba 
- Brzina vožnje: 1,0 m/s - regulirano frekvencijski 
- Broj i naziv stanica: 4
- Broj ulaza: 4 - ulazi s iste strane 
- Visina dizanja: 14,40 m
- Pogonski sistem: pogonski stroj - bezreduktorski sistem s permanentnim magnetima i sinkronim motorom, dizalo bez posebno izgrađene strojarnice
- Vrsta upravljanja: sabirno simplex mikroprocesorsko 
- Signalizacija: digitalni pokazivač položaja kabine i smjera daljnje vožnje u kabini i na svim stanicama, potvrda primitka poziva, alarm, svjetlosni i zvučni signal preopterećeno, svjetlosna signalizcija ZAUZETO, zvučni signal prispjeća kabine u stanicu na svim stanicma, svjetlosni i zvučni signal NAPUSTI KABINU, govorna najava stanica u kabini
</t>
  </si>
  <si>
    <t xml:space="preserve">- El.priključak: 3 x 380/220 V, 50 Hz
- Elekt.instalacija: za suhi prostor 
- Vozno okno: izvedba: armirano betonska konstrukcija
  dimenzije: širina 2600 mm i dužina 3300 mm
- Dubina donjeg dijela voznog okna: 1600 mm
- Visina gornjeg dijela voznog okna: 4950 mm
- Ovjes: 2 : 1 
- Vrata voznog okna
dimenzije: širina 1300 mm; visina 2100 mm 
  tip: automatska centralna, četverokrilna 
  obloga: inox lim brušeni 
  kom: 4 (po dizalu) 
  posebni zahtjevi: vrata voznog okna dizala na stanicama     izvedena su otporna Ei 120 sukladno zahtjevima norme na  otpornost vrata voznog okna dizala na požar
</t>
  </si>
  <si>
    <t xml:space="preserve">- Kabina: 
  dimenzije:širina:1500 mm;dužina:2700 mm;visina:2250 mm
  izvedba: prokrom čelični lim – ulazi s iste strane
  obloga stranica kabine: inox lim brušeni 
  ostala oprema:  rukohvat na visini  900 mm od poda na tri  strane kabine, ogledalo, svjetlosna prepreka (zavjesa) na ulazu u kabinu, ventilator na krovu kabine, zaštitni bokobrani, parapet
 vrata kabine: automatska centralna, četvrokrilna 
 obloga krila vrata: inox lim brušeni 
 dimenzije: širina: 1300 mm; visina: 2100 mm 
 obloga poda: PVC - protuklizna podna obloga (izbor projektanta)
 rasvjeta: fluorescentna, spušteni strop
 posebno: govorna veza kabina – grupa upravljanja – služba nadzor; ključ za prioritetnu vožnju iz kabine; 
upravljačka lamela: do ulaza u kabinu, dodatna upravljačka jedinica na rukohvat za osobe s invaliditetom 
-Strojarnica - izvedba: dizalo je izvedeno bez strojarnice u klasičnom smislu
-Smještaj pogonskog stroja: gore u vrhu voznog okna iznad kabine sa strane smješten je pogonski uređaj
</t>
  </si>
  <si>
    <t xml:space="preserve">-Upravljanje: ormar s upravljanjem smješten je u zid na u nivou najgornje stanice dizala neposredno pored ulaza u vozno okno dizala
-Ostalo: uređaj za samostalno (automatsko) otvaranje kočnicepogonskog stroja i dovođenje kabine dizala u prvu slijedeću stanicu u slučaju nestanka električne energije – za evakuaciju osoba iz kabine (UPS)
-Odbojnici ispod kabine i protuutega: odbojnici s prigušenjem - hidraulični 
-Pozivne kutije: nadžbukne izvedene od inox lima sa elektrokontaktnom bravom ili magnetnom karticom za rezervaciju kabine dizala  
-Pokazivač položaja kabine: iznad vrata voznog okna dizala, nadžbukni, izveden od  inox lima
</t>
  </si>
  <si>
    <t xml:space="preserve">DODATNI ZAHTJEV:
-Prilagoditi i uskladiti upravljački uređaj dizala (mikroprocesor) s automatskim centralnim nadzornim sustavom
UPRAVLJAČKA KUTIJA - LAMELA na ulaza u kabinu sadrži:
- ključ za prioritetnu vožnju iz kabine
- svjetlosnu i zvučnu signalizaciju "NAPUSTI KABINU" (u slučaju vatrodojave ili slično)
- tipkala za vožnju po stanicama s oznakama za slabovidne osobe 
- digitalni pokazivač smjera vožnje i prispijeća kabine u stanicu
- panik rasvjetu
- tipkalo ALARM
- tipkalo VENTILATOR
- govorna veza, dvosmjerna, kabina–upravljački ormar–služba nadzora
- zvučna i svjetlosna signalizacija PREOPTEREĆENO
- LCD monitor sa sadržajem po dogovoru sa korisnikom dizala
- govorna najava stanica
- Praćenje rada dizala i statistika vožnje, te osnovna kvarna stanja u službi nadzora putem PC terminala (PC i instalaciju od službe nadzora do upravljačkog ormara izvodi i isporučuje Izvođač radova elektroinstalacije)
PROGRAMSKI RAD DIZALA 
- punjenje i pražnjenje građevine
- rad dizala na rezervni izvor napajanja (agregat)
- požarni program (dovođenje kabine u evakucionu stanicu)
Oprema DIZALA D1;D4 i D2;D3
prema prije navedenoj specifikaciji
</t>
  </si>
  <si>
    <t>kompleta</t>
  </si>
  <si>
    <t>D.02.</t>
  </si>
  <si>
    <r>
      <t>Ugradnja opreme postrojenja dizala sa pozitivnim tehničkim pregledom dizala od strane ovlaštene institucije i puštanje dizala u rad</t>
    </r>
    <r>
      <rPr>
        <b/>
        <sz val="10"/>
        <rFont val="Arial Narrow"/>
        <family val="2"/>
        <charset val="238"/>
      </rPr>
      <t xml:space="preserve">
</t>
    </r>
  </si>
  <si>
    <r>
      <rPr>
        <b/>
        <sz val="10"/>
        <rFont val="Arial Narrow"/>
        <family val="2"/>
      </rPr>
      <t>NAPUTAK</t>
    </r>
    <r>
      <rPr>
        <sz val="10"/>
        <rFont val="Arial Narrow"/>
        <family val="2"/>
        <charset val="238"/>
      </rPr>
      <t xml:space="preserve">
U cijenu opreme dizala nije uključeno:
- izvođenje signalnih kablova od voznog okna do službe nadzora
- izvođenje vatrodojavne instalacije po voznom oknu dizala
- nosive čelične kuke u vrhu voznog okna dizala
- glavni napojni vod dizala i instalacija od upravljačkog ormara do službe nadzora
- prozračivanje voznog okna dizala
- rasvjeta voznog okna dizala
- izvođenje gromobranske instalacije do opreme dizala
- završna zidarska obrada i pomoćni građevinski radovi neophodni za ugradnju opreme dizala  
Dizalo se projektira i izvodi prema Pravilnik o sigurnosti dizala (NN 58/10 i 20/16), Europska norma za dizala EN 81-1/2010 električna dizala, Pravilniku o osiguranju pristupačnosti građevina osobama s invaliditetom i smanjene pokretljivosti (NN 78/13).
</t>
    </r>
  </si>
  <si>
    <t>PREAMBULA TROŠKOVNIKA</t>
  </si>
  <si>
    <t>Izvođač je dužan pridržavati se svih važećih zakona i propisa iz područja gradnje, propisanih ili jednakovrijednih  normi, "Općih tehničkih uvjeta za radove na cestama" (OTU, Zagreb, IGH, izdanje 2001. god.), HRN EN, DIN i ostalo. Ukoliko OTU, HRN EN, DIN i ostalo svojom uputom propisuju korištenje, odnosno postupanje sukladno određenoj normi, investitor će prihvatiti jednakovrijednu zamjenjujuću normu ili propis, kako je opisano i u sadržaju općih tehničkih uvjeta i normi. Svi radovi moraju se izvesti stručno prema važećim propisima i pravilima struke.</t>
  </si>
  <si>
    <t>Od trenutka preuzimanja gradilišta pa do primopredaje objekta izvođač je odgovoran za stvari i osobe koje se nalaze unutar gradilišta. U građevinski dnevnik se unose svi bitni podaci i događaji tijekom građenja (npr. meteorološke prilike, temperatura zraka i sl.), upisuju primjedbe projektanata, nalozi nadzornog inženjera i inspekcije, sukladno posebnom propisu. Tako registrirani zahtjevi obvezni su za Izvođača radova, s tim da je za svaku nepredviđenu višu radnju, kojom bi se povećalo ukupne troškove predviđene za izgradnju po ovom troškovniku, prethodno potrebna suglasnost investitora.</t>
  </si>
  <si>
    <t>Količine radova, koje nakon izvršenja čitavog posla nije moguće mjeriti neposrednom izmjerom treba po izvršenju pojedinog takvog rada preuzeti i ovjeriti nadzorni inženjer. Nadzorni inženjer i predstavnik izvođača radova unosit će u građevnu knjigu količine pojedinih takvih radova, s potrebnim skicama i izmjerama, te će svojim potpisima jamčiti za njihovu točnost. Samo tako utvrđeni radovi mogu se uzeti u obzir kod izrade privremenog ili konačnog obračuna radova.</t>
  </si>
  <si>
    <t>Radovi se izvode prema projektu, a u svim slučajevima potrebne izmjene ili dopune projekta ili njegovih dijelova, odluku o tome donosit će se sukladno Ugovoru o građenju, a tu svoju odluku unositi će u građevni dnevnik. Sve izmjene ili dopune projekta, ili njegovih dijelova, za koje se po građevnom dnevniku ne može dokazati da su uslijedile po opisanom postupku, neće se obračunavati ni po privremenom ni po okončanom obračunu.</t>
  </si>
  <si>
    <t>U ovom troškovniku izložene cijene odnose se na jediničnu mjeru izvršenog rada. Prema tome, jedinične cijene obuhvaćaju sav rad, opremu, materijal, prijevoze, režiju gradilišta i uprave poduzeća, sva davanja te zaradu poduzeća. Sav montažni i sitni materijal je uključen i ne obračunava se zasebnim stavkama. Uključeni su sve vrste radova na izradi i montaži zaštitnih mjera i provizorija, sve vrste radova na montaži opreme, ispitivanja i parametriranja; po završetku svake faze i konačna ispitivanja po završetku svih radova, funkcionalne probe, podešenje i puštanje u pokusni rad ukoliko je predviđen projektom, praćenje pogona i otklanjanje eventualnih nedostataka u jamstvenom roku, dodatni troškovi radne snage (dnevnice, prekovremeni i noćni rad) zbog izvođenja dijela radova u doba isključenog pogona, te svi ostali neimenovani pomoćni radovi i materijal, koji su potrebni za kompletno dovršenje radova po ovom troškovniku.</t>
  </si>
  <si>
    <t>Jediničnim cijenama obuhvaćeno je osiguranje i ocjenjivanje kakvoće, tj. svi troškovi prethodnih i tekućih ispitivanja kako osnovnih materijala, tako i poluproizvoda, te definitivno dovršenih radova u skladu s važećim tehničkim propisima, pravilnicima i standardima i Općim tehničkim uvjetima. Stavke troškovnika odnose se na definitivno dovršene radove, ispitane po kvaliteti i funkcionalnosti, te preuzete po nadzornoj službi investitora, ukoliko nije u opisu izričito drukčije određeno.</t>
  </si>
  <si>
    <t>Jedinične cijene obuhvaćaju i izradu uputa za rukovanje i održavanje ugrađene opreme i izradu svih protokola o ispitivanju. Uključena je sva dokumentacija i troškovi potrebni za tehnički pregled.</t>
  </si>
  <si>
    <t>Sav materijal i oprema, koju izvođač dobavlja i ugrađuje, mora imati pripadnu dokumentaciju u skladu sa važećim zakonima i propisima iz područja gradnje.</t>
  </si>
  <si>
    <t>Izvođačeva je obveza održavanje javnih cesta koje koristi u svrhu građenja te sanacija svih eventualnih oštećenja nastalih korištenjem. Po završetku radova ceste je potrebno dovesti u prvobitno stanje bez prava na naknadu troškova.</t>
  </si>
  <si>
    <t>Izvođač je dužan gradilište održavati čistim, a na kraju radova treba izvesti detaljno čišćenje. Nakon dovršenja gradnje izvođač će predati posve uređeno gradilište i okolinu predstavniku investitora uz obveznu prisutnost nadzornog inženjera, a primjedbe dane od strane projektanta imaju istu težinu kao i primjedbe dane od strane nadzornog inženjera Naručitelja.</t>
  </si>
  <si>
    <t>Izvođač je u okviru ugovorene cijene dužan izvršiti koordinaciju radova svih podizvođača na način da omogući kontinuirano odvijanje posla i zaštitu već izvedenih radova. Sva oštećenja nastala na već izvedenim radovima izvođač je dužan otkloniti o vlastitom trošku. Izvođač je dužan zaštititi postojeći teren s pripadajućom vegetacijom od oštećivanja tijekom izvođenja radova. Ako se površine postojećeg terena s pripadajućom vegetacijom oštete tijekom izvođenja radova, izvođač je dužan izvršiti biološku sanaciju iste, i to o svom trošku.</t>
  </si>
  <si>
    <t>Obveza izvođača je na propisan način zbrinuti višak materijala iz iskopa i otpad, a ovi troškovi su uključeni u cijenu radova.</t>
  </si>
  <si>
    <t>Na projekte privremene regulacije potrebno je ishoditi sve potrebne suglasnosti nadležnih društava za upravljanje cestom.</t>
  </si>
  <si>
    <t>R. br.</t>
  </si>
  <si>
    <t>OPIS RADA</t>
  </si>
  <si>
    <t>Jed. mj.</t>
  </si>
  <si>
    <t xml:space="preserve">Količina </t>
  </si>
  <si>
    <t>Jed. cij.</t>
  </si>
  <si>
    <t>UKUPNO</t>
  </si>
  <si>
    <t>I</t>
  </si>
  <si>
    <t>Pripremni radovi</t>
  </si>
  <si>
    <t xml:space="preserve">Iskolčenje trase i svih objekata unutar zahvata, čime su obuhvaćena sva mjerenja kojima se podaci prenose na teren, osiguranje karakterističnih točaka, obavljanje i održavanje iskolčenih oznaka za vrijeme građenja.                                                                                              Cijena također obuhvaća geodetsku izradu:
-elaborata iskolčenja 
-snimak postojećeg stanja 
-situacijskog nacrta izgrađene građevine 
-geodetski snimak izvedenog stanja 
-geodetski svih instalacija 
- snimak izvedenog stanja sa ucrtanim svim instalacijama u obuhvatu ovjerenog od strane katastra 
Radove izvesti u skladu sa O.T.U.I 1-02.2;1-02.3;1-2.05, i 1-02.6 ili jednakovrijedno.               </t>
  </si>
  <si>
    <r>
      <t>Obračun po m</t>
    </r>
    <r>
      <rPr>
        <vertAlign val="superscript"/>
        <sz val="10"/>
        <rFont val="Arial"/>
        <family val="2"/>
      </rPr>
      <t>2</t>
    </r>
  </si>
  <si>
    <r>
      <t>m</t>
    </r>
    <r>
      <rPr>
        <vertAlign val="superscript"/>
        <sz val="10"/>
        <rFont val="Arial"/>
        <family val="2"/>
      </rPr>
      <t>2</t>
    </r>
  </si>
  <si>
    <t xml:space="preserve">Strojno zasjecanje asfalta. Stavkom su obuhvaćena sva strojna zasijecanja asfalta na mjestima uklapanja nove i stare kolničke konstrukcije, na mjestina proširenja kolnika, zasijecanja pri izvedbi prekopa i sl. Jedinična cijena obuhvaća sav rad, materijal i opremu potrebnu za potpuno dovršenje stavke. </t>
  </si>
  <si>
    <t>Obračun po m'</t>
  </si>
  <si>
    <t>m'</t>
  </si>
  <si>
    <t xml:space="preserve">Uklanjanje i drobljenje asfaltnih slojeva postojeće kolničke konstrukcije debljine 3-5 cm. Stavka obuhvaća glodanje asfaltnih slojeva postojeće kolničke konstrukcije, utovar i prijevoz na mjesto oporabe ili zbrinjavanja. Jedinična cijena obuhvaća sav rad, materijal i opremu potrebnu za potpuno dovršenje stavke. </t>
  </si>
  <si>
    <r>
      <t>Obračun po m</t>
    </r>
    <r>
      <rPr>
        <vertAlign val="superscript"/>
        <sz val="10"/>
        <rFont val="Arial"/>
        <family val="2"/>
        <charset val="238"/>
      </rPr>
      <t>2</t>
    </r>
  </si>
  <si>
    <t xml:space="preserve">Uklanjanje i drobljenje asfaltnih slojeva postojeće kolničke konstrukcije debljine 12-14 cm. Stavka obuhvaća glodanje asfaltnih slojeva postojeće kolničke konstrukcije, utovar i prijevoz na mjesto oporabe ili zbrinjavanja. Jedinična cijena obuhvaća sav rad, materijal i opremu potrebnu za potpuno dovršenje stavke. </t>
  </si>
  <si>
    <t>Rušenje i uklanjanje postojećih rubnjaka s utovarom i prijevozom na mjesto oporabe ili zbrinjavanja.  Obračun je po m1 porušenih i ukonjenih rubnjaka.  Izvedba, kontrola kakvoće i obračun prema OTU 1-03.2 ili jednakovrijedno.</t>
  </si>
  <si>
    <t xml:space="preserve">Obračun po m' </t>
  </si>
  <si>
    <r>
      <t>m</t>
    </r>
    <r>
      <rPr>
        <sz val="10"/>
        <rFont val="Arial"/>
        <family val="2"/>
        <charset val="238"/>
      </rPr>
      <t>'</t>
    </r>
  </si>
  <si>
    <r>
      <t xml:space="preserve">Rušenje i uklanjanje postojećih poklopaca revizionih okana  komplet zajedno s nosačima poklopaca i betonskom pločom, te nabava i ugradnja novog okruglog poklopca </t>
    </r>
    <r>
      <rPr>
        <sz val="10"/>
        <rFont val="Arial"/>
        <family val="2"/>
      </rPr>
      <t xml:space="preserve">sukladno projektnoj dokumentaciji. </t>
    </r>
    <r>
      <rPr>
        <sz val="10"/>
        <color indexed="8"/>
        <rFont val="Arial"/>
        <family val="2"/>
        <charset val="238"/>
      </rPr>
      <t xml:space="preserve">Rad obuhvaća skidanje, štemanje, rušenje do visine za ugradnju novog poklopca s monolitnom armiranobetonskom pločom d=15 cm, utovar i prijevoz materijala na deponiju, te nabavu, dobavu i ugradnju  poklopaca za direktno polaganje u konstrukciju, razreda opterećenja D400, svijetlog otvora promjera 605 mm. Građevinska visina min. 170 mm do max. 230 mm. Okvir iz lijevanog željeza GG, okrugli, sa amortizacijskim uloškomo. Poklopac iz lijevanog željeza GGG, mase 43,0 kg sa dva zatvarača iz poliuretana visokootpornog na habanje, za pričvršćenje bez vijaka uz visoku prometnu sigurnost s montažnim obručem od čelika, bez ventilacijskih otvora, postavljanje na novu niveletu prema projektu i armiranobetonske ploče betonom C30/37, XC2 dimenzija 120x120x15 cm obostrano armiranu sa Q785 sa prodorom promjera 66 cm za ugradnju poklopca, monlitno izvedenu i dostavljenu na ugradnju nakon 10 dana njegovanja prije ugradnje. Jedinična cijena obuhvaća sav rad, materijal i opremu potrebnu za potpuno dovršenje stavke. </t>
    </r>
  </si>
  <si>
    <t>Obračun po komadu</t>
  </si>
  <si>
    <t xml:space="preserve">Rušenje i uklanjanje postojećih poklopaca revizionih okana komplet zajedno s nosačima poklopaca i betonskom pločom, te ugradnja novog poklopca nosivosti 400 kN na novoj visini. Rad obuhvaća skidanje, štemanje, rušenje do visine za ugradnju novog poklopca s monolitnom armiranobetnskom pločom od betona C30/37 d=15 cm, utovar i prijevoz materijala na deponiju, te ugradnju novog poklopca na novu visinu. Jedinična cijena obuhvaća sav rad, materijal i opremu potrebnu za potpuno dovršenje stavke. </t>
  </si>
  <si>
    <t xml:space="preserve">Rušenje i uklanjanje postojećih poklopaca revizionih okana komplet zajedno s nosačima poklopaca i betonskom pločom, te ugradnja novog poklopca nosivosti 150 kN na novoj visini. Rad obuhvaća skidanje, štemanje, rušenje do visine za ugradnju novog poklopca s monolitnom armiranobetnskom pločom od betona C30/37 d=15 cm, utovar i prijevoz materijala na deponiju, te ugradnju novog poklopca na novu visinu. Jedinična cijena obuhvaća sav rad, materijal i opremu potrebnu za potpuno dovršenje stavke. </t>
  </si>
  <si>
    <t>Uklanjanje postojećih prometnih znakova i reklama s stupovima (nosaćima), betonskim temeljnim stopama i svim elementima. Rad obuhvaća uklanjanje, štemanje, rušenje, čišćenje, utovar i prijevoz materijala na odgovarajuću deponiju. Stavka obuhvaća sav potreban rad, materijal i opremu.</t>
  </si>
  <si>
    <t>Uklanjanje postojećih prometnih znakova i reklama s stupovima (nosaćima), betonskim temeljnim stopama i svim elementima. Rad obuhvaća uklanjanje, štemanje, rušenje, čišćenje i montaža na novoj lokaciji. Stavka obuhvaća sav potreban rad, materijal i opremu.</t>
  </si>
  <si>
    <t>Uklanjanje stupića sa temeljem te utovar i prijevoz na odgovarajuću deponiju. Stavka obuhvaća sav potreban rad, materijal i opremu.</t>
  </si>
  <si>
    <t xml:space="preserve">Strojni iskop postojeće kompletne pješačke staze (asfalt/beton/opločenje sa tamponskim slojem) u skladu sa kotama i detaljima danim projektom. Radove izvesti u skladu sa O.T.U.I 2-02 ili jednakovrijedno. Iskopani materijal je potrebno utovariti u vozilo i odvesti na mjesto oporabe ili zbrinjavanja. </t>
  </si>
  <si>
    <t xml:space="preserve">Strojni iskop postojećeg kompletnog parkirališta (travne rešetke sa tamponskim slojem) u skladu sa kotama i detaljima danim projektom. Radove izvesti u skladu sa O.T.U.I 2-02 ili jednakovrijedno. Iskopani materijal je potrebno utovariti u vozilo i odvesti na mjesto oporabe ili zbrinjavanja. </t>
  </si>
  <si>
    <t xml:space="preserve">Ručni iskop probnih rovova (šliceva) radi utvrđivanja stvarnog položaja postojećih podzemnih instalacija uz nadzor vlasnika istih te eventualna zaštita istih. Točnu lokaciju, raspored i broj kontrolnih rovova odredit će nadzorni inženjer u dogovoru s projektantom i distributerima na osnovi uvida u situacijski plan instalacija kao i temeljem dobivenih informacija od vlasnika istih. Iskop vršiti pažljivo kako ne bi došlo do oštećenja instalacija. Višak iskopanog materijala utovariti u vozilo i odvesti do mjesto oporabe ili zbrinjavanja, razastiranjem i planiranjem iskopanog materijala na mjestu oporabe ili zbrinjavanja i zatrpavanje pijeskom iskopanih probnih rovova (šliceva) (uključivo nabavu, dobavu i ugradnju pijeska) ili zemljom iz iskopa. Sve kontrolne rovove i stanje na terenu upisati u građevinski dnevnik.  </t>
  </si>
  <si>
    <t>a)</t>
  </si>
  <si>
    <t>Ručni iskop</t>
  </si>
  <si>
    <r>
      <t>m</t>
    </r>
    <r>
      <rPr>
        <vertAlign val="superscript"/>
        <sz val="10"/>
        <rFont val="Arial"/>
        <family val="2"/>
      </rPr>
      <t>3</t>
    </r>
  </si>
  <si>
    <t>b)</t>
  </si>
  <si>
    <t>Zatrpavanje zemljom iz iskopa</t>
  </si>
  <si>
    <t>c)</t>
  </si>
  <si>
    <t>Zatrpavanje pijeskom</t>
  </si>
  <si>
    <t>Zaštita kanala za vrijeme iskopa s postavljanjem ograda i pješačkih prijelaza preko rovova. Jedinična cijena obuhvaća sav rad, materijal i opremu potrebnu za potpuno dovršenje stavke.</t>
  </si>
  <si>
    <t xml:space="preserve">Izmještanje i zaštita postojećih komunalnih instalacija i priključaka - stavka obuhvaća privremeno izmještanje - premještanje i zaštitu postojećih komunalnih instalacija (dovod vode, odvodnja, energetski kabeli, optički kablovi, plinske instalacije i sl), komplet sa svim veznim (spojnim) pripadajućim elementima u zoni radova, ponovnu ugradnju  te sav ostali rad, opremu i materijal potreban za izvršenje stavke. Ovom stavkom obuhvaćeno je kompletno izmještanje i ponovna ugradnja prema projektu, sukladno posebnim uvjetima građenja vlasnika instalacije i uz njihov nadzor.  </t>
  </si>
  <si>
    <t xml:space="preserve">Zatrpavanje postojećih slivnika i njihovih veza prema sekundarnoj odvodnji pijeskom. Rad obuhvaća demontiranje rešetke, blindiranje slivničkog ispusta, kompletno razbijanje, vađenje, utovar i odvoz na na mjesto oporabe ili zbrinjavanja, te zatrpavanje rova pijeskom do kote posteljice. </t>
  </si>
  <si>
    <t xml:space="preserve">Popravak postojećih slivnika i izdizanje rešetke. Rad obuhvaća uklanjanje postojećih rešetki,  popravak oštećenih dijelova slivnika, betoniranje vijenca te ugradnju nove rešetke nosivosti 400 kN na kotu određenu projektom. Stavka obuhvaća sav potreban rad, materijal i opremu. </t>
  </si>
  <si>
    <t>Uređenje zelenih površina s pripremom tla (fino planiranje, grabljanje i sl.), iskopom, prijevozom i ugradnjom humusa iz pozajmištva koje osigurava Izvođač, debljine 20 cm, nabavom, prijevozom i ugradnjom mineralnog gnojiva (10 dkg/m2) i travnate smjese (4,0 dkg/m2), te jednokratnim zalijevanjem. Stavka obuhvaća sav rad, opremu i materijal potreban za uređenje zelenih površina. Obračun po stvarno izvršenim radovima, ovjerenim u građevinskoj knjizi po nadzornom inženjeru.</t>
  </si>
  <si>
    <t>Humus d=20 cm</t>
  </si>
  <si>
    <t>Trava</t>
  </si>
  <si>
    <t xml:space="preserve">Demontaža postojećeg rasvjetnog stupa te montaža na novoj lokaciji. Stavka obuhvaća odspajanje i demontažu postojećeg rasvjetnog stupa te ponovno spajanje i montažu istog na novoj lokaciji, iskop za novi temelj, izradu novog temelja, izradu kabelskih spojnica radi produženja postojećih vodova te ponovno spajanje stupa na uzemljivač, pripomoć mehanizacije i sav potreban materijal. </t>
  </si>
  <si>
    <t>Izmještanje postojećih nadzemnih hidranata.  Hidrante izmjestiti u neposrednu blizinu u skladu s uputama vlasnika. U cijenu stavke uključen je iskop, prespajanje i izmještanje instalacija, fazonski komadi, zatrpavanje pijeskom, traka upozorenja, odvoz viška materijala, nabijanje slojeva pijeska u slojevima od max 30 cm.</t>
  </si>
  <si>
    <t xml:space="preserve">Izmještanje elektro ormara sadrži: ručni iskop probnih rovova u materijalu bez obzira na kategoriju-20 m, izradu kabelskih spojnica, isporuku kabela duljine do 20 m, premještanje ormarića na novu lokaciju sa izradom novog temelja te zatrpavanje rova pijeskom ili sipkom zemljom u slojevima do 30 cm sa nabijanjem po slojevima. Stavka obuhvaća sav rad, opremu i materijal potreban za potpuno dovršenje stavke. </t>
  </si>
  <si>
    <t>Uklanjanje i rušenje postojećih betonskih i armiranobetonskih struktura. Uklanjanje i rušenje postojećih betonskih i armiranobtonskih struktura uz cestu, bez nanošenja štete na ostalim objektima i posjedima. Sav materijal potrebno je stalno zbrinuti sukladno pozitivnim propisima. U cijeni je uključen sav rad, materijal i oprema potrebna za potpuno dovršenje stavke. Obračun rada po m3 uklonjenih, deponiranih i propisno zbrinutih betonskih i armiranobetonskih struktura. Izvedba, kontrola kakvoće i obračun prema  O.T.U. 1-03.2 ili jednakovrijedno.</t>
  </si>
  <si>
    <r>
      <t>Obračun po m</t>
    </r>
    <r>
      <rPr>
        <vertAlign val="superscript"/>
        <sz val="10"/>
        <rFont val="Arial CE"/>
        <charset val="238"/>
      </rPr>
      <t xml:space="preserve">3 </t>
    </r>
  </si>
  <si>
    <t>Uklanjanje postojeće horizontalne signalizacije. Stavka obuhvaća uklanjanje-frezanje postojeće horizontalne signalizacije odgovarajućom mehanizacijom, unutar granica zahvata. Obračun je po:</t>
  </si>
  <si>
    <t>Puna linija, širine 15 cm</t>
  </si>
  <si>
    <t>Isprekidana linija, širine 15 cm</t>
  </si>
  <si>
    <t>Zaustavna linija, širine 50 cm</t>
  </si>
  <si>
    <t>d)</t>
  </si>
  <si>
    <t>Pješački prijelaz</t>
  </si>
  <si>
    <t>Uklanjanje postojeće ulazne rampe uključivo i betonske temelje te svih elemenata ulazne rampe. Rad obuhvaća uklanjanje, štemanje, rušenje, čišćenje, utovar i prijevoz uklonjenih materijala i rampe na odgovarajuću deponiju.</t>
  </si>
  <si>
    <t>Obračun po kompletu</t>
  </si>
  <si>
    <t>Rušenje i uklanjanje postojećih čeličnih elemenata - pendl stupova. Stavka obuhvaća rušenje i uklanjanje postojećih čeličnih elemenata, bez nanošenja štete na ostalim elementima. Sav materijal potrebno je stalno zbrinuti sukladno pozitivnim propisima. Jedinična cijena obuhvaća sav rad, materijal i opremu potrebnu za potpuno dovršenje stavke.  Obračun je po komadu uklonjenih, deponiranih i propisno zbrinutih elemenata. Izvedba, kontrola kakvoće i obračun prema  O.T.U. 1-03.2 ili jednakovrijedno.</t>
  </si>
  <si>
    <t>Uklanjanje drveća i panjeva Ø većeg od 30 cm.  Ovaj rad obuhvaća uklanjanje drveća i panjeva s odsijecanjem grana na dužine pogodne za prijevoz, čišćenje i uklanjanje sveg nepotrebnog materijala zaostalog nakon izvedenih radova, prijevoz na odlagalište te uključivo uređenje istog.  Izvedba, kontrola kakvoće i obračun prema OTU 1-03.1 ili jednakovrijedno.</t>
  </si>
  <si>
    <t>UKUPNO I  (kn)</t>
  </si>
  <si>
    <t>II</t>
  </si>
  <si>
    <t>Zemljani radovi</t>
  </si>
  <si>
    <t>Strojni široki iskop postojeće kolničke konstrukcije (nosivi sloj od kamenih materijala) na trasi. Prema odredbama projekta s utovarom u prijevozno sredstvo. Rad se mjeri u kubičnim metrima stvarno iskopanog materijala, mjereno u sraslom stanju, a u jediničnu cijenu uračunati su svi radovi na iskopu materijala sa utovarom u prijevozna sredstva, prijevoz na mjesto oporabe ili zbrinjavanja, radovi na uređenju i čišćenju pokosa od labilnih blokova i rastresitog materijala, planiranje iskopanih i susjednih površina.  Izvedba, kontrola kakvoće i obračun prema OTU 2-02 ili jednakovrijedno.</t>
  </si>
  <si>
    <r>
      <t>Obračun po m</t>
    </r>
    <r>
      <rPr>
        <vertAlign val="superscript"/>
        <sz val="10"/>
        <rFont val="Arial"/>
        <family val="2"/>
      </rPr>
      <t>3</t>
    </r>
    <r>
      <rPr>
        <sz val="10"/>
        <rFont val="Arial"/>
        <family val="2"/>
        <charset val="238"/>
      </rPr>
      <t xml:space="preserve"> </t>
    </r>
  </si>
  <si>
    <t>Strojni široki iskop tla  na trasi, u materijalu kategorije "C". Prema odredbama projekta s utovarom u prijevozno sredstvo. Rad se mjeri u kubičnim metrima stvarno iskopanog materijala, mjereno u sraslom stanju, a u jediničnu cijenu uračunati su svi radovi na iskopu materijala sa utovarom u prijevozna sredstva, prijevoz na mjesto oporabe ili zbrinjavanja,  radovi na uređenju i čišćenju pokosa od labilnih blokova i rastresitog materijala, planiranje iskopanih i susjednih površina.  Izvedba, kontrola kakvoće i obračun prema OTU 2-02 ili jednakovrijedno.</t>
  </si>
  <si>
    <t>Izrada posteljice od kamenih materijala, Sz≥100 %, Ms≥40 Mn/m2. Strojna izrada posteljice od kamenih materijala, završnog sloja usjeka ili nasipa, ujednačene nosivosti s grubim i finim planiranjem, eventualnom sanacijom pojedinih manjih površina slabijeg materijala i zbijanjem do tražene zbijenosti uz potrebno vlaženje ili sušenje. Izrada posteljice mora biti prema projektu, osobito obzirom na visinske kote, postignute nagibe i zbijenost materijala. Obračun je u četvornim metrima uređene i zbijene posteljice. U cijeni je uključen sav rad, materijal te prijevozi, potrebni za potpuno dovršenje uređene i zbijene posteljice, uključujući i ispitivanje i kontrolu kakvoće. Izvedba, kontrola kakvoće i obračun prema OTU 2-10, 2-10.1 i 2-10.2 ili jednakovrijedno.</t>
  </si>
  <si>
    <r>
      <t>Obračun po m</t>
    </r>
    <r>
      <rPr>
        <vertAlign val="superscript"/>
        <sz val="10"/>
        <rFont val="Arial"/>
        <family val="2"/>
      </rPr>
      <t>2</t>
    </r>
    <r>
      <rPr>
        <sz val="10"/>
        <rFont val="Arial"/>
        <family val="2"/>
        <charset val="238"/>
      </rPr>
      <t xml:space="preserve"> </t>
    </r>
  </si>
  <si>
    <t>Izrada posteljice od zemljanih materijala, Sz≥100 %, Ms≥25 Mn/m2. Strojna izrada posteljice od zemljanih  ili miješanih materijala, završnog sloja usjeka ili nasipa, ujednačene nosivosti s grubim i finim planiranjem, eventualnom sanacijom pojedinih manjih površina slabijeg materijala i zbijanjem do tražene zbijenosti uz potrebno vlaženje ili sušenje. Izrada posteljice mora biti prema projektu, osobito obzirom na visinske kote, postignute nagibe i zbijenost materijala. Obračun je u četvornim metrima uređene i zbijene posteljice. U cijeni je uključen sav rad, materijal te prijevozi, potrebni za potpuno dovršenje uređene i zbijene posteljice, uključujući i ispitivanje i kontrolu kakvoće. Izvedba, kontrola kakvoće i obračun prema OTU 2-10, 2-10.1 i 2-10.2 ili jednakovrijedno.</t>
  </si>
  <si>
    <t>Izrada posteljice od zemljanih materijala, Sz≥100 %, Ms≥20 Mn/m2. Strojna izrada posteljice od zemljanih  ili miješanih materijala, završnog sloja usjeka ili nasipa, ujednačene nosivosti s grubim i finim planiranjem, eventualnom sanacijom pojedinih manjih površina slabijeg materijala i zbijanjem do tražene zbijenosti uz potrebno vlaženje ili sušenje. Izrada posteljice mora biti prema projektu, osobito obzirom na visinske kote, postignute nagibe i zbijenost materijala. Obračun je u četvornim metrima uređene i zbijene posteljice. U cijeni je uključen sav rad, materijal te prijevozi, potrebni za potpuno dovršenje uređene i zbijene posteljice, uključujući i ispitivanje i kontrolu kakvoće. Izvedba, kontrola kakvoće i obračun prema OTU 2-10, 2-10.1 i 2-10.2 ili jednakovrijedno.</t>
  </si>
  <si>
    <t>Zamjena sloja slabog temeljnog tla boljim materijalom - drobljenim kamenom 0/63 mm, predviđene debljine cca. 30 cm ili prema zahtjevu nadzornog inženjera. Rad uključuje iskop sloja slabog materijala u temeljnom tlu s odvozom na odlagalište, te njegovu zamjenu izradom zbijenog nasipnog sloja od drobljenog kamena 0/63 mm. Stavka uključuje nabavu, prijevoz i ugradnju drobljenog materijala 0/63 mm. Izvođač radova dužan je osigurati sva potrebna ispitivanja radi uvida u kakvoću izvedene zamjene. Primjenu tog materijala odobrava Nadzorni Inženjer. Obračun u kubičnim metrima potpuno završenog i zbijenog sloja.</t>
  </si>
  <si>
    <r>
      <t>Obračun po m</t>
    </r>
    <r>
      <rPr>
        <vertAlign val="superscript"/>
        <sz val="10"/>
        <rFont val="Arial"/>
        <family val="2"/>
        <charset val="238"/>
      </rPr>
      <t>3</t>
    </r>
    <r>
      <rPr>
        <sz val="11"/>
        <color theme="1"/>
        <rFont val="Calibri"/>
        <family val="2"/>
        <charset val="238"/>
        <scheme val="minor"/>
      </rPr>
      <t xml:space="preserve"> </t>
    </r>
  </si>
  <si>
    <t>Uređenje slabo nosivog temeljnog tla i posteljice polaganjem  netkanog geotekstila, mase 300 gr/m2. Uređenje slabo nosivog temeljnog tla i posteljice polaganjem geotekstila načina ugradnje (preklapanjem, zavarivanjem ili šivanjem) te kakvoće prema projektu, na prethodno poravnato tlo. Obračun je prema stvarnoj površini tla na koji je položen geotekstil (preklopi se ne uračunavaju) u četvornim metrima. U cijenu je uključen sav rad, nabava geotekstila i materijala za poravnavanje te ostalog potrebnog materijala, transporti i oprema za pripremu podloge i polaganje geotekstila, kao i ispitivanja i kontrola kakvoće. Izvedba, kontrola kakvoće i obračun prema OTU 2-08.4 ili jednakovrijedno.</t>
  </si>
  <si>
    <t>UKUPNO II  (kn)</t>
  </si>
  <si>
    <t>III</t>
  </si>
  <si>
    <t>Kolnička konstrukcija</t>
  </si>
  <si>
    <t xml:space="preserve">Izrada nosivog sloja (Ms≥40 MN/m2) od prirodnog kamenog materijala, najvećeg zrna 63 mm, debljine prema projektu.  U cijenu je uključena nabava, dobava materijala, utovar, prijevoz, i ugradnja (strojno razastiranje, planiranje i zbijanje do traženog modula stišljivosti ili stupnja zbijenosti) na uređenu i preuzetu podlogu. Obračun je po m3 ugrađenog materijala u zbijenom stanju. Izvedba, kontrola kakvoće i obračun prema OTU 5-01 ili jednakovrijedno.       </t>
  </si>
  <si>
    <t>Izrada nosivog sloja (Ms≥80 MN/m2) od prirodnog drobljenog kamenog materijala, najvećeg zrna 63 mm, debljine prema projektu. U cijenu je uključena nabava, dobava materijala, utovar, prijevoz, i ugradnja (strojno razastiranje, planiranje i zbijanje do traženog modula stišljivosti ili stupnja zbijenosti) na uređenu i preuzetu podlogu. Obračun je po m3 ugrađenog materijala u zbijenom stanju. Izvedba, kontrola kakvoće i obračun prema OTU 5-01 ili jednakovrijedno.</t>
  </si>
  <si>
    <t>Izrada nosivog sloja (Ms≥60 MN/m2) od prirodnog drobljenog kamenog materijala, najvećeg zrna 63 mm, debljine prema projektu.  U cijenu je uključena nabava, dobava materijala, utovar, prijevoz, i ugradnja (strojno razastiranje, planiranje i zbijanje do traženog modula stišljivosti ili stupnja zbijenosti) na uređenu i preuzetu podlogu. Obračun je po m3 ugrađenog materijala u zbijenom stanju. Izvedba, kontrola kakvoće i obračun prema OTU 5-01 ili jednakovrijedno.</t>
  </si>
  <si>
    <t>Izrada nosivog sloja (lako i vrlo lako prometno opterećenje) AC 22 base 50/70 AG6 M2, debljine 7,0 cm. U cijeni su sadržani svi troškovi nabave materijala, proizvodnje i ugradnje asfaltne mješavine, prijevoz, oprema i sve ostalo potrebno za potpuno izvođenje radova. Obračun je po m2 gornje površine stvarno položenog i ugrađenog nosivog sloja.  Izvedba i kontrola kakvoće prema (HRN EN 13108-1 ili jednakovrijedno)  i tehničkim svojstvima i zahtjevima za građevne proizvode za proizvodnju asfaltnih mješavina i za asfaltne slojeve kolnika.</t>
  </si>
  <si>
    <r>
      <t>Obračun po m</t>
    </r>
    <r>
      <rPr>
        <vertAlign val="superscript"/>
        <sz val="10"/>
        <rFont val="Arial"/>
        <family val="2"/>
        <charset val="238"/>
      </rPr>
      <t>2</t>
    </r>
    <r>
      <rPr>
        <sz val="11"/>
        <color theme="1"/>
        <rFont val="Calibri"/>
        <family val="2"/>
        <charset val="238"/>
        <scheme val="minor"/>
      </rPr>
      <t xml:space="preserve"> </t>
    </r>
  </si>
  <si>
    <t>Izrada bitumenskog međusloja za sljepljivanje bitumeniziranih nosivih slojeva i i slojeva izrađenih na bazi hidrauličkih veziva. Sloj izrađen na bazi hidrauličnih veziva treba poprskati bitumenskom emulzijom u količini od najmanje 0,5 kg/m2 najmanje 24 sata prije prije polaganja asfaltnog sloja. U cijeni su sadržani svi troškovi nabave materijala, prijevoz, oprema i sve ostalo što je potrebno za potpuno izvođenje radova. Obračun je po m2 stvarno poprskane površine. Izvedba, kontrola kakvoće i obračun prema OTU 5-03 ili jednakovrijedno.</t>
  </si>
  <si>
    <t>Izrada habajućeg sloja (lako i vrlo lako prometno opterećenje) AC 11 surf  50/70 AG4 M4, debljine 3,5 cm.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 ili jednakovrijedno)  i tehničkim svojstvima i zahtjevima za građevne proizvode za proizvodnju asfaltnih mješavina i za asfaltne slojeve kolnika.</t>
  </si>
  <si>
    <t>Izrada nosivog sloja (lako i vrlo lako prometno opterećenje) AC 16 base 50/70 AG6 M2, debljine 5,0 cm. U cijeni su sadržani svi troškovi nabave materijala, proizvodnje i ugradnje asfaltne mješavine, prijevoz, oprema i sve ostalo potrebno za potpuno izvođenje radova. Obračun je po m2 gornje površine stvarno položenog i ugrađenog nosivog sloja.  Izvedba i kontrola kakvoće prema (HRN EN 13108-1 ili jednakovrijedno)  i tehničkim svojstvima i zahtjevima za građevne proizvode za proizvodnju asfaltnih mješavina i za asfaltne slojeve kolnika.</t>
  </si>
  <si>
    <t>Izrada bitumenskog međusloja za sljepljivanje bitumeniziranih nosivih slojeva i i slojeva izrađenih na bazi hidrauličkih veziva. Sloj izrađen na bazi hidrauličnih veziva treba poprskati bitumenskom emulzijom u količini od najmanje 0,3 kg/m2 najmanje 24 sata prije prije polaganja asfaltnog sloja. U cijeni su sadržani svi troškovi nabave materijala, prijevoz, oprema i sve ostalo što je potrebno za potpuno izvođenje radova. Obračun je po m2 stvarno poprskane površine. Izvedba, kontrola kakvoće i obračun prema OTU 5-03 ili jednakovrijedno.</t>
  </si>
  <si>
    <t>Izrada habajućeg sloja (lako i vrlo lako prometno opterećenje) AC 8 surf  50/70 AG4 M4, debljine 3,0 cm.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 ili jednakovrijedno) i tehničkim svojstvima i zahtjevima za građevne proizvode za proizvodnju asfaltnih mješavina i za asfaltne slojeve kolnika.</t>
  </si>
  <si>
    <t>UKUPNO III (kn)</t>
  </si>
  <si>
    <t>IV</t>
  </si>
  <si>
    <t>Odvodnja</t>
  </si>
  <si>
    <t>Ugradnja rubnjaka (na podlozi od betona klase C 16/20) od predgotovljenih betonskih elemenata klase C 35/45, dimenzija 15/25 cm. Postavljanje rubnjaka prema detaljima iz projekta.  Obračun je po m1 izvedenog rubnjaka, a u cijeni je uključena izvedba podloge, nabava i doprema predgotovljenih elemenata i betona, privremeno uskladištenje i razvoz, svi prijevozi i prijenosi, priprema podloge, rad na ugradnji s obradom sljubnica, njega betona te sav potreban dodatni rad, oprema i materijal što je potreban za potpuno dovršenje stavke.  Izvedba, kontrola kakvoće i obračun prema OTU 3-04.7.1 ili jednakovrijedno.</t>
  </si>
  <si>
    <t>Ugradnja rubnjaka (na podlozi od betona klase C 16/20) od predgotovljenih betonskih elemenata klase C 30/37, dimenzija 8/20 cm. Postavljanje rubnjaka prema detaljima iz projekta.  Obračun je po m1 izvedenog rubnjaka, a u cijeni je uključena izvedba podloge, nabava i doprema predgotovljenih elemenata i betona, privremeno uskladištenje i razvoz, svi prijevozi i prijenosi, priprema podloge, rad na ugradnji s obradom sljubnica, njega betona te sav potreban dodatni rad, oprema i materijal što je potreban za potpuno dovršenje stavke.  Izvedba, kontrola kakvoće i obračun prema OTU 3-04.7.1 ili jednakovrijedno.</t>
  </si>
  <si>
    <t xml:space="preserve">Ugradnja slivnika od montažnih betonskih elemenata (C 30/37) Ø 500 mm, nosivosti rešetke 400 kN. Izrada slivnika od predgotovljenih (montažnih) elemenata iz betona klase C 30/37 u vodonepropusnoj izvedbi na uredno izvedenu podlogu, u svemu prema projektu.  Obračun je po komadu izvedenog slivnika, a u cijeni je uključena izvedba podloge i temelja, nabava predgotovljenih elemenata i spojnih sredstava i cijevi, te eventualno morta ili betona, svi prijevozi i prijenosi, rad na postavljanju i montaži slivnika s potrebnim skelama i oplatama, izvedba priključaka s obradom sljubnica, nabava i ugradnja rešetke, uklanjanje oplata, skela i otpada te čišćenje okoliša, kao i sav ostali potreban rad, oprema i materijal potrebni za izradu slivnika prema projektu.  Izvedba, kontrola kakvoće i obračun prema OTU 3-04.5. i 3-04.5.2 ili jednakovrijedno.       </t>
  </si>
  <si>
    <t xml:space="preserve">Strojni iskop rova za kanalizaciju sa razupiranjem. Zatrpavanje rova obračunava se posebno. 
Iskop rova je u materijalu kategorije "C", dubine do 2 m. Prema nacrtima iz projekta, projektirane širine sa razupiranjem. Rad se mjeri u kubičnim metrima stvarno iskopanog rova u sraslom tlu, a u cijenu je uključen iskop, te utovar u prijevozno sredstvo i odvoz na mjesto oporabe ili zbrinjavanja te svi pomoćni radovi (crpljenja vode, vertikalni prijenosi, razupiranje), poravnanje dna, eventualno potrebna mjestimična sanacija dna iskopa i čišćenje terena u pojasu rova. Izvedba, kontrola kakvoće i obračun prema OTU 2-05 i 3-04.1 ili jednakovrijedno.   </t>
  </si>
  <si>
    <r>
      <t>Obračun po m</t>
    </r>
    <r>
      <rPr>
        <vertAlign val="superscript"/>
        <sz val="10"/>
        <rFont val="Arial"/>
        <family val="2"/>
        <charset val="238"/>
      </rPr>
      <t>3</t>
    </r>
  </si>
  <si>
    <t xml:space="preserve">Nabava, prijevoz i ugradnja kanalizacijskih cijevi PVC (polivinil klorid) SN 8, DN 160 mm. Polaganje kanalizacijskih vodonepropusnih cijevi na pripremljenu podlogu u projektiranom nagibu sa spajanjem prema detaljima iz projekta ili uputama proizvođača. Obračun je u m1 ugrađene kanalizacijske cijevi, a u cijeni je uključena nabava cijevi, fazonskih komada i spojnih sredstava, svi prijevozi i prijenosi, istovar uz kanalizacijski rov, privremeno skladištenje i razvoz duž rova, spuštanje u rov i ugradnja prema uvjetima iz projekta, te sav rad, dodatni materijal i pribor potreban za potpunu propisanu ugradnju i spajanje cijevi, ugradnja i spajanje cijevi međusobno kao i na revizijska okna, cijevi i slivnike da se postigne vodonepropusnost, uključivo ispitivanje vodonepropusnosti. Izvedba, kontrola kakvoće i obračun prema OTU 3-04.3 ili jednakovrijedno.      </t>
  </si>
  <si>
    <t xml:space="preserve">Izrada podložnog sloja od pijeska uključivo oblogu. Izvedba podloge i obloge od pijeska u jednom sloju ili dva sloja, na cijeloj širini dna, za polaganje cestovne kanalizacije, koja mora biti isplanirana i sabijena prema zahtjevima iz projekta. Obračun je po m3 ugrađenog pijeska podloge projektiranih dimenzija, a u cijeni je uključena izrada posteljice s eventualnim mjestimičnim sanacijama dna iskopa; nabava pijeska za podložni sloj i oblogu kao i ostalog materijala (podlošci, jahači ili drugi umeci), utovar, svi prijevozi i prijenosi, istovar, ugradnja u jednom ili dva sloja, razastiranje i nabijanje na projektirane nagibe i mjere kao i sav pomoćni pribor, materijal i rad koji se koristi za osiguranje položaja cijevi.  Izvedba, kontrola kakvoće i obračun prema OTU 3-04.2 i 3-04.2.1 ili jednakovrijedno.       </t>
  </si>
  <si>
    <t>Zatrpavanje rova kanalizacije pjeskom. Zatrpavanje kanalizacije nakon ispitivanja vodonepropusnosti i preuzimanja ugrađenih cijevi prvim slojem do visine 30 cm iznad obloge cijevi te ostatak do posteljice pogodnim materijalom s najvećim zrnom do 8 mm s pažljivim zbijanjem do tražene zbijenosti Ms≥60 MN/m2 . Obračunava se po m3 ugrađenog materijala po mjerama iz projekta uz odbitak volumena cijevi, a u cijeni je uključeno nabava materijala te oprezno zbijanje, ručno ili laganim sredstvima za sabijanje tla, kako ne bi došlo do oštećenja kanalizacijske cijevi, kao i svi prijevozi, oprema, rad na izradi ispune rova i sve ostalo što je potrebno za potpuno dovršenje stavke.  Izvedba, kontrola kakvoće i obračun prema OTU 3-04.6 ili jednakovrijedno.</t>
  </si>
  <si>
    <t>Iskop za izradu plitkih drenaža, u materijalu kategorije "C". Strojni iskop rova za plitke drenaže prema nacrtima iz projekta. Rad se mjeri u kubičnim metrima stvarno iskopanog rova u sraslom tlu, a u cijenu su uključeni i svi eventualni pomoćni radovi (razupiranja, oplate, crpljenja, vertikalni prijenosi, privremeno odlaganje, čišćenje nakon dovršetka radova i sl.), poravnanje dna, zatrpavanje rova nakon ugradnje drenaže, utovar viška materijala nakon zatrpavanja u prijevozno sredstvo i odvoz na mjesto oporabe ili zbrinjavanja.  Izvedba, kontrola kakvoće i obračun prema OTU 2-05. i 3-02.2 ili jednakovrijedno.</t>
  </si>
  <si>
    <t>Izrada plitkih drenaža, od perforiranih drenažnih PVC cijevi tunelskog profila DN 110 mm, na podlozi od betona klase C 12/15. Izrada plitkih drenaža u već iskopanim rovovima, dna ispod granice smrzavanja i isplaniranog na zadani nagib iz projekta, od perforiranih drenažnih PVC cijevi, na podlozi od betona, omotanih u geotekstil 200/g/m2, sa ugradbom filtarskog sloja od šljunka ili tucanika granulacije 8-63 mm promjera zrna i zatrpavanje rova te utovarom i odvozom viška materijala. U cijenu je uključeno i poravnanje dna iskopanog rova, nabava, prijevoz i prijenos materijala za izradu podloge, filterskog materijala i drenažnih cijevi i spojeva odnosno ispusta, po potrebi privremeno skladištenje materijala, rad na izradi podloge, postavljanju i spajanju drenažnih cijevi u projektiranom nagibu, izrada predviđenih vodolovnih grla ili ispusta u okolni teren, omotavanje u geotekstil, izrada filtarskog sloja sa pažljivim zbijanjem i čišćenje nakon dovršetka radova. Stavka obuhvaća sav potreban rad, materijal i opremu. Rad se obračunava po metru dužnom izvedenog drenažnog sustava.  Izvedba, kontrola kakvoće i obračun prema OTU 3-02.2 ili jednakovrijedno.</t>
  </si>
  <si>
    <t xml:space="preserve">Nabava, dobava i montaža kanala za linijsku odvodnju oborinskih voda prema projektnoj dokumentaciji. Tijelo kanala i pokrovna rešetka izvedeni su monolitno iz  polimerbetona NATUR boje. Kanal se zbog specifičnog  V - presjeka odlikuje većom brzinom otjecanja vode i boljim hidrauličkim  svojstvima. Građevinska duljina kanala 100 cm, građevinska širina 26 cm, svjetla širina 20 cm, ukupna visina 33 cm, težina 88 kg, za razred opterećenja D 400 kN u skladu s EN 1433 ili jednakovrijedno. Kanal se izvodi polaganjem na zemljo - vlažnu betonsku podlogu klase C 20/25 agregata frakcije 0 - 16 mm drobljenog kamena u debljini sloja  20 cm, a kanal je potrebno bočno založiti betonom. U slučaju potrebe postizanja vodonepropusnog spoja između tijela kanala , potrebno je u tvornički definirane utore nanijeti PU brtvilo prema uputama proizvođača. Gornji rub  kanala se izvodi u razini 2 - 5 mm ispod kote gotove završne okolne površine. Sve sa priborom za montažu do potpune funkcionalnosti. Jedinična cijena obuhvaća sav rad, materijal i opremu potrebnu za potpuno dovršenje stavke.             </t>
  </si>
  <si>
    <t xml:space="preserve">Nabava. dobava i montaža revizijskog elementa prema projektnoj dokumentaciji, tijelo od polimernog  betona NATUR boje s  pokrovnom rešetkom  od lijevanog željeza klase opterećenja F900 prema HRN EN 1433 ili jednakovrijedno. Revizijsko tijelo s integriranom gumenom brtvom za ugradnju izljevne cijevi DN150. Građevinska duljina 66 cm, građevinska širina 26 cm, svjetla širina 20 cm, ukupna visina 33 cm, težina 51 kg, za razred opterećenja F900 u skladu s EN 1433 ili jednakovrijedno. Jedinična cijena obuhvaća sav rad, materijal i opremu potrebnu za potpuno dovršenje stavke. </t>
  </si>
  <si>
    <t xml:space="preserve">Nabava, dobava i montaža čeone stijenke za početak kanala prema projektnoj dokumentaciji, od polimernog  betona NATUR boje.Težina 7,7 kg. Jedinična cijena obuhvaća sav rad, materijal i opremu potrebnu za potpuno dovršenje stavke. </t>
  </si>
  <si>
    <t xml:space="preserve">Nabava, dobava i montaža čeone stijenke za kraj kanala prema projektnoj dokumentaciji, od polimernog  betona NATUR boje. Težina 9,3 kg. Jedinična cijena obuhvaća sav rad, materijal i opremu potrebnu za potpuno dovršenje stavke. </t>
  </si>
  <si>
    <t>UKUPNO IV (kn)</t>
  </si>
  <si>
    <t>V</t>
  </si>
  <si>
    <t>Oprema i prometna signalizacija</t>
  </si>
  <si>
    <t xml:space="preserve">Nabava, dobava i postavljanje prometnih znakova privremene prometne signalizacije. U obvezi je Izvođača izrada posebnog  Prometnog projekta privremene regulacije prometa za vrijeme izvođenja radova, a sve s "Pravilnikom o prometnim znakovima, opremi i signalizaciji na cestama" (NN 33/05). Sav rad i materijal moraju odgovarati zahtjevima  i tehničkim uvjetima iz "Pravilnika 2005", te O.T.U.I. 9-01.0; 9-01.1; 9-01.2; 9-01.3 ili jednakovrijedno. Cijena obuhvaća izradu projekta privremene prometne signalizacije,  nabavu, dobavu, postavljanje znakova i uklanjanje istih nakon završetak radova. </t>
  </si>
  <si>
    <t xml:space="preserve">Izrada podloge za postavljanje tipskih betonskih elemenata od drobljene kamene sitneži 4/8 mm, debljine 3 cm.  Jedinična cijena obuhvaća nabavu, prijevoz potrebnog materijala i izradu podloge za polaganje betonskih elemenata te sav rad, opremu i materijal potreban za potpuno dovršenje stavke. Obračun je po m3 izvedene podloge. </t>
  </si>
  <si>
    <r>
      <t>Obračun po m</t>
    </r>
    <r>
      <rPr>
        <vertAlign val="superscript"/>
        <sz val="11"/>
        <color indexed="8"/>
        <rFont val="Calibri"/>
        <family val="2"/>
        <charset val="238"/>
      </rPr>
      <t>3</t>
    </r>
  </si>
  <si>
    <r>
      <t>m</t>
    </r>
    <r>
      <rPr>
        <vertAlign val="superscript"/>
        <sz val="11"/>
        <color indexed="8"/>
        <rFont val="Calibri"/>
        <family val="2"/>
        <charset val="238"/>
      </rPr>
      <t>3</t>
    </r>
  </si>
  <si>
    <t xml:space="preserve">Izrada taktilnog polja upozorenja čepaste strukture od betonskih ploča dimenzija 40x40x6 cm. Taktilna polja postavljaju se prema projektu prometne opreme i signalizacije, a u skladu s važećim Pravilnikom o osiguranju pristupačnosti građevina osobama s invaliditetom i smanjene pokretljivosti te važećim hrvatskim normama koje reguliraju to područje. Jedinična cijena obuhvaća nabavu, prijevoz i ugradnju taktilnog polja prema detaljima iz projekta. Obračun je po m2 postavljenih taktilnih polja. </t>
  </si>
  <si>
    <r>
      <t>Obračun po m</t>
    </r>
    <r>
      <rPr>
        <vertAlign val="superscript"/>
        <sz val="11"/>
        <color indexed="8"/>
        <rFont val="Calibri"/>
        <family val="2"/>
        <charset val="238"/>
      </rPr>
      <t>2</t>
    </r>
  </si>
  <si>
    <r>
      <t>m</t>
    </r>
    <r>
      <rPr>
        <vertAlign val="superscript"/>
        <sz val="11"/>
        <color indexed="8"/>
        <rFont val="Calibri"/>
        <family val="2"/>
        <charset val="238"/>
      </rPr>
      <t>2</t>
    </r>
  </si>
  <si>
    <t>Izrada temelja stupa od betona klase C 20/25 s iskopom u materijalu "C" kategorije, oblika krnje piramide čije su stranice donjeg kvadrata 30 cm, gornjeg 20 cm, a visine 50 cm.  Stavka obuhvaća iskop za temelje; dobavu, ugradbu i njegu betona; dobavu i ugradbu ankera i podložnih pločica za pričvršćenje stupa; zatrpavanje temelja; utovar viška materijala u prijevozno sredstvo i prijevoz do odlagališta, odnosno sav rad, opremu i materijal potreban za potpuno dovršenje stavke.  Obračun je po komadu izvedenih temelja. Izvedba i kontrola kakvoće prema OTU 7-01, 7-01.4 i 9-01 ili jednakovrijedno.</t>
  </si>
  <si>
    <t>Nabava, prijevoz i postavljanje stupova od FeZn cijevi, Ø 63,5 mm. Stupovi se postavljaju u skladu s projektom prometne opreme i signalizacije, važećim Pravilnikom o prometnim znakovima, opremi i signalizaciji na cestama i važećim hrvatskim normama koje reguliraju to područje. U cijeni je uključena dobava i postava stupova prema projektu, svi prijevozi i prijenosi sa skladištenjem te sav rad i materijal za ugradnju po uvjetima iz projekta. Obračun je po m1 ugrađenih stupova.  Izvedba i kontrola kakvoće prema OTU 9-01 ili jednakovrijedno.</t>
  </si>
  <si>
    <t>Postavljanje prometnog znaka B01 s retroreflektirajućom folijom klase II, debljine lima 2 mm, Ø 60 cm. Prometni znakovi postavljaju se prema projektu prometne opreme i signalizacije, a u skladu s važećim Pravilnikom o prometnim znakovima, opremi i signalizaciji na cestama i važećim hrvatskim normama koje reguliraju to područje (HRN 12899-1 ili jednakovrijedno). U cijeni je uključena dobava i montaža, svi prijevozi, prijenosi i skladištenje, sav rad i materijal, te pričvrsni elementi i pribor za ugradnju po uvjetima iz projekta. Obračun je po komadu pričvršćenih znakova. Podloga prometnog znaka izrađuje se od aluminijskog lima sa dvostruko povijenim rubom. Izvedba i kontrola kakvoće prema OTU 9.01 i 9.01.2 ili jednakovrijedno.</t>
  </si>
  <si>
    <t>Postavljanje prometnog znaka B04 s retroreflektirajućom folijom klase I, debljine lima 2 mm, Ø 60 cm. Prometni znakovi postavljaju se prema projektu prometne opreme i signalizacije, a u skladu s važećim Pravilnikom o prometnim znakovima, opremi i signalizaciji na cestama i važećim hrvatskim normama koje reguliraju to područje (HRN 12899-1 ili jednakovrijedno). U cijeni je uključena dobava i montaža, svi prijevozi, prijenosi i skladištenje, sav rad i materijal, te pričvrsni elementi i pribor za ugradnju po uvjetima iz projekta. Obračun je po komadu pričvršćenih znakova. Podloga prometnog znaka izrađuje se od aluminijskog lima sa dvostruko povijenim rubom. Izvedba i kontrola kakvoće prema OTU 9.01 i 9.01.2 ili jednakovrijedno.</t>
  </si>
  <si>
    <t>Postavljanje prometnog znaka B52 s retroreflektirajućom folijom klase II, debljine lima 2 mm, Ø 60 cm. Prometni znakovi postavljaju se prema projektu prometne opreme i signalizacije, a u skladu s važećim Pravilnikom o prometnim znakovima, opremi i signalizaciji na cestama i važećim hrvatskim normama koje reguliraju to područje (HRN 12899-1 ili jednakovrijedno). U cijeni je uključena dobava i montaža, svi prijevozi, prijenosi i skladištenje, sav rad i materijal, te pričvrsni elementi i pribor za ugradnju po uvjetima iz projekta. Obračun je po komadu pričvršćenih znakova. Podloga prometnog znaka izrađuje se od aluminijskog lima sa dvostruko povijenim rubom. Izvedba i kontrola kakvoće prema OTU 9.01 i 9.01.2 ili jednakovrijedno.</t>
  </si>
  <si>
    <t>Postavljanje prometnog znaka C02 s retroreflektirajućom folijom klase II, debljine lima 2 mm, 60x60 cm. Prometni znakovi postavljaju se prema projektu prometne opreme i signalizacije, a u skladu s važećim Pravilnikom o prometnim znakovima, opremi i signalizaciji na cestama i važećim hrvatskim normama koje reguliraju to područje (HRN 12899-1 ili jednakovrijedno). U cijeni je uključena dobava i montaža, svi prijevozi, prijenosi i skladištenje, sav rad i materijal, te pričvrsni elementi i pribor za ugradnju po uvjetima iz projekta. Obračun je po komadu pričvršćenih znakova. Podloga prometnog znaka izrađuje se od aluminijskog lima sa dvostruko povijenim rubom. Izvedba i kontrola kakvoće prema OTU 9.01 i 9.01.3 ili jednakovrijedno.</t>
  </si>
  <si>
    <t>Postavljanje prometnog znaka C06 s retroreflektirajućom folijom klase II, debljine lima 2 mm, 60x60 cm. Prometni znakovi postavljaju se prema projektu prometne opreme i signalizacije, a u skladu s važećim Pravilnikom o prometnim znakovima, opremi i signalizaciji na cestama i važećim hrvatskim normama koje reguliraju to područje (HRN 12899-1 ili jednakovrijedno). U cijeni je uključena dobava i montaža, svi prijevozi, prijenosi i skladištenje, sav rad i materijal, te pričvrsni elementi i pribor za ugradnju po uvjetima iz projekta. Obračun je po komadu pričvršćenih znakova. Podloga prometnog znaka izrađuje se od aluminijskog lima sa dvostruko povijenim rubom. Izvedba i kontrola kakvoće prema OTU 9.01 i 9.01.3 ili jednakovrijedno.</t>
  </si>
  <si>
    <t>Izrada razdjelne crte bijele boje pune, s retroreflektivnim zrncima klase II, širine 12 cm. Oznake na kolniku izvode se prema projektu prometne opreme i signalizacije, a u skladu s važećim Pravilnikom o prometnim znakovima, opremi i signalizaciji na cestama i važećim hrvatskim normama koje reguliraju to područje (HRN 1436 ili jednakovrijedno). U cijenu ulazi sav rad, materijal prijevoz i sve ostalo što je potrebno za potpuni dovršetak posla uključujući potrebna ispitivanja kakvoće materijala i rada. Obračun je po m1 izvedenih oznaka. Izvedba, kontrola kakvoće i obračun prema OTU 9-02 i 9-02.1 ili jednakovrijedno.</t>
  </si>
  <si>
    <t>Izrada isprekidane crte za zaustavljanje (H12) bijele boje, s retroreflektivnim zrncima klase II, širine 50 cm. Oznake na kolniku izvode se prema projektu prometne opreme i signalizacije, a u skladu s važećim Pravilnikom o prometnim znakovima, opremi i signalizaciji na cestama i važećim hrvatskim normama koje reguliraju to područje (HRN 1436 ili jednakovrijedno). U cijenu ulazi sav rad, materijal prijevoz i sve ostalo što je potrebno za potpuni dovršetak posla uključujući potrebna ispitivanja kakvoće materijala i rada. Obračun je po m1 izvedenih oznaka. Izvedba, kontrola kakvoće i obračun prema OTU 9-02 i 9-02.2 ili jednakovrijedno.</t>
  </si>
  <si>
    <t>Izrada pješačkog prijelaza (H18) bijele boje s retroreflektivnim zrncima klase II, širine 3,0 m, širine trake, puno/prazno polje 0,5/0,5 m. Oznake na kolniku izvode se prema projektu prometne opreme i signalizacije, a u skladu s važećim Pravilnikom o prometnim znakovima, opremi i signalizaciji na cestama i važećim hrvatskim normama koje reguliraju to područje (HRN 1436 ili jednakovrijedno). U cijenu ulazi sav rad, materijal prijevoz i sve ostalo što je potrebno za potpuni dovršetak posla uključujući potrebna ispitivanja kakvoće materijala i rada. Obračun je po m2 izvedenih oznaka. Izvedba, kontrola kakvoće i obračun prema OTU 9-02 i 9-02.2 ili jednakovrijedno.</t>
  </si>
  <si>
    <t>UKUPNO V (kn)</t>
  </si>
  <si>
    <t>VI</t>
  </si>
  <si>
    <t>Kontrolna ispitivanja</t>
  </si>
  <si>
    <t xml:space="preserve">Troškovi ispitivanja materijala, uzimanja uzorka,
laboratorijska obrada sa izdvajanjem izvještaja, te ispitivanje svih ugrađenih slojeva nasipa, posteljice i kolničke konstrukcije. Prije početka radova izvođač je dužan dostaviti važeće isprave o svojstvima za sve građevne proizvode koje namjerava ugraditi.
Ispitivanja se vrše u slijedećem obimu:
                                                      </t>
  </si>
  <si>
    <t xml:space="preserve">Ispitivanje modula stišljivosti Ms svih slojeva nasipa i
posteljice svakih 1000m2
</t>
  </si>
  <si>
    <t xml:space="preserve">Ispitivanje modula stišljivosti Ms tamponskog sloja
na svakih 500m2
</t>
  </si>
  <si>
    <t>Ispitivanje ugrađenih asfaltnih slojeva na svakih 2000 m2 sa uzimanjem i ispitivanjem asflatne mase dopremljene na gradilište (nosivi asfaltni slojevi na svakih 2000 tona asfaltne mase i habajući slojevi na svakih 1000 tona asfaltne mase, ugrađenih na gradilištu)</t>
  </si>
  <si>
    <t>Ispitivanje mora vršiti akreditirani laboratorij osposobljen prema zahtjevima norme HRN EN ISO/IEC 17025 ili jednakovrijedno.</t>
  </si>
  <si>
    <t>UKUPNO VI (kn)</t>
  </si>
  <si>
    <t xml:space="preserve">REKAPITULACIJA </t>
  </si>
  <si>
    <t>UKUPNO:</t>
  </si>
  <si>
    <t>PDV 25%:</t>
  </si>
  <si>
    <t>UKUPNO SA PDV-om:</t>
  </si>
  <si>
    <t>Projektant:</t>
  </si>
  <si>
    <t>Marko Orkić, dipl.ing.građ.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</si>
</sst>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kn&quot;_-;\-* #,##0.00\ &quot;kn&quot;_-;_-* &quot;-&quot;??\ &quot;kn&quot;_-;_-@_-"/>
    <numFmt numFmtId="43" formatCode="_-* #,##0.00\ _k_n_-;\-* #,##0.00\ _k_n_-;_-* &quot;-&quot;??\ _k_n_-;_-@_-"/>
    <numFmt numFmtId="164" formatCode="#,##0.00\ &quot;kn&quot;"/>
    <numFmt numFmtId="165" formatCode="_-* #,##0.00\ [$€-1]_-;\-* #,##0.00\ [$€-1]_-;_-* &quot;-&quot;??\ [$€-1]_-;_-@_-"/>
    <numFmt numFmtId="166" formatCode="_(&quot;kn&quot;* #,##0.00_);_(&quot;kn&quot;* \(#,##0.00\);_(&quot;kn&quot;* &quot;-&quot;??_);_(@_)"/>
    <numFmt numFmtId="167" formatCode="\ 0&quot;.&quot;"/>
    <numFmt numFmtId="168" formatCode="&quot;UKUPNO &quot;0&quot;.        &quot;"/>
    <numFmt numFmtId="169" formatCode="_(* #,##0.00_);_(* \(#,##0.00\);_(* &quot;-&quot;??_);_(@_)"/>
  </numFmts>
  <fonts count="102">
    <font>
      <sz val="11"/>
      <color theme="1"/>
      <name val="Calibri"/>
      <family val="2"/>
      <charset val="238"/>
      <scheme val="minor"/>
    </font>
    <font>
      <sz val="10"/>
      <color indexed="8"/>
      <name val="Arial"/>
      <family val="2"/>
      <charset val="238"/>
    </font>
    <font>
      <sz val="10"/>
      <name val="Arial"/>
      <family val="2"/>
      <charset val="238"/>
    </font>
    <font>
      <b/>
      <sz val="10"/>
      <name val="Arial"/>
      <family val="2"/>
      <charset val="238"/>
    </font>
    <font>
      <sz val="10"/>
      <color indexed="10"/>
      <name val="Arial"/>
      <family val="2"/>
      <charset val="238"/>
    </font>
    <font>
      <b/>
      <sz val="10"/>
      <color indexed="8"/>
      <name val="Arial"/>
      <family val="2"/>
      <charset val="238"/>
    </font>
    <font>
      <b/>
      <sz val="12"/>
      <color indexed="8"/>
      <name val="Arial"/>
      <family val="2"/>
    </font>
    <font>
      <b/>
      <sz val="10"/>
      <name val="Arial"/>
      <family val="2"/>
    </font>
    <font>
      <b/>
      <sz val="12"/>
      <name val="Arial"/>
      <family val="2"/>
      <charset val="238"/>
    </font>
    <font>
      <sz val="11"/>
      <name val="Arial"/>
      <family val="2"/>
    </font>
    <font>
      <b/>
      <sz val="9"/>
      <name val="Arial"/>
      <family val="2"/>
    </font>
    <font>
      <sz val="10"/>
      <name val="Arial"/>
      <family val="2"/>
    </font>
    <font>
      <sz val="9"/>
      <name val="Tahoma"/>
      <family val="2"/>
      <charset val="238"/>
    </font>
    <font>
      <sz val="12"/>
      <name val="Tms Rmn"/>
    </font>
    <font>
      <sz val="10"/>
      <color theme="1"/>
      <name val="Arial"/>
      <family val="2"/>
      <charset val="238"/>
    </font>
    <font>
      <sz val="10"/>
      <name val="Helv"/>
    </font>
    <font>
      <b/>
      <sz val="11"/>
      <name val="Arial"/>
      <family val="2"/>
      <charset val="238"/>
    </font>
    <font>
      <sz val="11"/>
      <name val="Arial"/>
      <family val="2"/>
      <charset val="238"/>
    </font>
    <font>
      <sz val="14"/>
      <name val="Calibri"/>
      <family val="2"/>
      <charset val="238"/>
    </font>
    <font>
      <b/>
      <sz val="14"/>
      <name val="Arial"/>
      <family val="2"/>
      <charset val="238"/>
    </font>
    <font>
      <sz val="10"/>
      <color rgb="FFFF0000"/>
      <name val="Arial"/>
      <family val="2"/>
      <charset val="238"/>
    </font>
    <font>
      <sz val="11"/>
      <color rgb="FFFF0000"/>
      <name val="Calibri"/>
      <family val="2"/>
      <charset val="238"/>
      <scheme val="minor"/>
    </font>
    <font>
      <b/>
      <sz val="12"/>
      <color indexed="8"/>
      <name val="Arial"/>
      <family val="2"/>
      <charset val="238"/>
    </font>
    <font>
      <b/>
      <sz val="10"/>
      <color rgb="FFFF0000"/>
      <name val="Arial"/>
      <family val="2"/>
      <charset val="238"/>
    </font>
    <font>
      <b/>
      <sz val="14"/>
      <color indexed="8"/>
      <name val="Arial"/>
      <family val="2"/>
    </font>
    <font>
      <sz val="14"/>
      <color theme="1"/>
      <name val="Calibri"/>
      <family val="2"/>
      <charset val="238"/>
      <scheme val="minor"/>
    </font>
    <font>
      <sz val="12"/>
      <name val="Arial"/>
      <family val="2"/>
      <charset val="238"/>
    </font>
    <font>
      <sz val="11"/>
      <name val="Calibri"/>
      <family val="2"/>
      <charset val="238"/>
      <scheme val="minor"/>
    </font>
    <font>
      <i/>
      <sz val="10"/>
      <name val="Arial"/>
      <family val="2"/>
      <charset val="238"/>
    </font>
    <font>
      <i/>
      <sz val="11"/>
      <name val="Arial"/>
      <family val="2"/>
      <charset val="238"/>
    </font>
    <font>
      <sz val="12"/>
      <name val="Calibri"/>
      <family val="2"/>
      <charset val="238"/>
      <scheme val="minor"/>
    </font>
    <font>
      <sz val="11"/>
      <color theme="1"/>
      <name val="Calibri"/>
      <family val="2"/>
      <charset val="238"/>
      <scheme val="minor"/>
    </font>
    <font>
      <b/>
      <i/>
      <sz val="10"/>
      <name val="Arial"/>
      <family val="2"/>
      <charset val="238"/>
    </font>
    <font>
      <b/>
      <sz val="11"/>
      <color rgb="FFFF0000"/>
      <name val="Arial"/>
      <family val="2"/>
      <charset val="238"/>
    </font>
    <font>
      <sz val="11"/>
      <color rgb="FFFF0000"/>
      <name val="Arial"/>
      <family val="2"/>
      <charset val="238"/>
    </font>
    <font>
      <sz val="9"/>
      <name val="PF Din Text Cond Pro Light"/>
      <charset val="238"/>
    </font>
    <font>
      <sz val="9"/>
      <name val="Arial"/>
      <family val="2"/>
      <charset val="238"/>
    </font>
    <font>
      <b/>
      <sz val="9"/>
      <name val="Arial"/>
      <family val="2"/>
      <charset val="238"/>
    </font>
    <font>
      <vertAlign val="superscript"/>
      <sz val="10"/>
      <name val="Arial"/>
      <family val="2"/>
      <charset val="238"/>
    </font>
    <font>
      <sz val="10"/>
      <name val="Calibri"/>
      <family val="2"/>
      <charset val="238"/>
    </font>
    <font>
      <i/>
      <sz val="10"/>
      <name val="Arial"/>
      <family val="2"/>
    </font>
    <font>
      <b/>
      <i/>
      <sz val="11"/>
      <name val="Arial"/>
      <family val="2"/>
    </font>
    <font>
      <i/>
      <sz val="11"/>
      <name val="Arial"/>
      <family val="2"/>
    </font>
    <font>
      <i/>
      <sz val="10"/>
      <color rgb="FFFF0000"/>
      <name val="Arial"/>
      <family val="2"/>
      <charset val="238"/>
    </font>
    <font>
      <i/>
      <sz val="11"/>
      <color rgb="FFFF0000"/>
      <name val="Arial"/>
      <family val="2"/>
      <charset val="238"/>
    </font>
    <font>
      <i/>
      <sz val="10"/>
      <color theme="1"/>
      <name val="Arial"/>
      <family val="2"/>
      <charset val="238"/>
    </font>
    <font>
      <b/>
      <i/>
      <sz val="10"/>
      <color theme="1"/>
      <name val="Arial"/>
      <family val="2"/>
      <charset val="238"/>
    </font>
    <font>
      <sz val="16"/>
      <name val="Arial"/>
      <family val="2"/>
      <charset val="238"/>
    </font>
    <font>
      <b/>
      <sz val="12"/>
      <name val="Arial Narrow"/>
      <family val="2"/>
    </font>
    <font>
      <sz val="10"/>
      <name val="Arial Narrow"/>
      <family val="2"/>
    </font>
    <font>
      <b/>
      <sz val="10"/>
      <name val="Arial Narrow"/>
      <family val="2"/>
    </font>
    <font>
      <i/>
      <sz val="10"/>
      <name val="Calibri"/>
      <family val="2"/>
      <scheme val="minor"/>
    </font>
    <font>
      <u/>
      <sz val="10"/>
      <name val="Arial Narrow"/>
      <family val="2"/>
    </font>
    <font>
      <sz val="12"/>
      <name val="Arial Narrow"/>
      <family val="2"/>
    </font>
    <font>
      <b/>
      <sz val="14"/>
      <name val="Arial Narrow"/>
      <family val="2"/>
    </font>
    <font>
      <sz val="14"/>
      <name val="Arial Narrow"/>
      <family val="2"/>
    </font>
    <font>
      <sz val="11"/>
      <name val="Arial Narrow"/>
      <family val="2"/>
    </font>
    <font>
      <sz val="10"/>
      <color indexed="12"/>
      <name val="Arial Narrow"/>
      <family val="2"/>
    </font>
    <font>
      <b/>
      <sz val="9"/>
      <name val="Arial Narrow"/>
      <family val="2"/>
    </font>
    <font>
      <b/>
      <sz val="8"/>
      <color indexed="23"/>
      <name val="Arial Narrow"/>
      <family val="2"/>
    </font>
    <font>
      <sz val="8"/>
      <color theme="1"/>
      <name val="Arial Narrow"/>
      <family val="2"/>
    </font>
    <font>
      <b/>
      <sz val="10"/>
      <color indexed="23"/>
      <name val="Arial Narrow"/>
      <family val="2"/>
    </font>
    <font>
      <sz val="8"/>
      <color indexed="23"/>
      <name val="Arial Narrow"/>
      <family val="2"/>
    </font>
    <font>
      <b/>
      <sz val="10"/>
      <name val="Arial Narrow"/>
      <family val="2"/>
      <charset val="238"/>
    </font>
    <font>
      <sz val="10"/>
      <name val="Arial Narrow"/>
      <family val="2"/>
      <charset val="238"/>
    </font>
    <font>
      <sz val="10"/>
      <color theme="1"/>
      <name val="Arial Narrow"/>
      <family val="2"/>
    </font>
    <font>
      <sz val="10"/>
      <color theme="1"/>
      <name val="Calibri"/>
      <family val="2"/>
    </font>
    <font>
      <vertAlign val="superscript"/>
      <sz val="10"/>
      <color theme="1"/>
      <name val="Arial Narrow"/>
      <family val="2"/>
    </font>
    <font>
      <sz val="10"/>
      <color theme="1"/>
      <name val="Arial Narrow"/>
      <family val="2"/>
      <charset val="238"/>
    </font>
    <font>
      <vertAlign val="superscript"/>
      <sz val="10"/>
      <name val="Arial Narrow"/>
      <family val="2"/>
    </font>
    <font>
      <vertAlign val="subscript"/>
      <sz val="10"/>
      <name val="Arial Narrow"/>
      <family val="2"/>
    </font>
    <font>
      <sz val="10"/>
      <name val="Calibri"/>
      <family val="2"/>
    </font>
    <font>
      <sz val="10"/>
      <color indexed="12"/>
      <name val="Arial Narrow"/>
      <family val="2"/>
      <charset val="238"/>
    </font>
    <font>
      <b/>
      <sz val="12"/>
      <name val="Arial Narrow"/>
      <family val="2"/>
      <charset val="238"/>
    </font>
    <font>
      <sz val="10"/>
      <name val="Arial CE"/>
      <charset val="238"/>
    </font>
    <font>
      <vertAlign val="superscript"/>
      <sz val="10"/>
      <name val="Arial Narrow"/>
      <family val="2"/>
      <charset val="238"/>
    </font>
    <font>
      <u/>
      <sz val="10"/>
      <name val="Arial Narrow"/>
      <family val="2"/>
      <charset val="238"/>
    </font>
    <font>
      <sz val="12"/>
      <name val="Times"/>
      <family val="1"/>
      <charset val="238"/>
    </font>
    <font>
      <b/>
      <sz val="9"/>
      <name val="Arial Narrow"/>
      <family val="2"/>
      <charset val="238"/>
    </font>
    <font>
      <sz val="11"/>
      <color indexed="17"/>
      <name val="Calibri"/>
      <family val="2"/>
    </font>
    <font>
      <i/>
      <sz val="10"/>
      <name val="Arial Narrow"/>
      <family val="2"/>
      <charset val="238"/>
    </font>
    <font>
      <sz val="12"/>
      <color rgb="FF000000"/>
      <name val="Helvetica Neue"/>
    </font>
    <font>
      <b/>
      <u/>
      <sz val="10"/>
      <name val="Arial Narrow"/>
      <family val="2"/>
      <charset val="238"/>
    </font>
    <font>
      <sz val="10"/>
      <color rgb="FFFF0000"/>
      <name val="Arial Narrow"/>
      <family val="2"/>
      <charset val="238"/>
    </font>
    <font>
      <sz val="10"/>
      <name val="Calibri"/>
      <family val="2"/>
      <charset val="238"/>
      <scheme val="minor"/>
    </font>
    <font>
      <sz val="10"/>
      <name val="Arial"/>
      <charset val="238"/>
    </font>
    <font>
      <sz val="10"/>
      <name val="Times New Roman CE"/>
      <family val="1"/>
      <charset val="238"/>
    </font>
    <font>
      <sz val="10"/>
      <name val="HRAvantgard"/>
      <charset val="238"/>
    </font>
    <font>
      <sz val="10"/>
      <name val="Arial CE"/>
      <family val="2"/>
      <charset val="238"/>
    </font>
    <font>
      <sz val="9"/>
      <name val="Arial CE"/>
      <family val="2"/>
      <charset val="238"/>
    </font>
    <font>
      <b/>
      <sz val="12"/>
      <name val="Arial CE"/>
      <family val="2"/>
      <charset val="238"/>
    </font>
    <font>
      <vertAlign val="superscript"/>
      <sz val="10"/>
      <name val="Arial"/>
      <family val="2"/>
    </font>
    <font>
      <vertAlign val="superscript"/>
      <sz val="10"/>
      <name val="Arial CE"/>
      <charset val="238"/>
    </font>
    <font>
      <sz val="12"/>
      <name val="Arial CE"/>
      <family val="2"/>
      <charset val="238"/>
    </font>
    <font>
      <b/>
      <sz val="11"/>
      <name val="Arial CE"/>
      <charset val="238"/>
    </font>
    <font>
      <sz val="11"/>
      <name val="Arial CE"/>
      <family val="2"/>
      <charset val="238"/>
    </font>
    <font>
      <sz val="10"/>
      <color rgb="FFFF0000"/>
      <name val="Arial CE"/>
      <family val="2"/>
      <charset val="238"/>
    </font>
    <font>
      <vertAlign val="superscript"/>
      <sz val="11"/>
      <color indexed="8"/>
      <name val="Calibri"/>
      <family val="2"/>
      <charset val="238"/>
    </font>
    <font>
      <b/>
      <sz val="11"/>
      <name val="HRAvantgard"/>
      <charset val="238"/>
    </font>
    <font>
      <sz val="11"/>
      <color theme="1"/>
      <name val="Arial"/>
      <family val="2"/>
      <charset val="238"/>
    </font>
    <font>
      <sz val="12"/>
      <color theme="1"/>
      <name val="Arial"/>
      <family val="2"/>
      <charset val="238"/>
    </font>
    <font>
      <b/>
      <sz val="12"/>
      <color theme="1"/>
      <name val="Arial"/>
      <family val="2"/>
      <charset val="238"/>
    </font>
  </fonts>
  <fills count="20">
    <fill>
      <patternFill patternType="none"/>
    </fill>
    <fill>
      <patternFill patternType="gray125"/>
    </fill>
    <fill>
      <patternFill patternType="solid">
        <fgColor indexed="55"/>
        <bgColor indexed="64"/>
      </patternFill>
    </fill>
    <fill>
      <patternFill patternType="solid">
        <fgColor indexed="2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indexed="44"/>
        <bgColor indexed="64"/>
      </patternFill>
    </fill>
    <fill>
      <patternFill patternType="solid">
        <fgColor theme="9" tint="0.59999389629810485"/>
        <bgColor indexed="64"/>
      </patternFill>
    </fill>
    <fill>
      <patternFill patternType="solid">
        <fgColor rgb="FFFFFFCC"/>
      </patternFill>
    </fill>
    <fill>
      <patternFill patternType="solid">
        <fgColor indexed="50"/>
        <bgColor indexed="64"/>
      </patternFill>
    </fill>
    <fill>
      <patternFill patternType="solid">
        <fgColor indexed="46"/>
        <bgColor indexed="64"/>
      </patternFill>
    </fill>
    <fill>
      <patternFill patternType="solid">
        <fgColor indexed="53"/>
        <bgColor indexed="64"/>
      </patternFill>
    </fill>
    <fill>
      <patternFill patternType="solid">
        <fgColor indexed="42"/>
        <bgColor indexed="64"/>
      </patternFill>
    </fill>
    <fill>
      <patternFill patternType="solid">
        <fgColor rgb="FFFFC000"/>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style="thin">
        <color indexed="64"/>
      </bottom>
      <diagonal/>
    </border>
    <border>
      <left style="thin">
        <color indexed="23"/>
      </left>
      <right style="thin">
        <color indexed="23"/>
      </right>
      <top style="thin">
        <color indexed="23"/>
      </top>
      <bottom style="thin">
        <color indexed="23"/>
      </bottom>
      <diagonal/>
    </border>
    <border>
      <left style="hair">
        <color indexed="23"/>
      </left>
      <right style="hair">
        <color indexed="23"/>
      </right>
      <top style="hair">
        <color indexed="23"/>
      </top>
      <bottom style="hair">
        <color indexed="23"/>
      </bottom>
      <diagonal/>
    </border>
    <border>
      <left style="hair">
        <color indexed="23"/>
      </left>
      <right style="hair">
        <color indexed="23"/>
      </right>
      <top style="thin">
        <color indexed="64"/>
      </top>
      <bottom style="hair">
        <color indexed="23"/>
      </bottom>
      <diagonal/>
    </border>
    <border>
      <left/>
      <right style="hair">
        <color indexed="23"/>
      </right>
      <top style="hair">
        <color indexed="23"/>
      </top>
      <bottom style="hair">
        <color indexed="23"/>
      </bottom>
      <diagonal/>
    </border>
    <border>
      <left style="hair">
        <color indexed="23"/>
      </left>
      <right style="hair">
        <color indexed="23"/>
      </right>
      <top/>
      <bottom style="hair">
        <color indexed="23"/>
      </bottom>
      <diagonal/>
    </border>
    <border>
      <left style="hair">
        <color indexed="23"/>
      </left>
      <right style="hair">
        <color indexed="23"/>
      </right>
      <top style="hair">
        <color indexed="23"/>
      </top>
      <bottom/>
      <diagonal/>
    </border>
    <border>
      <left style="hair">
        <color indexed="23"/>
      </left>
      <right style="hair">
        <color indexed="23"/>
      </right>
      <top/>
      <bottom/>
      <diagonal/>
    </border>
    <border>
      <left style="hair">
        <color indexed="64"/>
      </left>
      <right/>
      <top style="hair">
        <color indexed="64"/>
      </top>
      <bottom style="hair">
        <color indexed="64"/>
      </bottom>
      <diagonal/>
    </border>
    <border>
      <left style="thin">
        <color indexed="64"/>
      </left>
      <right/>
      <top style="thin">
        <color indexed="23"/>
      </top>
      <bottom style="thin">
        <color indexed="64"/>
      </bottom>
      <diagonal/>
    </border>
    <border>
      <left/>
      <right/>
      <top style="thin">
        <color indexed="23"/>
      </top>
      <bottom style="thin">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5">
    <xf numFmtId="0" fontId="0" fillId="0" borderId="0"/>
    <xf numFmtId="0" fontId="11" fillId="0" borderId="0"/>
    <xf numFmtId="0" fontId="12" fillId="0" borderId="0">
      <alignment horizontal="justify" vertical="top" wrapText="1"/>
    </xf>
    <xf numFmtId="0" fontId="2" fillId="0" borderId="0"/>
    <xf numFmtId="0" fontId="9" fillId="0" borderId="0">
      <alignment horizontal="left" vertical="top" wrapText="1"/>
    </xf>
    <xf numFmtId="0" fontId="13" fillId="0" borderId="0"/>
    <xf numFmtId="0" fontId="2" fillId="0" borderId="0" applyProtection="0"/>
    <xf numFmtId="0" fontId="2" fillId="0" borderId="0" applyProtection="0"/>
    <xf numFmtId="0" fontId="2" fillId="0" borderId="0" applyProtection="0"/>
    <xf numFmtId="0" fontId="2" fillId="0" borderId="0" applyProtection="0"/>
    <xf numFmtId="0" fontId="14" fillId="0" borderId="0"/>
    <xf numFmtId="0" fontId="2" fillId="0" borderId="0" applyProtection="0"/>
    <xf numFmtId="0" fontId="15" fillId="0" borderId="0"/>
    <xf numFmtId="164" fontId="13" fillId="0" borderId="0"/>
    <xf numFmtId="43" fontId="31" fillId="0" borderId="0" applyFont="0" applyFill="0" applyBorder="0" applyAlignment="0" applyProtection="0"/>
    <xf numFmtId="0" fontId="35" fillId="0" borderId="0">
      <alignment vertical="top" wrapText="1"/>
    </xf>
    <xf numFmtId="0" fontId="2" fillId="0" borderId="0"/>
    <xf numFmtId="0" fontId="31" fillId="11" borderId="16" applyNumberFormat="0" applyFont="0" applyAlignment="0" applyProtection="0"/>
    <xf numFmtId="0" fontId="2" fillId="0" borderId="0"/>
    <xf numFmtId="0" fontId="2" fillId="0" borderId="0"/>
    <xf numFmtId="0" fontId="11" fillId="0" borderId="0"/>
    <xf numFmtId="0" fontId="11" fillId="0" borderId="0"/>
    <xf numFmtId="0" fontId="11" fillId="0" borderId="0"/>
    <xf numFmtId="0" fontId="26" fillId="0" borderId="0"/>
    <xf numFmtId="0" fontId="2" fillId="0" borderId="0"/>
    <xf numFmtId="0" fontId="74" fillId="0" borderId="0"/>
    <xf numFmtId="0" fontId="11" fillId="0" borderId="0"/>
    <xf numFmtId="0" fontId="77" fillId="0" borderId="0"/>
    <xf numFmtId="0" fontId="79" fillId="15" borderId="0" applyNumberFormat="0" applyBorder="0" applyAlignment="0" applyProtection="0"/>
    <xf numFmtId="0" fontId="2" fillId="0" borderId="0"/>
    <xf numFmtId="0" fontId="81" fillId="0" borderId="0"/>
    <xf numFmtId="0" fontId="15" fillId="0" borderId="0"/>
    <xf numFmtId="0" fontId="85" fillId="0" borderId="0"/>
    <xf numFmtId="169" fontId="11" fillId="0" borderId="0" applyFont="0" applyFill="0" applyBorder="0" applyAlignment="0" applyProtection="0"/>
    <xf numFmtId="0" fontId="11" fillId="0" borderId="0"/>
  </cellStyleXfs>
  <cellXfs count="1093">
    <xf numFmtId="0" fontId="0" fillId="0" borderId="0" xfId="0"/>
    <xf numFmtId="0" fontId="4" fillId="0" borderId="0" xfId="0" applyFont="1"/>
    <xf numFmtId="0" fontId="2" fillId="0" borderId="0" xfId="0" applyFont="1"/>
    <xf numFmtId="0" fontId="4" fillId="0" borderId="0" xfId="0" applyFont="1" applyAlignment="1">
      <alignment horizontal="justify" wrapText="1"/>
    </xf>
    <xf numFmtId="0" fontId="4" fillId="0" borderId="0" xfId="0" applyFont="1" applyAlignment="1">
      <alignment horizontal="center"/>
    </xf>
    <xf numFmtId="2" fontId="4" fillId="0" borderId="0" xfId="0" applyNumberFormat="1" applyFont="1"/>
    <xf numFmtId="4" fontId="4" fillId="0" borderId="0" xfId="0" applyNumberFormat="1" applyFont="1"/>
    <xf numFmtId="0" fontId="4" fillId="0" borderId="0" xfId="0" applyFont="1" applyAlignment="1">
      <alignment vertical="top"/>
    </xf>
    <xf numFmtId="0" fontId="4" fillId="0" borderId="0" xfId="0" applyFont="1" applyAlignment="1">
      <alignment horizontal="justify"/>
    </xf>
    <xf numFmtId="0" fontId="2" fillId="0" borderId="1" xfId="0" applyFont="1" applyBorder="1" applyAlignment="1">
      <alignment horizontal="center" vertical="center"/>
    </xf>
    <xf numFmtId="0" fontId="1" fillId="0" borderId="0" xfId="0" applyFont="1"/>
    <xf numFmtId="0" fontId="1" fillId="0" borderId="0" xfId="0" applyFont="1" applyAlignment="1">
      <alignment vertical="center"/>
    </xf>
    <xf numFmtId="0" fontId="1" fillId="0" borderId="0" xfId="0" applyFont="1" applyAlignment="1">
      <alignment vertical="top"/>
    </xf>
    <xf numFmtId="0" fontId="1" fillId="0" borderId="0" xfId="0" applyFont="1" applyAlignment="1">
      <alignment horizontal="justify"/>
    </xf>
    <xf numFmtId="2" fontId="1" fillId="0" borderId="0" xfId="0" applyNumberFormat="1" applyFont="1"/>
    <xf numFmtId="4" fontId="1" fillId="0" borderId="0" xfId="0" applyNumberFormat="1" applyFont="1"/>
    <xf numFmtId="0" fontId="6" fillId="0" borderId="0" xfId="0" applyFont="1" applyAlignment="1">
      <alignment horizontal="justify" vertical="center"/>
    </xf>
    <xf numFmtId="0" fontId="1" fillId="0" borderId="0" xfId="0" applyFont="1" applyAlignment="1">
      <alignment horizontal="center" vertical="top"/>
    </xf>
    <xf numFmtId="0" fontId="1" fillId="0" borderId="0" xfId="0" applyFont="1" applyAlignment="1">
      <alignment horizontal="left" vertical="center"/>
    </xf>
    <xf numFmtId="4" fontId="2" fillId="0" borderId="0" xfId="0" applyNumberFormat="1" applyFont="1" applyAlignment="1">
      <alignment horizontal="right"/>
    </xf>
    <xf numFmtId="0" fontId="2" fillId="0" borderId="0" xfId="0" applyFont="1" applyAlignment="1">
      <alignment horizontal="center"/>
    </xf>
    <xf numFmtId="0" fontId="2" fillId="0" borderId="0" xfId="0" applyFont="1" applyAlignment="1">
      <alignment horizontal="center" vertical="top"/>
    </xf>
    <xf numFmtId="0" fontId="17" fillId="0" borderId="0" xfId="0" applyFont="1"/>
    <xf numFmtId="165" fontId="17" fillId="0" borderId="0" xfId="0" applyNumberFormat="1" applyFont="1"/>
    <xf numFmtId="0" fontId="19" fillId="2" borderId="1" xfId="0"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4" fontId="20" fillId="0" borderId="0" xfId="0" applyNumberFormat="1" applyFont="1" applyAlignment="1">
      <alignment horizontal="right"/>
    </xf>
    <xf numFmtId="0" fontId="20" fillId="0" borderId="0" xfId="0" applyFont="1" applyAlignment="1">
      <alignment horizontal="justify" vertical="top"/>
    </xf>
    <xf numFmtId="0" fontId="2" fillId="0" borderId="0" xfId="0" applyFont="1" applyAlignment="1">
      <alignment horizontal="justify" vertical="top"/>
    </xf>
    <xf numFmtId="0" fontId="2" fillId="0" borderId="1" xfId="0" applyFont="1" applyBorder="1" applyAlignment="1">
      <alignment horizontal="justify" vertical="center" wrapText="1"/>
    </xf>
    <xf numFmtId="0" fontId="22" fillId="4" borderId="2" xfId="0" applyFont="1" applyFill="1" applyBorder="1" applyAlignment="1">
      <alignment horizontal="center" vertical="center"/>
    </xf>
    <xf numFmtId="0" fontId="8" fillId="4" borderId="3" xfId="0" applyFont="1" applyFill="1" applyBorder="1" applyAlignment="1">
      <alignment horizontal="justify" vertical="center" wrapText="1"/>
    </xf>
    <xf numFmtId="4" fontId="3" fillId="4" borderId="0" xfId="0" applyNumberFormat="1" applyFont="1" applyFill="1" applyAlignment="1">
      <alignment vertical="center"/>
    </xf>
    <xf numFmtId="0" fontId="1" fillId="4" borderId="0" xfId="0" applyFont="1" applyFill="1" applyAlignment="1">
      <alignment vertical="center"/>
    </xf>
    <xf numFmtId="4" fontId="23" fillId="0" borderId="0" xfId="0" applyNumberFormat="1" applyFont="1" applyAlignment="1">
      <alignment horizontal="right" vertical="center"/>
    </xf>
    <xf numFmtId="0" fontId="23" fillId="0" borderId="0" xfId="0" applyFont="1" applyAlignment="1">
      <alignment vertical="center"/>
    </xf>
    <xf numFmtId="0" fontId="22" fillId="4" borderId="1" xfId="0" applyFont="1" applyFill="1" applyBorder="1" applyAlignment="1">
      <alignment horizontal="center" vertical="center"/>
    </xf>
    <xf numFmtId="0" fontId="8" fillId="4" borderId="1" xfId="0" applyFont="1" applyFill="1" applyBorder="1" applyAlignment="1">
      <alignment horizontal="justify" vertical="center" wrapText="1"/>
    </xf>
    <xf numFmtId="4" fontId="3" fillId="4" borderId="0" xfId="0" applyNumberFormat="1" applyFont="1" applyFill="1" applyAlignment="1">
      <alignment horizontal="right" vertical="center"/>
    </xf>
    <xf numFmtId="0" fontId="5" fillId="4" borderId="0" xfId="0" applyFont="1" applyFill="1" applyAlignment="1">
      <alignment vertical="center"/>
    </xf>
    <xf numFmtId="0" fontId="10" fillId="2" borderId="1" xfId="0" applyFont="1" applyFill="1" applyBorder="1" applyAlignment="1">
      <alignment horizontal="center" vertical="center" wrapText="1"/>
    </xf>
    <xf numFmtId="0" fontId="7" fillId="2" borderId="1" xfId="0" applyFont="1" applyFill="1" applyBorder="1" applyAlignment="1">
      <alignment horizontal="center" vertical="top"/>
    </xf>
    <xf numFmtId="0" fontId="10" fillId="2" borderId="1" xfId="0" applyFont="1" applyFill="1" applyBorder="1" applyAlignment="1">
      <alignment horizontal="center" wrapText="1"/>
    </xf>
    <xf numFmtId="4" fontId="10" fillId="2" borderId="1" xfId="0" applyNumberFormat="1" applyFont="1" applyFill="1" applyBorder="1" applyAlignment="1">
      <alignment horizontal="center" wrapText="1"/>
    </xf>
    <xf numFmtId="49" fontId="2" fillId="0" borderId="0" xfId="0" applyNumberFormat="1" applyFont="1" applyAlignment="1">
      <alignment horizontal="justify" vertical="top"/>
    </xf>
    <xf numFmtId="165" fontId="29" fillId="0" borderId="0" xfId="0" applyNumberFormat="1" applyFont="1"/>
    <xf numFmtId="0" fontId="29" fillId="0" borderId="0" xfId="0" applyFont="1"/>
    <xf numFmtId="0" fontId="8" fillId="3" borderId="1" xfId="0" applyFont="1" applyFill="1" applyBorder="1" applyAlignment="1">
      <alignment horizontal="center" vertical="center"/>
    </xf>
    <xf numFmtId="0" fontId="20" fillId="0" borderId="0" xfId="0" applyFont="1" applyAlignment="1">
      <alignment vertical="top"/>
    </xf>
    <xf numFmtId="0" fontId="2" fillId="0" borderId="0" xfId="0" applyFont="1" applyAlignment="1">
      <alignment horizontal="center" vertical="center"/>
    </xf>
    <xf numFmtId="0" fontId="4" fillId="0" borderId="0" xfId="0" applyFont="1" applyAlignment="1">
      <alignment horizontal="center" vertical="center"/>
    </xf>
    <xf numFmtId="0" fontId="26" fillId="0" borderId="0" xfId="0" applyFont="1"/>
    <xf numFmtId="0" fontId="26" fillId="0" borderId="0" xfId="0" applyFont="1" applyAlignment="1">
      <alignment vertical="center"/>
    </xf>
    <xf numFmtId="0" fontId="5" fillId="4" borderId="5" xfId="0" applyFont="1" applyFill="1" applyBorder="1" applyAlignment="1">
      <alignment horizontal="right" vertical="center" wrapText="1"/>
    </xf>
    <xf numFmtId="0" fontId="5" fillId="4" borderId="7" xfId="0" applyFont="1" applyFill="1" applyBorder="1" applyAlignment="1">
      <alignment horizontal="right" vertical="center"/>
    </xf>
    <xf numFmtId="0" fontId="3" fillId="4" borderId="7" xfId="0" applyFont="1" applyFill="1" applyBorder="1" applyAlignment="1">
      <alignment horizontal="right" vertical="center"/>
    </xf>
    <xf numFmtId="0" fontId="5" fillId="4" borderId="6" xfId="0" applyFont="1" applyFill="1" applyBorder="1" applyAlignment="1">
      <alignment horizontal="right" vertical="center"/>
    </xf>
    <xf numFmtId="4" fontId="27" fillId="0" borderId="0" xfId="0" applyNumberFormat="1" applyFont="1"/>
    <xf numFmtId="4" fontId="30" fillId="0" borderId="0" xfId="0" applyNumberFormat="1" applyFont="1"/>
    <xf numFmtId="4" fontId="30" fillId="0" borderId="0" xfId="0" applyNumberFormat="1" applyFont="1" applyAlignment="1">
      <alignment vertical="center"/>
    </xf>
    <xf numFmtId="0" fontId="8" fillId="0" borderId="0" xfId="0" applyFont="1" applyAlignment="1">
      <alignment horizontal="center" vertical="center"/>
    </xf>
    <xf numFmtId="0" fontId="2" fillId="6" borderId="0" xfId="0" applyFont="1" applyFill="1"/>
    <xf numFmtId="49" fontId="2" fillId="0" borderId="0" xfId="0" applyNumberFormat="1" applyFont="1" applyAlignment="1">
      <alignment horizontal="center"/>
    </xf>
    <xf numFmtId="49" fontId="29" fillId="0" borderId="0" xfId="0" applyNumberFormat="1" applyFont="1" applyAlignment="1">
      <alignment horizontal="center"/>
    </xf>
    <xf numFmtId="49" fontId="32" fillId="4" borderId="1" xfId="13" applyNumberFormat="1" applyFont="1" applyFill="1" applyBorder="1" applyAlignment="1">
      <alignment horizontal="center" vertical="center" textRotation="90"/>
    </xf>
    <xf numFmtId="0" fontId="2" fillId="0" borderId="0" xfId="0" applyFont="1" applyAlignment="1">
      <alignment horizontal="left" vertical="top"/>
    </xf>
    <xf numFmtId="0" fontId="17" fillId="0" borderId="0" xfId="0" applyFont="1" applyAlignment="1">
      <alignment horizontal="left" vertical="top"/>
    </xf>
    <xf numFmtId="4" fontId="2" fillId="0" borderId="0" xfId="0" applyNumberFormat="1" applyFont="1"/>
    <xf numFmtId="4" fontId="10" fillId="2" borderId="1" xfId="0" applyNumberFormat="1" applyFont="1" applyFill="1" applyBorder="1" applyAlignment="1">
      <alignment horizontal="center" vertical="center"/>
    </xf>
    <xf numFmtId="165" fontId="34" fillId="0" borderId="0" xfId="0" applyNumberFormat="1" applyFont="1"/>
    <xf numFmtId="0" fontId="34" fillId="0" borderId="0" xfId="0" applyFont="1"/>
    <xf numFmtId="0" fontId="36" fillId="7" borderId="1" xfId="15" applyFont="1" applyFill="1" applyBorder="1" applyAlignment="1">
      <alignment horizontal="center" vertical="top"/>
    </xf>
    <xf numFmtId="0" fontId="36" fillId="0" borderId="0" xfId="15" applyFont="1">
      <alignment vertical="top" wrapText="1"/>
    </xf>
    <xf numFmtId="0" fontId="37" fillId="8" borderId="1" xfId="15" applyFont="1" applyFill="1" applyBorder="1" applyAlignment="1">
      <alignment horizontal="justify" vertical="top"/>
    </xf>
    <xf numFmtId="0" fontId="36" fillId="0" borderId="0" xfId="15" applyFont="1" applyAlignment="1">
      <alignment vertical="center"/>
    </xf>
    <xf numFmtId="0" fontId="36" fillId="0" borderId="0" xfId="16" applyFont="1" applyAlignment="1">
      <alignment horizontal="justify" vertical="top" wrapText="1"/>
    </xf>
    <xf numFmtId="0" fontId="36" fillId="0" borderId="0" xfId="16" applyFont="1"/>
    <xf numFmtId="0" fontId="36" fillId="9" borderId="0" xfId="16" applyFont="1" applyFill="1"/>
    <xf numFmtId="0" fontId="36" fillId="0" borderId="0" xfId="16" applyFont="1" applyAlignment="1">
      <alignment horizontal="justify" vertical="top"/>
    </xf>
    <xf numFmtId="0" fontId="37" fillId="0" borderId="0" xfId="16" applyFont="1" applyAlignment="1">
      <alignment horizontal="justify" vertical="top"/>
    </xf>
    <xf numFmtId="49" fontId="36" fillId="0" borderId="0" xfId="16" applyNumberFormat="1" applyFont="1" applyAlignment="1">
      <alignment horizontal="justify" vertical="top"/>
    </xf>
    <xf numFmtId="0" fontId="36" fillId="0" borderId="0" xfId="15" applyFont="1" applyAlignment="1">
      <alignment horizontal="justify" vertical="top"/>
    </xf>
    <xf numFmtId="0" fontId="37" fillId="0" borderId="0" xfId="15" applyFont="1" applyAlignment="1">
      <alignment horizontal="justify" vertical="top" wrapText="1"/>
    </xf>
    <xf numFmtId="0" fontId="36" fillId="0" borderId="0" xfId="15" applyFont="1" applyAlignment="1">
      <alignment horizontal="left" vertical="top" wrapText="1"/>
    </xf>
    <xf numFmtId="0" fontId="37" fillId="0" borderId="0" xfId="15" applyFont="1" applyAlignment="1">
      <alignment horizontal="justify" vertical="top"/>
    </xf>
    <xf numFmtId="0" fontId="2" fillId="0" borderId="1" xfId="8" applyBorder="1" applyAlignment="1">
      <alignment vertical="top" wrapText="1"/>
    </xf>
    <xf numFmtId="0" fontId="2" fillId="0" borderId="1" xfId="0" applyFont="1" applyBorder="1" applyAlignment="1">
      <alignment horizontal="center"/>
    </xf>
    <xf numFmtId="4" fontId="2" fillId="0" borderId="1" xfId="0" applyNumberFormat="1" applyFont="1" applyBorder="1" applyAlignment="1">
      <alignment horizontal="right"/>
    </xf>
    <xf numFmtId="4" fontId="2" fillId="0" borderId="1" xfId="13" applyNumberFormat="1" applyFont="1" applyBorder="1" applyAlignment="1">
      <alignment horizontal="right"/>
    </xf>
    <xf numFmtId="4" fontId="2" fillId="0" borderId="1" xfId="0" applyNumberFormat="1" applyFont="1" applyBorder="1"/>
    <xf numFmtId="0" fontId="2" fillId="0" borderId="0" xfId="6" applyAlignment="1">
      <alignment vertical="top" wrapText="1"/>
    </xf>
    <xf numFmtId="0" fontId="2" fillId="0" borderId="1" xfId="0" applyFont="1" applyBorder="1" applyAlignment="1">
      <alignment horizontal="justify" vertical="top" wrapText="1"/>
    </xf>
    <xf numFmtId="165" fontId="2" fillId="0" borderId="0" xfId="0" applyNumberFormat="1" applyFont="1"/>
    <xf numFmtId="0" fontId="2" fillId="0" borderId="6" xfId="0" applyFont="1" applyBorder="1" applyAlignment="1">
      <alignment horizontal="center"/>
    </xf>
    <xf numFmtId="4" fontId="2" fillId="0" borderId="6" xfId="0" applyNumberFormat="1" applyFont="1" applyBorder="1"/>
    <xf numFmtId="4" fontId="2" fillId="0" borderId="6" xfId="0" applyNumberFormat="1" applyFont="1" applyBorder="1" applyAlignment="1">
      <alignment horizontal="right"/>
    </xf>
    <xf numFmtId="0" fontId="2" fillId="0" borderId="1" xfId="6" applyBorder="1" applyAlignment="1">
      <alignment vertical="top" wrapText="1"/>
    </xf>
    <xf numFmtId="49" fontId="2" fillId="4" borderId="5" xfId="0" applyNumberFormat="1" applyFont="1" applyFill="1" applyBorder="1" applyAlignment="1">
      <alignment horizontal="center" vertical="top"/>
    </xf>
    <xf numFmtId="0" fontId="3" fillId="0" borderId="0" xfId="0" applyFont="1"/>
    <xf numFmtId="49" fontId="2" fillId="0" borderId="1" xfId="6" applyNumberFormat="1" applyBorder="1" applyAlignment="1">
      <alignment vertical="top" wrapText="1"/>
    </xf>
    <xf numFmtId="0" fontId="2" fillId="0" borderId="1" xfId="0" applyFont="1" applyBorder="1" applyAlignment="1">
      <alignment horizontal="left" vertical="top" wrapText="1"/>
    </xf>
    <xf numFmtId="0" fontId="2" fillId="0" borderId="5" xfId="0" applyFont="1" applyBorder="1" applyAlignment="1">
      <alignment horizontal="center"/>
    </xf>
    <xf numFmtId="4" fontId="2" fillId="0" borderId="5" xfId="0" applyNumberFormat="1" applyFont="1" applyBorder="1" applyAlignment="1">
      <alignment horizontal="right"/>
    </xf>
    <xf numFmtId="4" fontId="2" fillId="0" borderId="5" xfId="13" applyNumberFormat="1" applyFont="1" applyBorder="1" applyAlignment="1">
      <alignment horizontal="center"/>
    </xf>
    <xf numFmtId="49" fontId="17" fillId="0" borderId="0" xfId="0" applyNumberFormat="1" applyFont="1" applyAlignment="1">
      <alignment horizontal="center"/>
    </xf>
    <xf numFmtId="165" fontId="41" fillId="0" borderId="0" xfId="0" applyNumberFormat="1" applyFont="1"/>
    <xf numFmtId="0" fontId="42" fillId="0" borderId="0" xfId="0" applyFont="1"/>
    <xf numFmtId="0" fontId="2" fillId="0" borderId="1" xfId="0" applyFont="1" applyBorder="1"/>
    <xf numFmtId="49" fontId="2" fillId="0" borderId="1" xfId="6" applyNumberFormat="1" applyBorder="1" applyAlignment="1">
      <alignment vertical="center" wrapText="1"/>
    </xf>
    <xf numFmtId="4" fontId="2" fillId="0" borderId="6" xfId="13" applyNumberFormat="1" applyFont="1" applyBorder="1" applyAlignment="1">
      <alignment horizontal="right"/>
    </xf>
    <xf numFmtId="0" fontId="2" fillId="0" borderId="1" xfId="0" applyFont="1" applyBorder="1" applyAlignment="1">
      <alignment horizontal="left" vertical="center" wrapText="1"/>
    </xf>
    <xf numFmtId="0" fontId="2" fillId="0" borderId="7" xfId="0" applyFont="1" applyBorder="1" applyAlignment="1">
      <alignment horizontal="center"/>
    </xf>
    <xf numFmtId="0" fontId="8" fillId="3" borderId="2" xfId="0" applyFont="1" applyFill="1" applyBorder="1" applyAlignment="1">
      <alignment vertical="center" wrapText="1"/>
    </xf>
    <xf numFmtId="0" fontId="8" fillId="3" borderId="3" xfId="0" applyFont="1" applyFill="1" applyBorder="1" applyAlignment="1">
      <alignment vertical="center" wrapText="1"/>
    </xf>
    <xf numFmtId="49" fontId="2" fillId="0" borderId="4" xfId="6" applyNumberFormat="1" applyBorder="1" applyAlignment="1">
      <alignment vertical="top" wrapText="1"/>
    </xf>
    <xf numFmtId="4" fontId="8" fillId="4"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4" fontId="20" fillId="0" borderId="0" xfId="0" applyNumberFormat="1" applyFont="1" applyAlignment="1">
      <alignment horizontal="center"/>
    </xf>
    <xf numFmtId="4" fontId="2" fillId="0" borderId="0" xfId="0" applyNumberFormat="1" applyFont="1" applyAlignment="1">
      <alignment horizontal="center"/>
    </xf>
    <xf numFmtId="0" fontId="10" fillId="4" borderId="1" xfId="0" applyFont="1" applyFill="1" applyBorder="1" applyAlignment="1">
      <alignment horizontal="center" vertical="center" wrapText="1"/>
    </xf>
    <xf numFmtId="0" fontId="7" fillId="4" borderId="1" xfId="0" applyFont="1" applyFill="1" applyBorder="1" applyAlignment="1">
      <alignment horizontal="center" vertical="top"/>
    </xf>
    <xf numFmtId="0" fontId="10" fillId="4" borderId="1" xfId="0" applyFont="1" applyFill="1" applyBorder="1" applyAlignment="1">
      <alignment horizontal="center" wrapText="1"/>
    </xf>
    <xf numFmtId="4" fontId="10" fillId="4" borderId="1" xfId="0" applyNumberFormat="1" applyFont="1" applyFill="1" applyBorder="1" applyAlignment="1">
      <alignment horizontal="center" vertical="center"/>
    </xf>
    <xf numFmtId="4" fontId="10" fillId="4" borderId="1" xfId="0" applyNumberFormat="1" applyFont="1" applyFill="1" applyBorder="1" applyAlignment="1">
      <alignment horizontal="center" wrapText="1"/>
    </xf>
    <xf numFmtId="0" fontId="2" fillId="4" borderId="0" xfId="0" applyFont="1" applyFill="1"/>
    <xf numFmtId="0" fontId="19" fillId="4" borderId="1" xfId="0" applyFont="1" applyFill="1" applyBorder="1" applyAlignment="1">
      <alignment horizontal="center" vertical="center"/>
    </xf>
    <xf numFmtId="0" fontId="8" fillId="4" borderId="1" xfId="0" applyFont="1" applyFill="1" applyBorder="1" applyAlignment="1">
      <alignment horizontal="center" vertical="center"/>
    </xf>
    <xf numFmtId="165" fontId="44" fillId="0" borderId="0" xfId="0" applyNumberFormat="1" applyFont="1"/>
    <xf numFmtId="0" fontId="44" fillId="0" borderId="0" xfId="0" applyFont="1"/>
    <xf numFmtId="49" fontId="19" fillId="4" borderId="1" xfId="0" applyNumberFormat="1" applyFont="1" applyFill="1" applyBorder="1" applyAlignment="1">
      <alignment horizontal="center" vertical="center"/>
    </xf>
    <xf numFmtId="49" fontId="8" fillId="4" borderId="1" xfId="0" applyNumberFormat="1" applyFont="1" applyFill="1" applyBorder="1" applyAlignment="1">
      <alignment horizontal="center" vertical="center"/>
    </xf>
    <xf numFmtId="0" fontId="7" fillId="4" borderId="1" xfId="0" applyFont="1" applyFill="1" applyBorder="1" applyAlignment="1">
      <alignment horizontal="center" vertical="center"/>
    </xf>
    <xf numFmtId="4" fontId="10" fillId="4" borderId="1" xfId="0" applyNumberFormat="1" applyFont="1" applyFill="1" applyBorder="1" applyAlignment="1">
      <alignment horizontal="center" vertical="center" wrapText="1"/>
    </xf>
    <xf numFmtId="0" fontId="2" fillId="0" borderId="5" xfId="6" applyBorder="1" applyAlignment="1">
      <alignment horizontal="left" vertical="top" wrapText="1"/>
    </xf>
    <xf numFmtId="0" fontId="2" fillId="0" borderId="6" xfId="6" applyBorder="1" applyAlignment="1">
      <alignment horizontal="left" vertical="top" wrapText="1"/>
    </xf>
    <xf numFmtId="4" fontId="2" fillId="0" borderId="5" xfId="0" applyNumberFormat="1" applyFont="1" applyBorder="1" applyAlignment="1">
      <alignment horizontal="center"/>
    </xf>
    <xf numFmtId="0" fontId="10" fillId="4" borderId="1" xfId="0" applyFont="1" applyFill="1" applyBorder="1" applyAlignment="1">
      <alignment horizontal="center" vertical="center"/>
    </xf>
    <xf numFmtId="49" fontId="3" fillId="4" borderId="12" xfId="0" applyNumberFormat="1" applyFont="1" applyFill="1" applyBorder="1" applyAlignment="1">
      <alignment horizontal="center" vertical="center" textRotation="90"/>
    </xf>
    <xf numFmtId="4" fontId="2" fillId="0" borderId="6" xfId="13" applyNumberFormat="1" applyFont="1" applyBorder="1" applyAlignment="1">
      <alignment horizontal="center"/>
    </xf>
    <xf numFmtId="4" fontId="2" fillId="0" borderId="6" xfId="0" applyNumberFormat="1" applyFont="1" applyBorder="1" applyAlignment="1">
      <alignment horizontal="center"/>
    </xf>
    <xf numFmtId="4" fontId="2" fillId="0" borderId="7" xfId="0" applyNumberFormat="1" applyFont="1" applyBorder="1" applyAlignment="1">
      <alignment horizontal="center"/>
    </xf>
    <xf numFmtId="4" fontId="2" fillId="0" borderId="7" xfId="13" applyNumberFormat="1" applyFont="1" applyBorder="1" applyAlignment="1">
      <alignment horizontal="center"/>
    </xf>
    <xf numFmtId="49" fontId="2" fillId="0" borderId="7" xfId="6" applyNumberFormat="1" applyBorder="1" applyAlignment="1">
      <alignment horizontal="left" vertical="top" wrapText="1"/>
    </xf>
    <xf numFmtId="49" fontId="7" fillId="4" borderId="1" xfId="0" applyNumberFormat="1" applyFont="1" applyFill="1" applyBorder="1" applyAlignment="1">
      <alignment horizontal="center" vertical="top"/>
    </xf>
    <xf numFmtId="49" fontId="32" fillId="4" borderId="5" xfId="13" applyNumberFormat="1" applyFont="1" applyFill="1" applyBorder="1" applyAlignment="1">
      <alignment horizontal="center" vertical="center" textRotation="90"/>
    </xf>
    <xf numFmtId="49" fontId="32" fillId="4" borderId="7" xfId="13" applyNumberFormat="1" applyFont="1" applyFill="1" applyBorder="1" applyAlignment="1">
      <alignment horizontal="center" vertical="center" textRotation="90"/>
    </xf>
    <xf numFmtId="49" fontId="32" fillId="4" borderId="6" xfId="13" applyNumberFormat="1" applyFont="1" applyFill="1" applyBorder="1" applyAlignment="1">
      <alignment horizontal="center" vertical="center" textRotation="90"/>
    </xf>
    <xf numFmtId="49" fontId="7" fillId="4" borderId="1" xfId="0" applyNumberFormat="1" applyFont="1" applyFill="1" applyBorder="1" applyAlignment="1">
      <alignment horizontal="center" vertical="center"/>
    </xf>
    <xf numFmtId="4" fontId="10" fillId="4" borderId="1" xfId="0" applyNumberFormat="1" applyFont="1" applyFill="1" applyBorder="1" applyAlignment="1">
      <alignment horizontal="right" vertical="center"/>
    </xf>
    <xf numFmtId="49" fontId="2" fillId="0" borderId="5" xfId="6" applyNumberFormat="1" applyBorder="1" applyAlignment="1">
      <alignment horizontal="left" vertical="top" wrapText="1"/>
    </xf>
    <xf numFmtId="49" fontId="3" fillId="0" borderId="5" xfId="6" applyNumberFormat="1" applyFont="1" applyBorder="1" applyAlignment="1">
      <alignment horizontal="left" vertical="top" wrapText="1"/>
    </xf>
    <xf numFmtId="4" fontId="2" fillId="0" borderId="7" xfId="0" applyNumberFormat="1" applyFont="1" applyBorder="1" applyAlignment="1">
      <alignment horizontal="right"/>
    </xf>
    <xf numFmtId="0" fontId="37" fillId="4" borderId="1" xfId="0" applyFont="1" applyFill="1" applyBorder="1" applyAlignment="1">
      <alignment horizontal="center" vertical="center" wrapText="1"/>
    </xf>
    <xf numFmtId="49" fontId="3" fillId="4" borderId="0" xfId="0" applyNumberFormat="1" applyFont="1" applyFill="1" applyAlignment="1">
      <alignment horizontal="center" vertical="top"/>
    </xf>
    <xf numFmtId="0" fontId="3" fillId="0" borderId="0" xfId="0" applyFont="1" applyAlignment="1">
      <alignment horizontal="center" vertical="top"/>
    </xf>
    <xf numFmtId="49" fontId="37" fillId="4" borderId="1" xfId="0" applyNumberFormat="1" applyFont="1" applyFill="1" applyBorder="1" applyAlignment="1">
      <alignment horizontal="center" vertical="center" wrapText="1"/>
    </xf>
    <xf numFmtId="49" fontId="3" fillId="0" borderId="0" xfId="0" applyNumberFormat="1" applyFont="1" applyAlignment="1">
      <alignment horizontal="center" vertical="center"/>
    </xf>
    <xf numFmtId="49" fontId="3" fillId="0" borderId="0" xfId="0" applyNumberFormat="1" applyFont="1" applyAlignment="1">
      <alignment horizontal="center" vertical="top"/>
    </xf>
    <xf numFmtId="49" fontId="3" fillId="4" borderId="12" xfId="0" applyNumberFormat="1" applyFont="1" applyFill="1" applyBorder="1" applyAlignment="1">
      <alignment horizontal="center" vertical="top"/>
    </xf>
    <xf numFmtId="49" fontId="3" fillId="4" borderId="5" xfId="14" applyNumberFormat="1" applyFont="1" applyFill="1" applyBorder="1" applyAlignment="1">
      <alignment horizontal="center" vertical="top"/>
    </xf>
    <xf numFmtId="49" fontId="3" fillId="4" borderId="5" xfId="0" applyNumberFormat="1" applyFont="1" applyFill="1" applyBorder="1" applyAlignment="1">
      <alignment horizontal="center" vertical="top"/>
    </xf>
    <xf numFmtId="49" fontId="3" fillId="4" borderId="1" xfId="0" applyNumberFormat="1" applyFont="1" applyFill="1" applyBorder="1" applyAlignment="1">
      <alignment horizontal="center" vertical="top"/>
    </xf>
    <xf numFmtId="49" fontId="3" fillId="4" borderId="1" xfId="14" applyNumberFormat="1" applyFont="1" applyFill="1" applyBorder="1" applyAlignment="1">
      <alignment horizontal="center" vertical="top"/>
    </xf>
    <xf numFmtId="49" fontId="3" fillId="4" borderId="6" xfId="0" applyNumberFormat="1" applyFont="1" applyFill="1" applyBorder="1" applyAlignment="1">
      <alignment horizontal="center" vertical="top"/>
    </xf>
    <xf numFmtId="49" fontId="3" fillId="4" borderId="12" xfId="0" applyNumberFormat="1" applyFont="1" applyFill="1" applyBorder="1" applyAlignment="1">
      <alignment vertical="top"/>
    </xf>
    <xf numFmtId="49" fontId="3" fillId="4" borderId="13" xfId="0" applyNumberFormat="1" applyFont="1" applyFill="1" applyBorder="1" applyAlignment="1">
      <alignment vertical="top"/>
    </xf>
    <xf numFmtId="49" fontId="3" fillId="4" borderId="10" xfId="0" applyNumberFormat="1" applyFont="1" applyFill="1" applyBorder="1" applyAlignment="1">
      <alignment vertical="top"/>
    </xf>
    <xf numFmtId="4" fontId="14" fillId="0" borderId="1" xfId="0" applyNumberFormat="1" applyFont="1" applyBorder="1"/>
    <xf numFmtId="49" fontId="3" fillId="4" borderId="9" xfId="0" applyNumberFormat="1" applyFont="1" applyFill="1" applyBorder="1" applyAlignment="1">
      <alignment horizontal="center" vertical="top"/>
    </xf>
    <xf numFmtId="49" fontId="46" fillId="4" borderId="7" xfId="13" applyNumberFormat="1" applyFont="1" applyFill="1" applyBorder="1" applyAlignment="1">
      <alignment horizontal="center" vertical="center" textRotation="90"/>
    </xf>
    <xf numFmtId="4" fontId="14" fillId="0" borderId="1" xfId="0" applyNumberFormat="1" applyFont="1" applyBorder="1" applyAlignment="1">
      <alignment horizontal="right"/>
    </xf>
    <xf numFmtId="0" fontId="18" fillId="4" borderId="1" xfId="0" applyFont="1" applyFill="1" applyBorder="1" applyAlignment="1">
      <alignment vertical="center"/>
    </xf>
    <xf numFmtId="0" fontId="2" fillId="0" borderId="3" xfId="0" applyFont="1" applyBorder="1"/>
    <xf numFmtId="0" fontId="2" fillId="0" borderId="3" xfId="0" applyFont="1" applyBorder="1" applyAlignment="1">
      <alignment horizontal="center"/>
    </xf>
    <xf numFmtId="4" fontId="2" fillId="0" borderId="3" xfId="0" applyNumberFormat="1" applyFont="1" applyBorder="1"/>
    <xf numFmtId="4" fontId="2" fillId="0" borderId="3" xfId="13" applyNumberFormat="1" applyFont="1" applyBorder="1" applyAlignment="1">
      <alignment horizontal="right"/>
    </xf>
    <xf numFmtId="49" fontId="16" fillId="0" borderId="3" xfId="13" applyNumberFormat="1" applyFont="1" applyBorder="1" applyAlignment="1">
      <alignment vertical="top"/>
    </xf>
    <xf numFmtId="0" fontId="28" fillId="0" borderId="2" xfId="0" applyFont="1" applyBorder="1" applyAlignment="1">
      <alignment vertical="top" wrapText="1"/>
    </xf>
    <xf numFmtId="0" fontId="28" fillId="0" borderId="3" xfId="0" applyFont="1" applyBorder="1" applyAlignment="1">
      <alignment vertical="top" wrapText="1"/>
    </xf>
    <xf numFmtId="0" fontId="28" fillId="0" borderId="4"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19" fillId="4" borderId="1" xfId="0" applyFont="1" applyFill="1" applyBorder="1" applyAlignment="1">
      <alignment vertical="center" wrapText="1"/>
    </xf>
    <xf numFmtId="49" fontId="33" fillId="0" borderId="3" xfId="13" applyNumberFormat="1" applyFont="1" applyBorder="1" applyAlignment="1">
      <alignment vertical="top"/>
    </xf>
    <xf numFmtId="0" fontId="28" fillId="0" borderId="2" xfId="6" applyFont="1" applyBorder="1" applyAlignment="1">
      <alignment vertical="top" wrapText="1"/>
    </xf>
    <xf numFmtId="0" fontId="28" fillId="0" borderId="3" xfId="6" applyFont="1" applyBorder="1" applyAlignment="1">
      <alignment vertical="top" wrapText="1"/>
    </xf>
    <xf numFmtId="0" fontId="28" fillId="0" borderId="4" xfId="6" applyFont="1" applyBorder="1" applyAlignment="1">
      <alignment vertical="top" wrapText="1"/>
    </xf>
    <xf numFmtId="0" fontId="2" fillId="0" borderId="2" xfId="6" applyBorder="1" applyAlignment="1">
      <alignment vertical="top" wrapText="1"/>
    </xf>
    <xf numFmtId="0" fontId="2" fillId="0" borderId="3" xfId="6" applyBorder="1" applyAlignment="1">
      <alignment vertical="top" wrapText="1"/>
    </xf>
    <xf numFmtId="0" fontId="2" fillId="0" borderId="4" xfId="6" applyBorder="1" applyAlignment="1">
      <alignment vertical="top" wrapText="1"/>
    </xf>
    <xf numFmtId="0" fontId="2" fillId="0" borderId="2" xfId="0" applyFont="1" applyBorder="1"/>
    <xf numFmtId="0" fontId="2" fillId="0" borderId="4" xfId="0" applyFont="1" applyBorder="1"/>
    <xf numFmtId="49" fontId="2" fillId="0" borderId="2" xfId="0" applyNumberFormat="1" applyFont="1" applyBorder="1" applyAlignment="1">
      <alignment vertical="top"/>
    </xf>
    <xf numFmtId="49" fontId="2" fillId="0" borderId="3" xfId="0" applyNumberFormat="1" applyFont="1" applyBorder="1" applyAlignment="1">
      <alignment vertical="top"/>
    </xf>
    <xf numFmtId="49" fontId="2" fillId="0" borderId="4" xfId="0" applyNumberFormat="1" applyFont="1" applyBorder="1" applyAlignment="1">
      <alignment vertical="top"/>
    </xf>
    <xf numFmtId="0" fontId="28" fillId="0" borderId="2" xfId="0" applyFont="1" applyBorder="1"/>
    <xf numFmtId="0" fontId="28" fillId="0" borderId="3" xfId="0" applyFont="1" applyBorder="1"/>
    <xf numFmtId="0" fontId="28" fillId="0" borderId="4" xfId="0" applyFont="1" applyBorder="1"/>
    <xf numFmtId="49" fontId="2" fillId="0" borderId="2" xfId="0" applyNumberFormat="1" applyFont="1" applyBorder="1" applyAlignment="1">
      <alignment vertical="top" wrapText="1"/>
    </xf>
    <xf numFmtId="49" fontId="2" fillId="0" borderId="3" xfId="0" applyNumberFormat="1" applyFont="1" applyBorder="1" applyAlignment="1">
      <alignment vertical="top" wrapText="1"/>
    </xf>
    <xf numFmtId="49" fontId="2" fillId="0" borderId="4" xfId="0" applyNumberFormat="1" applyFont="1" applyBorder="1" applyAlignment="1">
      <alignment vertical="top" wrapText="1"/>
    </xf>
    <xf numFmtId="49" fontId="28" fillId="0" borderId="2" xfId="0" applyNumberFormat="1" applyFont="1" applyBorder="1" applyAlignment="1">
      <alignment vertical="top" wrapText="1"/>
    </xf>
    <xf numFmtId="49" fontId="28" fillId="0" borderId="3" xfId="0" applyNumberFormat="1" applyFont="1" applyBorder="1" applyAlignment="1">
      <alignment vertical="top" wrapText="1"/>
    </xf>
    <xf numFmtId="49" fontId="28" fillId="0" borderId="4" xfId="0" applyNumberFormat="1" applyFont="1" applyBorder="1" applyAlignment="1">
      <alignment vertical="top" wrapText="1"/>
    </xf>
    <xf numFmtId="4" fontId="2" fillId="0" borderId="1" xfId="0" applyNumberFormat="1" applyFont="1" applyBorder="1" applyAlignment="1">
      <alignment horizontal="right" wrapText="1"/>
    </xf>
    <xf numFmtId="49" fontId="16" fillId="0" borderId="11" xfId="13" applyNumberFormat="1" applyFont="1" applyBorder="1" applyAlignment="1">
      <alignment vertical="top"/>
    </xf>
    <xf numFmtId="0" fontId="39" fillId="0" borderId="1" xfId="6" applyFont="1" applyBorder="1" applyAlignment="1">
      <alignment vertical="top" wrapText="1"/>
    </xf>
    <xf numFmtId="0" fontId="47" fillId="0" borderId="0" xfId="0" applyFont="1" applyAlignment="1">
      <alignment horizontal="justify" vertical="top"/>
    </xf>
    <xf numFmtId="49" fontId="14" fillId="0" borderId="7" xfId="6" applyNumberFormat="1" applyFont="1" applyBorder="1" applyAlignment="1">
      <alignment horizontal="left" vertical="top" wrapText="1"/>
    </xf>
    <xf numFmtId="49" fontId="2" fillId="0" borderId="6" xfId="6" applyNumberFormat="1" applyBorder="1" applyAlignment="1">
      <alignment horizontal="left" vertical="top" wrapText="1"/>
    </xf>
    <xf numFmtId="49" fontId="16" fillId="4" borderId="3" xfId="13" applyNumberFormat="1" applyFont="1" applyFill="1" applyBorder="1" applyAlignment="1">
      <alignment vertical="top"/>
    </xf>
    <xf numFmtId="0" fontId="2" fillId="0" borderId="7" xfId="6" applyBorder="1" applyAlignment="1">
      <alignment horizontal="left" vertical="top" wrapText="1"/>
    </xf>
    <xf numFmtId="0" fontId="48" fillId="8" borderId="0" xfId="18" applyFont="1" applyFill="1" applyBorder="1" applyAlignment="1">
      <alignment horizontal="left" vertical="top" wrapText="1"/>
    </xf>
    <xf numFmtId="0" fontId="49" fillId="0" borderId="0" xfId="18" applyFont="1" applyBorder="1" applyAlignment="1">
      <alignment horizontal="left" vertical="top" wrapText="1"/>
    </xf>
    <xf numFmtId="0" fontId="50" fillId="5" borderId="0" xfId="18" applyFont="1" applyFill="1" applyBorder="1" applyAlignment="1">
      <alignment horizontal="left" vertical="top" wrapText="1"/>
    </xf>
    <xf numFmtId="0" fontId="51" fillId="0" borderId="0" xfId="0" applyFont="1" applyAlignment="1">
      <alignment vertical="top" wrapText="1"/>
    </xf>
    <xf numFmtId="0" fontId="48" fillId="12" borderId="0" xfId="19" applyFont="1" applyFill="1" applyBorder="1" applyAlignment="1">
      <alignment horizontal="left" vertical="top" wrapText="1"/>
    </xf>
    <xf numFmtId="0" fontId="50" fillId="0" borderId="0" xfId="0" applyFont="1" applyBorder="1" applyAlignment="1">
      <alignment vertical="top" wrapText="1"/>
    </xf>
    <xf numFmtId="0" fontId="11" fillId="0" borderId="0" xfId="0" applyFont="1"/>
    <xf numFmtId="0" fontId="49" fillId="0" borderId="0" xfId="0" applyFont="1" applyBorder="1" applyAlignment="1">
      <alignment vertical="top" wrapText="1"/>
    </xf>
    <xf numFmtId="0" fontId="48" fillId="9" borderId="0" xfId="19" applyFont="1" applyFill="1" applyBorder="1" applyAlignment="1">
      <alignment horizontal="left" vertical="top" wrapText="1"/>
    </xf>
    <xf numFmtId="0" fontId="48" fillId="13" borderId="0" xfId="19" applyFont="1" applyFill="1" applyBorder="1" applyAlignment="1">
      <alignment horizontal="left" vertical="top" wrapText="1"/>
    </xf>
    <xf numFmtId="0" fontId="50" fillId="0" borderId="0" xfId="18" applyFont="1" applyBorder="1" applyAlignment="1">
      <alignment horizontal="left" vertical="top" wrapText="1"/>
    </xf>
    <xf numFmtId="0" fontId="49" fillId="0" borderId="0" xfId="20" applyFont="1" applyFill="1" applyBorder="1" applyAlignment="1">
      <alignment vertical="top" wrapText="1"/>
    </xf>
    <xf numFmtId="0" fontId="49" fillId="0" borderId="0" xfId="0" applyFont="1"/>
    <xf numFmtId="0" fontId="50" fillId="0" borderId="0" xfId="20" applyFont="1" applyFill="1" applyBorder="1" applyAlignment="1">
      <alignment vertical="top" wrapText="1"/>
    </xf>
    <xf numFmtId="0" fontId="48" fillId="0" borderId="0" xfId="19" applyFont="1" applyFill="1" applyBorder="1" applyAlignment="1">
      <alignment horizontal="left" vertical="top" wrapText="1"/>
    </xf>
    <xf numFmtId="0" fontId="49" fillId="0" borderId="0" xfId="18" applyFont="1" applyFill="1" applyBorder="1" applyAlignment="1">
      <alignment horizontal="left" vertical="top" wrapText="1"/>
    </xf>
    <xf numFmtId="0" fontId="50" fillId="0" borderId="0" xfId="0" applyFont="1" applyAlignment="1">
      <alignment horizontal="left" vertical="top" wrapText="1"/>
    </xf>
    <xf numFmtId="0" fontId="50" fillId="0" borderId="0" xfId="0" applyFont="1"/>
    <xf numFmtId="0" fontId="49" fillId="0" borderId="0" xfId="0" applyFont="1" applyFill="1" applyAlignment="1">
      <alignment horizontal="left" vertical="top" wrapText="1"/>
    </xf>
    <xf numFmtId="0" fontId="49" fillId="0" borderId="0" xfId="0" applyFont="1" applyAlignment="1">
      <alignment horizontal="left" wrapText="1"/>
    </xf>
    <xf numFmtId="0" fontId="49" fillId="0" borderId="0" xfId="0" applyFont="1" applyAlignment="1">
      <alignment horizontal="left" vertical="top" wrapText="1"/>
    </xf>
    <xf numFmtId="0" fontId="48" fillId="14" borderId="0" xfId="19" applyFont="1" applyFill="1" applyBorder="1" applyAlignment="1">
      <alignment horizontal="left" vertical="top" wrapText="1"/>
    </xf>
    <xf numFmtId="0" fontId="53" fillId="0" borderId="0" xfId="0" applyFont="1"/>
    <xf numFmtId="0" fontId="54" fillId="0" borderId="0" xfId="20" applyFont="1" applyFill="1" applyBorder="1" applyAlignment="1">
      <alignment wrapText="1"/>
    </xf>
    <xf numFmtId="44" fontId="55" fillId="0" borderId="0" xfId="19" applyNumberFormat="1" applyFont="1"/>
    <xf numFmtId="0" fontId="53" fillId="0" borderId="0" xfId="19" applyFont="1"/>
    <xf numFmtId="0" fontId="56" fillId="3" borderId="3" xfId="0" applyFont="1" applyFill="1" applyBorder="1" applyAlignment="1">
      <alignment horizontal="center" vertical="top" wrapText="1"/>
    </xf>
    <xf numFmtId="4" fontId="54" fillId="3" borderId="3" xfId="20" applyNumberFormat="1" applyFont="1" applyFill="1" applyBorder="1" applyAlignment="1">
      <alignment vertical="top" wrapText="1"/>
    </xf>
    <xf numFmtId="44" fontId="55" fillId="3" borderId="3" xfId="19" applyNumberFormat="1" applyFont="1" applyFill="1" applyBorder="1" applyAlignment="1">
      <alignment horizontal="center"/>
    </xf>
    <xf numFmtId="0" fontId="50" fillId="0" borderId="0" xfId="19" applyFont="1" applyBorder="1"/>
    <xf numFmtId="4" fontId="48" fillId="3" borderId="3" xfId="20" applyNumberFormat="1" applyFont="1" applyFill="1" applyBorder="1" applyAlignment="1">
      <alignment vertical="top" wrapText="1"/>
    </xf>
    <xf numFmtId="44" fontId="54" fillId="3" borderId="3" xfId="19" applyNumberFormat="1" applyFont="1" applyFill="1" applyBorder="1" applyAlignment="1">
      <alignment horizontal="center" wrapText="1"/>
    </xf>
    <xf numFmtId="0" fontId="53" fillId="0" borderId="3" xfId="0" applyFont="1" applyBorder="1" applyAlignment="1">
      <alignment horizontal="right"/>
    </xf>
    <xf numFmtId="0" fontId="53" fillId="0" borderId="3" xfId="19" applyFont="1" applyBorder="1" applyAlignment="1">
      <alignment horizontal="center" wrapText="1"/>
    </xf>
    <xf numFmtId="44" fontId="53" fillId="0" borderId="3" xfId="19" applyNumberFormat="1" applyFont="1" applyFill="1" applyBorder="1" applyAlignment="1" applyProtection="1">
      <alignment horizontal="right"/>
    </xf>
    <xf numFmtId="0" fontId="49" fillId="0" borderId="0" xfId="19" applyFont="1" applyBorder="1"/>
    <xf numFmtId="0" fontId="48" fillId="0" borderId="17" xfId="0" applyFont="1" applyBorder="1" applyAlignment="1">
      <alignment horizontal="right"/>
    </xf>
    <xf numFmtId="4" fontId="48" fillId="0" borderId="18" xfId="19" applyNumberFormat="1" applyFont="1" applyBorder="1" applyAlignment="1"/>
    <xf numFmtId="44" fontId="48" fillId="0" borderId="19" xfId="19" applyNumberFormat="1" applyFont="1" applyBorder="1"/>
    <xf numFmtId="0" fontId="48" fillId="0" borderId="0" xfId="19" applyFont="1"/>
    <xf numFmtId="0" fontId="49" fillId="0" borderId="20" xfId="0" applyFont="1" applyBorder="1" applyAlignment="1">
      <alignment horizontal="right"/>
    </xf>
    <xf numFmtId="0" fontId="49" fillId="0" borderId="20" xfId="0" applyFont="1" applyBorder="1" applyAlignment="1">
      <alignment horizontal="left"/>
    </xf>
    <xf numFmtId="44" fontId="49" fillId="0" borderId="20" xfId="0" applyNumberFormat="1" applyFont="1" applyBorder="1" applyAlignment="1">
      <alignment horizontal="left"/>
    </xf>
    <xf numFmtId="0" fontId="50" fillId="0" borderId="0" xfId="19" applyFont="1"/>
    <xf numFmtId="0" fontId="49" fillId="0" borderId="21" xfId="0" applyFont="1" applyBorder="1" applyAlignment="1">
      <alignment horizontal="right"/>
    </xf>
    <xf numFmtId="0" fontId="49" fillId="0" borderId="21" xfId="0" applyFont="1" applyBorder="1" applyAlignment="1">
      <alignment horizontal="left"/>
    </xf>
    <xf numFmtId="44" fontId="49" fillId="0" borderId="21" xfId="0" applyNumberFormat="1" applyFont="1" applyBorder="1" applyAlignment="1">
      <alignment horizontal="right"/>
    </xf>
    <xf numFmtId="0" fontId="49" fillId="0" borderId="22" xfId="0" applyFont="1" applyBorder="1" applyAlignment="1">
      <alignment horizontal="right"/>
    </xf>
    <xf numFmtId="0" fontId="49" fillId="0" borderId="22" xfId="0" applyFont="1" applyBorder="1" applyAlignment="1">
      <alignment horizontal="left"/>
    </xf>
    <xf numFmtId="44" fontId="49" fillId="0" borderId="22" xfId="0" applyNumberFormat="1" applyFont="1" applyBorder="1" applyAlignment="1">
      <alignment horizontal="right"/>
    </xf>
    <xf numFmtId="0" fontId="49" fillId="0" borderId="23" xfId="0" applyFont="1" applyBorder="1" applyAlignment="1">
      <alignment horizontal="right"/>
    </xf>
    <xf numFmtId="44" fontId="49" fillId="0" borderId="20" xfId="0" applyNumberFormat="1" applyFont="1" applyBorder="1" applyAlignment="1">
      <alignment horizontal="right"/>
    </xf>
    <xf numFmtId="0" fontId="49" fillId="0" borderId="20" xfId="19" applyFont="1" applyBorder="1" applyAlignment="1">
      <alignment horizontal="left"/>
    </xf>
    <xf numFmtId="44" fontId="49" fillId="0" borderId="20" xfId="19" applyNumberFormat="1" applyFont="1" applyBorder="1" applyAlignment="1">
      <alignment horizontal="right"/>
    </xf>
    <xf numFmtId="0" fontId="49" fillId="0" borderId="0" xfId="0" applyFont="1" applyAlignment="1">
      <alignment horizontal="right"/>
    </xf>
    <xf numFmtId="0" fontId="48" fillId="0" borderId="24" xfId="19" applyFont="1" applyBorder="1" applyAlignment="1">
      <alignment horizontal="right"/>
    </xf>
    <xf numFmtId="44" fontId="48" fillId="0" borderId="25" xfId="19" applyNumberFormat="1" applyFont="1" applyBorder="1"/>
    <xf numFmtId="0" fontId="49" fillId="0" borderId="0" xfId="19" applyFont="1"/>
    <xf numFmtId="0" fontId="49" fillId="0" borderId="0" xfId="19" applyFont="1" applyFill="1" applyBorder="1" applyAlignment="1">
      <alignment horizontal="right"/>
    </xf>
    <xf numFmtId="44" fontId="49" fillId="0" borderId="0" xfId="19" applyNumberFormat="1" applyFont="1" applyAlignment="1">
      <alignment horizontal="right"/>
    </xf>
    <xf numFmtId="0" fontId="49" fillId="0" borderId="0" xfId="19" applyFont="1" applyFill="1" applyBorder="1"/>
    <xf numFmtId="44" fontId="49" fillId="0" borderId="0" xfId="19" applyNumberFormat="1" applyFont="1" applyFill="1" applyBorder="1"/>
    <xf numFmtId="0" fontId="48" fillId="0" borderId="0" xfId="0" applyFont="1" applyAlignment="1">
      <alignment horizontal="right"/>
    </xf>
    <xf numFmtId="0" fontId="49" fillId="0" borderId="0" xfId="0" applyFont="1" applyBorder="1" applyAlignment="1">
      <alignment vertical="top"/>
    </xf>
    <xf numFmtId="0" fontId="49" fillId="0" borderId="0" xfId="0" applyFont="1" applyFill="1" applyBorder="1" applyAlignment="1">
      <alignment vertical="top"/>
    </xf>
    <xf numFmtId="0" fontId="57" fillId="0" borderId="0" xfId="19" applyFont="1" applyFill="1" applyBorder="1"/>
    <xf numFmtId="0" fontId="58" fillId="0" borderId="0" xfId="19" applyFont="1" applyFill="1" applyBorder="1"/>
    <xf numFmtId="0" fontId="49" fillId="0" borderId="0" xfId="21" applyFont="1" applyBorder="1" applyProtection="1"/>
    <xf numFmtId="3" fontId="59" fillId="0" borderId="31" xfId="21" applyNumberFormat="1" applyFont="1" applyFill="1" applyBorder="1" applyAlignment="1" applyProtection="1">
      <alignment horizontal="center" vertical="center" wrapText="1"/>
    </xf>
    <xf numFmtId="166" fontId="59" fillId="0" borderId="31" xfId="21" applyNumberFormat="1" applyFont="1" applyFill="1" applyBorder="1" applyAlignment="1" applyProtection="1">
      <alignment horizontal="center" vertical="center" wrapText="1"/>
      <protection locked="0"/>
    </xf>
    <xf numFmtId="166" fontId="59" fillId="0" borderId="31" xfId="21" applyNumberFormat="1" applyFont="1" applyFill="1" applyBorder="1" applyAlignment="1" applyProtection="1">
      <alignment horizontal="center" vertical="center" wrapText="1"/>
    </xf>
    <xf numFmtId="0" fontId="48" fillId="12" borderId="2" xfId="19" applyFont="1" applyFill="1" applyBorder="1" applyAlignment="1">
      <alignment horizontal="right" vertical="center"/>
    </xf>
    <xf numFmtId="0" fontId="48" fillId="12" borderId="3" xfId="19" applyFont="1" applyFill="1" applyBorder="1" applyAlignment="1">
      <alignment horizontal="left" vertical="center"/>
    </xf>
    <xf numFmtId="3" fontId="48" fillId="12" borderId="3" xfId="19" applyNumberFormat="1" applyFont="1" applyFill="1" applyBorder="1" applyAlignment="1">
      <alignment horizontal="center" vertical="center"/>
    </xf>
    <xf numFmtId="166" fontId="48" fillId="12" borderId="3" xfId="19" applyNumberFormat="1" applyFont="1" applyFill="1" applyBorder="1" applyAlignment="1" applyProtection="1">
      <alignment horizontal="center" vertical="center"/>
      <protection locked="0"/>
    </xf>
    <xf numFmtId="166" fontId="48" fillId="12" borderId="3" xfId="19" applyNumberFormat="1" applyFont="1" applyFill="1" applyBorder="1" applyAlignment="1">
      <alignment horizontal="center" vertical="center"/>
    </xf>
    <xf numFmtId="0" fontId="48" fillId="0" borderId="0" xfId="19" applyFont="1" applyBorder="1" applyAlignment="1">
      <alignment horizontal="center" vertical="center"/>
    </xf>
    <xf numFmtId="0" fontId="63" fillId="3" borderId="2" xfId="19" applyFont="1" applyFill="1" applyBorder="1" applyAlignment="1">
      <alignment horizontal="left" vertical="center"/>
    </xf>
    <xf numFmtId="0" fontId="63" fillId="3" borderId="3" xfId="19" applyFont="1" applyFill="1" applyBorder="1" applyAlignment="1">
      <alignment vertical="top"/>
    </xf>
    <xf numFmtId="3" fontId="63" fillId="3" borderId="3" xfId="19" applyNumberFormat="1" applyFont="1" applyFill="1" applyBorder="1" applyAlignment="1">
      <alignment horizontal="right" vertical="center"/>
    </xf>
    <xf numFmtId="164" fontId="63" fillId="3" borderId="3" xfId="19" applyNumberFormat="1" applyFont="1" applyFill="1" applyBorder="1" applyAlignment="1" applyProtection="1">
      <alignment horizontal="right" vertical="center"/>
      <protection locked="0"/>
    </xf>
    <xf numFmtId="166" fontId="63" fillId="3" borderId="3" xfId="19" applyNumberFormat="1" applyFont="1" applyFill="1" applyBorder="1" applyAlignment="1">
      <alignment horizontal="center" vertical="center"/>
    </xf>
    <xf numFmtId="0" fontId="49" fillId="0" borderId="0" xfId="19" applyFont="1" applyAlignment="1">
      <alignment wrapText="1"/>
    </xf>
    <xf numFmtId="0" fontId="49" fillId="0" borderId="32" xfId="22" applyNumberFormat="1" applyFont="1" applyFill="1" applyBorder="1" applyAlignment="1">
      <alignment horizontal="left" vertical="top" wrapText="1"/>
    </xf>
    <xf numFmtId="0" fontId="50" fillId="0" borderId="32" xfId="22" applyNumberFormat="1" applyFont="1" applyFill="1" applyBorder="1" applyAlignment="1">
      <alignment horizontal="left" vertical="top" wrapText="1"/>
    </xf>
    <xf numFmtId="3" fontId="49" fillId="0" borderId="32" xfId="22" applyNumberFormat="1" applyFont="1" applyFill="1" applyBorder="1" applyAlignment="1">
      <alignment horizontal="right" wrapText="1"/>
    </xf>
    <xf numFmtId="3" fontId="49" fillId="0" borderId="32" xfId="22" applyNumberFormat="1" applyFont="1" applyFill="1" applyBorder="1" applyAlignment="1">
      <alignment horizontal="center" wrapText="1"/>
    </xf>
    <xf numFmtId="166" fontId="63" fillId="0" borderId="33" xfId="19" applyNumberFormat="1" applyFont="1" applyFill="1" applyBorder="1" applyAlignment="1">
      <alignment horizontal="center" vertical="center"/>
    </xf>
    <xf numFmtId="44" fontId="50" fillId="0" borderId="34" xfId="22" applyNumberFormat="1" applyFont="1" applyFill="1" applyBorder="1" applyAlignment="1">
      <alignment horizontal="center" vertical="center" wrapText="1"/>
    </xf>
    <xf numFmtId="0" fontId="64" fillId="0" borderId="0" xfId="19" applyFont="1" applyFill="1" applyBorder="1"/>
    <xf numFmtId="44" fontId="49" fillId="0" borderId="35" xfId="22" applyNumberFormat="1" applyFont="1" applyFill="1" applyBorder="1" applyAlignment="1" applyProtection="1">
      <alignment horizontal="center" vertical="center" wrapText="1"/>
      <protection locked="0"/>
    </xf>
    <xf numFmtId="44" fontId="50" fillId="0" borderId="32" xfId="22" applyNumberFormat="1" applyFont="1" applyFill="1" applyBorder="1" applyAlignment="1">
      <alignment horizontal="center" vertical="center" wrapText="1"/>
    </xf>
    <xf numFmtId="0" fontId="49" fillId="0" borderId="32" xfId="22" applyNumberFormat="1" applyFont="1" applyBorder="1" applyAlignment="1">
      <alignment horizontal="left" vertical="top" wrapText="1"/>
    </xf>
    <xf numFmtId="0" fontId="49" fillId="0" borderId="32" xfId="22" applyFont="1" applyBorder="1" applyAlignment="1">
      <alignment horizontal="center" wrapText="1"/>
    </xf>
    <xf numFmtId="3" fontId="49" fillId="0" borderId="32" xfId="22" applyNumberFormat="1" applyFont="1" applyBorder="1" applyAlignment="1">
      <alignment horizontal="center" wrapText="1"/>
    </xf>
    <xf numFmtId="44" fontId="49" fillId="0" borderId="32" xfId="22" applyNumberFormat="1" applyFont="1" applyBorder="1" applyAlignment="1" applyProtection="1">
      <alignment wrapText="1"/>
      <protection locked="0"/>
    </xf>
    <xf numFmtId="44" fontId="49" fillId="0" borderId="32" xfId="19" applyNumberFormat="1" applyFont="1" applyBorder="1" applyAlignment="1">
      <alignment wrapText="1"/>
    </xf>
    <xf numFmtId="9" fontId="49" fillId="0" borderId="32" xfId="22" applyNumberFormat="1" applyFont="1" applyBorder="1" applyAlignment="1">
      <alignment horizontal="center" wrapText="1"/>
    </xf>
    <xf numFmtId="44" fontId="49" fillId="0" borderId="36" xfId="22" applyNumberFormat="1" applyFont="1" applyBorder="1" applyAlignment="1" applyProtection="1">
      <alignment wrapText="1"/>
      <protection locked="0"/>
    </xf>
    <xf numFmtId="166" fontId="63" fillId="0" borderId="32" xfId="19" applyNumberFormat="1" applyFont="1" applyFill="1" applyBorder="1" applyAlignment="1">
      <alignment horizontal="center" vertical="center"/>
    </xf>
    <xf numFmtId="44" fontId="50" fillId="0" borderId="32" xfId="19" applyNumberFormat="1" applyFont="1" applyBorder="1" applyAlignment="1">
      <alignment vertical="center" wrapText="1"/>
    </xf>
    <xf numFmtId="0" fontId="49" fillId="0" borderId="32" xfId="22" applyFont="1" applyFill="1" applyBorder="1" applyAlignment="1">
      <alignment horizontal="center" wrapText="1"/>
    </xf>
    <xf numFmtId="3" fontId="49" fillId="0" borderId="32" xfId="22" applyNumberFormat="1" applyFont="1" applyFill="1" applyBorder="1" applyAlignment="1">
      <alignment horizontal="center"/>
    </xf>
    <xf numFmtId="44" fontId="49" fillId="0" borderId="32" xfId="22" applyNumberFormat="1" applyFont="1" applyFill="1" applyBorder="1" applyAlignment="1" applyProtection="1">
      <alignment wrapText="1"/>
      <protection locked="0"/>
    </xf>
    <xf numFmtId="0" fontId="49" fillId="0" borderId="32" xfId="22" applyFont="1" applyFill="1" applyBorder="1" applyAlignment="1">
      <alignment horizontal="left" vertical="top"/>
    </xf>
    <xf numFmtId="9" fontId="49" fillId="0" borderId="32" xfId="22" applyNumberFormat="1" applyFont="1" applyBorder="1" applyAlignment="1">
      <alignment horizontal="center"/>
    </xf>
    <xf numFmtId="3" fontId="49" fillId="0" borderId="32" xfId="22" applyNumberFormat="1" applyFont="1" applyBorder="1" applyAlignment="1">
      <alignment horizontal="center"/>
    </xf>
    <xf numFmtId="44" fontId="49" fillId="0" borderId="32" xfId="22" applyNumberFormat="1" applyFont="1" applyBorder="1" applyProtection="1">
      <protection locked="0"/>
    </xf>
    <xf numFmtId="44" fontId="49" fillId="0" borderId="32" xfId="22" applyNumberFormat="1" applyFont="1" applyBorder="1" applyAlignment="1" applyProtection="1">
      <alignment horizontal="left" wrapText="1"/>
      <protection locked="0"/>
    </xf>
    <xf numFmtId="0" fontId="64" fillId="0" borderId="0" xfId="19" applyFont="1" applyFill="1" applyBorder="1" applyAlignment="1">
      <alignment horizontal="left"/>
    </xf>
    <xf numFmtId="0" fontId="63" fillId="0" borderId="2" xfId="19" applyFont="1" applyFill="1" applyBorder="1" applyAlignment="1">
      <alignment horizontal="left" vertical="center"/>
    </xf>
    <xf numFmtId="0" fontId="63" fillId="0" borderId="32" xfId="22" applyNumberFormat="1" applyFont="1" applyBorder="1" applyAlignment="1">
      <alignment horizontal="left" vertical="top" wrapText="1"/>
    </xf>
    <xf numFmtId="44" fontId="49" fillId="0" borderId="32" xfId="22" applyNumberFormat="1" applyFont="1" applyFill="1" applyBorder="1" applyAlignment="1" applyProtection="1">
      <alignment vertical="top" wrapText="1"/>
      <protection locked="0"/>
    </xf>
    <xf numFmtId="0" fontId="64" fillId="0" borderId="32" xfId="22" applyNumberFormat="1" applyFont="1" applyFill="1" applyBorder="1" applyAlignment="1">
      <alignment horizontal="left" vertical="top" wrapText="1"/>
    </xf>
    <xf numFmtId="0" fontId="49" fillId="0" borderId="32" xfId="22" applyFont="1" applyFill="1" applyBorder="1" applyAlignment="1">
      <alignment horizontal="left" vertical="top" wrapText="1"/>
    </xf>
    <xf numFmtId="9" fontId="49" fillId="0" borderId="32" xfId="22" applyNumberFormat="1" applyFont="1" applyFill="1" applyBorder="1" applyAlignment="1">
      <alignment horizontal="center"/>
    </xf>
    <xf numFmtId="0" fontId="64" fillId="0" borderId="32" xfId="22" applyNumberFormat="1" applyFont="1" applyBorder="1" applyAlignment="1">
      <alignment horizontal="left" vertical="top" wrapText="1"/>
    </xf>
    <xf numFmtId="44" fontId="49" fillId="0" borderId="32" xfId="22" applyNumberFormat="1" applyFont="1" applyFill="1" applyBorder="1" applyAlignment="1" applyProtection="1">
      <protection locked="0"/>
    </xf>
    <xf numFmtId="0" fontId="63" fillId="0" borderId="21" xfId="22" applyNumberFormat="1" applyFont="1" applyFill="1" applyBorder="1" applyAlignment="1">
      <alignment vertical="top" wrapText="1"/>
    </xf>
    <xf numFmtId="0" fontId="50" fillId="0" borderId="21" xfId="19" applyFont="1" applyBorder="1" applyAlignment="1">
      <alignment vertical="top" wrapText="1"/>
    </xf>
    <xf numFmtId="0" fontId="50" fillId="0" borderId="21" xfId="19" applyFont="1" applyBorder="1" applyAlignment="1">
      <alignment horizontal="center" wrapText="1"/>
    </xf>
    <xf numFmtId="3" fontId="50" fillId="0" borderId="21" xfId="19" applyNumberFormat="1" applyFont="1" applyBorder="1" applyAlignment="1">
      <alignment horizontal="center" wrapText="1"/>
    </xf>
    <xf numFmtId="44" fontId="50" fillId="0" borderId="21" xfId="19" applyNumberFormat="1" applyFont="1" applyBorder="1" applyAlignment="1">
      <alignment wrapText="1"/>
    </xf>
    <xf numFmtId="0" fontId="50" fillId="0" borderId="0" xfId="19" applyFont="1" applyAlignment="1">
      <alignment wrapText="1"/>
    </xf>
    <xf numFmtId="0" fontId="49" fillId="0" borderId="21" xfId="22" applyNumberFormat="1" applyFont="1" applyFill="1" applyBorder="1" applyAlignment="1">
      <alignment vertical="top" wrapText="1"/>
    </xf>
    <xf numFmtId="0" fontId="49" fillId="0" borderId="21" xfId="19" applyFont="1" applyBorder="1" applyAlignment="1">
      <alignment vertical="top" wrapText="1"/>
    </xf>
    <xf numFmtId="44" fontId="50" fillId="0" borderId="21" xfId="19" applyNumberFormat="1" applyFont="1" applyBorder="1" applyAlignment="1" applyProtection="1">
      <alignment wrapText="1"/>
      <protection locked="0"/>
    </xf>
    <xf numFmtId="0" fontId="49" fillId="0" borderId="21" xfId="22" applyNumberFormat="1" applyFont="1" applyFill="1" applyBorder="1" applyAlignment="1">
      <alignment horizontal="right" vertical="top" wrapText="1"/>
    </xf>
    <xf numFmtId="0" fontId="49" fillId="0" borderId="21" xfId="19" applyFont="1" applyBorder="1" applyAlignment="1">
      <alignment horizontal="center" wrapText="1"/>
    </xf>
    <xf numFmtId="3" fontId="49" fillId="0" borderId="21" xfId="19" applyNumberFormat="1" applyFont="1" applyBorder="1" applyAlignment="1">
      <alignment horizontal="center" wrapText="1"/>
    </xf>
    <xf numFmtId="44" fontId="49" fillId="0" borderId="21" xfId="19" applyNumberFormat="1" applyFont="1" applyBorder="1" applyAlignment="1" applyProtection="1">
      <alignment wrapText="1"/>
      <protection locked="0"/>
    </xf>
    <xf numFmtId="0" fontId="49" fillId="0" borderId="21" xfId="19" applyFont="1" applyBorder="1" applyAlignment="1">
      <alignment horizontal="center" vertical="top" wrapText="1"/>
    </xf>
    <xf numFmtId="3" fontId="49" fillId="0" borderId="21" xfId="19" applyNumberFormat="1" applyFont="1" applyFill="1" applyBorder="1" applyAlignment="1">
      <alignment horizontal="center" vertical="top" wrapText="1"/>
    </xf>
    <xf numFmtId="44" fontId="49" fillId="0" borderId="21" xfId="19" applyNumberFormat="1" applyFont="1" applyFill="1" applyBorder="1" applyAlignment="1" applyProtection="1">
      <alignment vertical="top" wrapText="1"/>
      <protection locked="0"/>
    </xf>
    <xf numFmtId="44" fontId="49" fillId="0" borderId="21" xfId="19" applyNumberFormat="1" applyFont="1" applyBorder="1" applyAlignment="1">
      <alignment wrapText="1"/>
    </xf>
    <xf numFmtId="0" fontId="64" fillId="0" borderId="21" xfId="19" applyFont="1" applyBorder="1" applyAlignment="1">
      <alignment vertical="top" wrapText="1"/>
    </xf>
    <xf numFmtId="0" fontId="49" fillId="0" borderId="21" xfId="22" applyNumberFormat="1" applyFont="1" applyFill="1" applyBorder="1" applyAlignment="1">
      <alignment horizontal="left" vertical="top" wrapText="1"/>
    </xf>
    <xf numFmtId="0" fontId="64" fillId="0" borderId="21" xfId="19" applyFont="1" applyFill="1" applyBorder="1" applyAlignment="1">
      <alignment vertical="top" wrapText="1"/>
    </xf>
    <xf numFmtId="0" fontId="64" fillId="0" borderId="21" xfId="23" applyNumberFormat="1" applyFont="1" applyBorder="1" applyAlignment="1">
      <alignment vertical="top" wrapText="1"/>
    </xf>
    <xf numFmtId="0" fontId="64" fillId="0" borderId="21" xfId="19" applyNumberFormat="1" applyFont="1" applyFill="1" applyBorder="1" applyAlignment="1">
      <alignment horizontal="center" wrapText="1"/>
    </xf>
    <xf numFmtId="3" fontId="64" fillId="0" borderId="21" xfId="19" applyNumberFormat="1" applyFont="1" applyBorder="1" applyAlignment="1">
      <alignment horizontal="center" wrapText="1"/>
    </xf>
    <xf numFmtId="44" fontId="64" fillId="0" borderId="21" xfId="19" applyNumberFormat="1" applyFont="1" applyFill="1" applyBorder="1" applyAlignment="1" applyProtection="1">
      <alignment wrapText="1"/>
      <protection locked="0"/>
    </xf>
    <xf numFmtId="0" fontId="64" fillId="0" borderId="0" xfId="19" applyFont="1" applyBorder="1" applyAlignment="1">
      <alignment wrapText="1"/>
    </xf>
    <xf numFmtId="0" fontId="49" fillId="0" borderId="21" xfId="19" applyFont="1" applyFill="1" applyBorder="1" applyAlignment="1">
      <alignment vertical="top" wrapText="1"/>
    </xf>
    <xf numFmtId="0" fontId="49" fillId="0" borderId="21" xfId="19" applyFont="1" applyFill="1" applyBorder="1" applyAlignment="1">
      <alignment horizontal="center" vertical="top" wrapText="1"/>
    </xf>
    <xf numFmtId="0" fontId="49" fillId="0" borderId="21" xfId="19" quotePrefix="1" applyFont="1" applyBorder="1" applyAlignment="1">
      <alignment vertical="top" wrapText="1"/>
    </xf>
    <xf numFmtId="3" fontId="49" fillId="0" borderId="21" xfId="19" applyNumberFormat="1" applyFont="1" applyBorder="1" applyAlignment="1">
      <alignment horizontal="center" vertical="top" wrapText="1"/>
    </xf>
    <xf numFmtId="44" fontId="49" fillId="0" borderId="21" xfId="19" applyNumberFormat="1" applyFont="1" applyBorder="1" applyAlignment="1" applyProtection="1">
      <alignment vertical="top" wrapText="1"/>
      <protection locked="0"/>
    </xf>
    <xf numFmtId="0" fontId="50" fillId="0" borderId="32" xfId="22" applyFont="1" applyFill="1" applyBorder="1" applyAlignment="1">
      <alignment horizontal="left" vertical="top" wrapText="1"/>
    </xf>
    <xf numFmtId="0" fontId="50" fillId="0" borderId="32" xfId="22" applyNumberFormat="1" applyFont="1" applyBorder="1" applyAlignment="1">
      <alignment horizontal="left" vertical="top" wrapText="1"/>
    </xf>
    <xf numFmtId="0" fontId="65" fillId="0" borderId="32" xfId="0" applyFont="1" applyBorder="1" applyAlignment="1">
      <alignment vertical="top" wrapText="1"/>
    </xf>
    <xf numFmtId="0" fontId="49" fillId="0" borderId="32" xfId="19" applyFont="1" applyBorder="1" applyAlignment="1">
      <alignment horizontal="center" wrapText="1"/>
    </xf>
    <xf numFmtId="3" fontId="49" fillId="0" borderId="32" xfId="19" applyNumberFormat="1" applyFont="1" applyBorder="1" applyAlignment="1">
      <alignment horizontal="center" wrapText="1"/>
    </xf>
    <xf numFmtId="44" fontId="49" fillId="0" borderId="32" xfId="19" applyNumberFormat="1" applyFont="1" applyBorder="1" applyAlignment="1" applyProtection="1">
      <alignment wrapText="1"/>
      <protection locked="0"/>
    </xf>
    <xf numFmtId="0" fontId="65" fillId="0" borderId="0" xfId="0" applyFont="1"/>
    <xf numFmtId="0" fontId="65" fillId="0" borderId="32" xfId="0" applyFont="1" applyBorder="1" applyAlignment="1">
      <alignment horizontal="center"/>
    </xf>
    <xf numFmtId="0" fontId="65" fillId="0" borderId="32" xfId="0" applyFont="1" applyFill="1" applyBorder="1" applyAlignment="1">
      <alignment horizontal="left" vertical="top"/>
    </xf>
    <xf numFmtId="0" fontId="64" fillId="0" borderId="32" xfId="19" applyFont="1" applyFill="1" applyBorder="1" applyAlignment="1">
      <alignment horizontal="left" vertical="top"/>
    </xf>
    <xf numFmtId="0" fontId="49" fillId="0" borderId="32" xfId="19" applyFont="1" applyBorder="1" applyAlignment="1">
      <alignment vertical="top" wrapText="1"/>
    </xf>
    <xf numFmtId="0" fontId="49" fillId="0" borderId="32" xfId="22" applyFont="1" applyFill="1" applyBorder="1" applyAlignment="1">
      <alignment horizontal="right" vertical="top" wrapText="1"/>
    </xf>
    <xf numFmtId="0" fontId="64" fillId="0" borderId="32" xfId="19" applyFont="1" applyBorder="1" applyAlignment="1">
      <alignment vertical="top" wrapText="1"/>
    </xf>
    <xf numFmtId="0" fontId="49" fillId="0" borderId="32" xfId="19" applyFont="1" applyFill="1" applyBorder="1" applyAlignment="1">
      <alignment vertical="top" wrapText="1"/>
    </xf>
    <xf numFmtId="0" fontId="49" fillId="0" borderId="32" xfId="19" applyFont="1" applyFill="1" applyBorder="1" applyAlignment="1">
      <alignment horizontal="center" wrapText="1"/>
    </xf>
    <xf numFmtId="3" fontId="49" fillId="0" borderId="32" xfId="19" applyNumberFormat="1" applyFont="1" applyFill="1" applyBorder="1" applyAlignment="1">
      <alignment horizontal="center" wrapText="1"/>
    </xf>
    <xf numFmtId="44" fontId="49" fillId="0" borderId="32" xfId="19" applyNumberFormat="1" applyFont="1" applyFill="1" applyBorder="1" applyAlignment="1" applyProtection="1">
      <alignment wrapText="1"/>
      <protection locked="0"/>
    </xf>
    <xf numFmtId="0" fontId="49" fillId="0" borderId="0" xfId="19" applyFont="1" applyFill="1" applyAlignment="1">
      <alignment wrapText="1"/>
    </xf>
    <xf numFmtId="0" fontId="49" fillId="0" borderId="32" xfId="19" quotePrefix="1" applyFont="1" applyBorder="1" applyAlignment="1">
      <alignment vertical="top" wrapText="1"/>
    </xf>
    <xf numFmtId="0" fontId="50" fillId="0" borderId="32" xfId="22" applyFont="1" applyFill="1" applyBorder="1" applyAlignment="1">
      <alignment horizontal="center" vertical="top" wrapText="1"/>
    </xf>
    <xf numFmtId="0" fontId="65" fillId="0" borderId="32" xfId="0" applyFont="1" applyBorder="1" applyAlignment="1">
      <alignment horizontal="left" vertical="center" wrapText="1" indent="1"/>
    </xf>
    <xf numFmtId="0" fontId="65" fillId="0" borderId="36" xfId="0" applyFont="1" applyFill="1" applyBorder="1" applyAlignment="1">
      <alignment horizontal="left" vertical="top"/>
    </xf>
    <xf numFmtId="0" fontId="65" fillId="0" borderId="36" xfId="0" applyFont="1" applyBorder="1" applyAlignment="1">
      <alignment horizontal="left" vertical="top" wrapText="1" indent="1"/>
    </xf>
    <xf numFmtId="0" fontId="65" fillId="0" borderId="36" xfId="0" applyFont="1" applyBorder="1" applyAlignment="1">
      <alignment horizontal="center"/>
    </xf>
    <xf numFmtId="3" fontId="49" fillId="0" borderId="36" xfId="22" applyNumberFormat="1" applyFont="1" applyBorder="1" applyAlignment="1">
      <alignment horizontal="center"/>
    </xf>
    <xf numFmtId="44" fontId="49" fillId="0" borderId="36" xfId="19" applyNumberFormat="1" applyFont="1" applyBorder="1" applyAlignment="1" applyProtection="1">
      <alignment wrapText="1"/>
      <protection locked="0"/>
    </xf>
    <xf numFmtId="0" fontId="65" fillId="0" borderId="35" xfId="0" applyFont="1" applyFill="1" applyBorder="1" applyAlignment="1">
      <alignment horizontal="left" vertical="top"/>
    </xf>
    <xf numFmtId="0" fontId="65" fillId="0" borderId="35" xfId="0" applyFont="1" applyBorder="1" applyAlignment="1">
      <alignment horizontal="left" vertical="top" wrapText="1" indent="1"/>
    </xf>
    <xf numFmtId="0" fontId="65" fillId="0" borderId="35" xfId="0" applyFont="1" applyBorder="1" applyAlignment="1">
      <alignment horizontal="center"/>
    </xf>
    <xf numFmtId="3" fontId="49" fillId="0" borderId="35" xfId="22" applyNumberFormat="1" applyFont="1" applyBorder="1" applyAlignment="1">
      <alignment horizontal="center"/>
    </xf>
    <xf numFmtId="44" fontId="49" fillId="0" borderId="35" xfId="19" applyNumberFormat="1" applyFont="1" applyBorder="1" applyAlignment="1" applyProtection="1">
      <alignment wrapText="1"/>
      <protection locked="0"/>
    </xf>
    <xf numFmtId="0" fontId="65" fillId="0" borderId="36" xfId="0" applyFont="1" applyBorder="1" applyAlignment="1">
      <alignment horizontal="center" vertical="center"/>
    </xf>
    <xf numFmtId="3" fontId="65" fillId="0" borderId="36" xfId="0" applyNumberFormat="1" applyFont="1" applyBorder="1" applyAlignment="1">
      <alignment horizontal="center" vertical="center"/>
    </xf>
    <xf numFmtId="44" fontId="49" fillId="0" borderId="36" xfId="19" applyNumberFormat="1" applyFont="1" applyFill="1" applyBorder="1" applyAlignment="1">
      <alignment vertical="top" wrapText="1"/>
    </xf>
    <xf numFmtId="0" fontId="65" fillId="0" borderId="37" xfId="0" applyFont="1" applyFill="1" applyBorder="1"/>
    <xf numFmtId="0" fontId="65" fillId="0" borderId="37" xfId="0" quotePrefix="1" applyFont="1" applyBorder="1" applyAlignment="1">
      <alignment horizontal="left" vertical="top" wrapText="1" indent="1"/>
    </xf>
    <xf numFmtId="0" fontId="65" fillId="0" borderId="37" xfId="0" applyFont="1" applyBorder="1" applyAlignment="1">
      <alignment horizontal="center" vertical="center"/>
    </xf>
    <xf numFmtId="3" fontId="65" fillId="0" borderId="37" xfId="0" applyNumberFormat="1" applyFont="1" applyBorder="1" applyAlignment="1">
      <alignment horizontal="center" vertical="center"/>
    </xf>
    <xf numFmtId="44" fontId="49" fillId="0" borderId="37" xfId="19" applyNumberFormat="1" applyFont="1" applyBorder="1" applyAlignment="1">
      <alignment wrapText="1"/>
    </xf>
    <xf numFmtId="0" fontId="49" fillId="0" borderId="35" xfId="22" applyNumberFormat="1" applyFont="1" applyFill="1" applyBorder="1" applyAlignment="1">
      <alignment horizontal="left" vertical="top" wrapText="1"/>
    </xf>
    <xf numFmtId="0" fontId="65" fillId="0" borderId="32" xfId="17" applyFont="1" applyFill="1" applyBorder="1" applyAlignment="1">
      <alignment horizontal="left" vertical="top"/>
    </xf>
    <xf numFmtId="0" fontId="65" fillId="0" borderId="32" xfId="0" applyFont="1" applyBorder="1" applyAlignment="1">
      <alignment horizontal="left" vertical="top" wrapText="1" indent="1"/>
    </xf>
    <xf numFmtId="0" fontId="65" fillId="0" borderId="32" xfId="0" applyFont="1" applyBorder="1" applyAlignment="1">
      <alignment horizontal="center" vertical="center"/>
    </xf>
    <xf numFmtId="3" fontId="65" fillId="0" borderId="32" xfId="0" applyNumberFormat="1" applyFont="1" applyBorder="1" applyAlignment="1">
      <alignment horizontal="center" vertical="center"/>
    </xf>
    <xf numFmtId="44" fontId="49" fillId="0" borderId="32" xfId="19" applyNumberFormat="1" applyFont="1" applyFill="1" applyBorder="1" applyAlignment="1">
      <alignment wrapText="1"/>
    </xf>
    <xf numFmtId="0" fontId="65" fillId="0" borderId="32" xfId="0" applyFont="1" applyFill="1" applyBorder="1"/>
    <xf numFmtId="0" fontId="65" fillId="0" borderId="32" xfId="0" quotePrefix="1" applyFont="1" applyBorder="1" applyAlignment="1">
      <alignment horizontal="left" vertical="top" wrapText="1" indent="1"/>
    </xf>
    <xf numFmtId="0" fontId="65" fillId="0" borderId="32" xfId="0" applyFont="1" applyBorder="1"/>
    <xf numFmtId="0" fontId="49" fillId="0" borderId="32" xfId="22" applyFont="1" applyBorder="1" applyAlignment="1">
      <alignment horizontal="left" vertical="top" wrapText="1"/>
    </xf>
    <xf numFmtId="0" fontId="65" fillId="0" borderId="32" xfId="0" applyFont="1" applyBorder="1" applyAlignment="1">
      <alignment horizontal="left" vertical="top"/>
    </xf>
    <xf numFmtId="0" fontId="68" fillId="0" borderId="32" xfId="0" applyFont="1" applyBorder="1" applyAlignment="1">
      <alignment horizontal="left" vertical="top"/>
    </xf>
    <xf numFmtId="0" fontId="68" fillId="0" borderId="32" xfId="0" applyFont="1" applyBorder="1" applyAlignment="1">
      <alignment horizontal="center"/>
    </xf>
    <xf numFmtId="0" fontId="63" fillId="0" borderId="21" xfId="19" applyFont="1" applyFill="1" applyBorder="1" applyAlignment="1">
      <alignment horizontal="left" vertical="top"/>
    </xf>
    <xf numFmtId="0" fontId="49" fillId="0" borderId="21" xfId="22" applyNumberFormat="1" applyFont="1" applyBorder="1" applyAlignment="1">
      <alignment horizontal="left" vertical="top" wrapText="1"/>
    </xf>
    <xf numFmtId="0" fontId="49" fillId="0" borderId="21" xfId="22" applyNumberFormat="1" applyFont="1" applyBorder="1" applyAlignment="1">
      <alignment horizontal="right" vertical="top" wrapText="1"/>
    </xf>
    <xf numFmtId="0" fontId="49" fillId="0" borderId="32" xfId="19" applyFont="1" applyBorder="1" applyAlignment="1">
      <alignment horizontal="center" vertical="top" wrapText="1"/>
    </xf>
    <xf numFmtId="0" fontId="49" fillId="0" borderId="21" xfId="22" applyFont="1" applyBorder="1" applyAlignment="1">
      <alignment horizontal="left" vertical="top" wrapText="1"/>
    </xf>
    <xf numFmtId="0" fontId="49" fillId="0" borderId="21" xfId="22" applyFont="1" applyBorder="1" applyAlignment="1">
      <alignment horizontal="center" wrapText="1"/>
    </xf>
    <xf numFmtId="3" fontId="49" fillId="0" borderId="21" xfId="22" applyNumberFormat="1" applyFont="1" applyBorder="1" applyAlignment="1">
      <alignment horizontal="center" wrapText="1"/>
    </xf>
    <xf numFmtId="44" fontId="49" fillId="0" borderId="21" xfId="22" applyNumberFormat="1" applyFont="1" applyBorder="1" applyAlignment="1" applyProtection="1">
      <alignment wrapText="1"/>
      <protection locked="0"/>
    </xf>
    <xf numFmtId="0" fontId="49" fillId="0" borderId="21" xfId="22" applyFont="1" applyBorder="1" applyAlignment="1">
      <alignment horizontal="right" vertical="top" wrapText="1"/>
    </xf>
    <xf numFmtId="3" fontId="49" fillId="0" borderId="21" xfId="22" applyNumberFormat="1" applyFont="1" applyBorder="1" applyAlignment="1">
      <alignment horizontal="center" vertical="top" wrapText="1"/>
    </xf>
    <xf numFmtId="44" fontId="49" fillId="0" borderId="21" xfId="22" applyNumberFormat="1" applyFont="1" applyBorder="1" applyAlignment="1" applyProtection="1">
      <alignment vertical="top" wrapText="1"/>
      <protection locked="0"/>
    </xf>
    <xf numFmtId="0" fontId="64" fillId="0" borderId="21" xfId="22" applyNumberFormat="1" applyFont="1" applyBorder="1" applyAlignment="1">
      <alignment horizontal="left" vertical="top" wrapText="1"/>
    </xf>
    <xf numFmtId="0" fontId="49" fillId="0" borderId="21" xfId="19" applyFont="1" applyBorder="1" applyAlignment="1">
      <alignment horizontal="center"/>
    </xf>
    <xf numFmtId="3" fontId="49" fillId="0" borderId="21" xfId="19" applyNumberFormat="1" applyFont="1" applyBorder="1" applyAlignment="1">
      <alignment horizontal="center"/>
    </xf>
    <xf numFmtId="44" fontId="49" fillId="0" borderId="21" xfId="19" applyNumberFormat="1" applyFont="1" applyBorder="1" applyProtection="1">
      <protection locked="0"/>
    </xf>
    <xf numFmtId="44" fontId="49" fillId="0" borderId="21" xfId="19" applyNumberFormat="1" applyFont="1" applyBorder="1"/>
    <xf numFmtId="0" fontId="49" fillId="0" borderId="21" xfId="22" applyFont="1" applyBorder="1" applyAlignment="1">
      <alignment horizontal="center" vertical="top" wrapText="1"/>
    </xf>
    <xf numFmtId="3" fontId="49" fillId="0" borderId="21" xfId="19" applyNumberFormat="1" applyFont="1" applyFill="1" applyBorder="1" applyAlignment="1">
      <alignment horizontal="center" vertical="top"/>
    </xf>
    <xf numFmtId="0" fontId="49" fillId="0" borderId="21" xfId="19" applyFont="1" applyFill="1" applyBorder="1" applyAlignment="1">
      <alignment horizontal="center" vertical="top"/>
    </xf>
    <xf numFmtId="0" fontId="49" fillId="0" borderId="21" xfId="19" applyFont="1" applyFill="1" applyBorder="1" applyAlignment="1">
      <alignment horizontal="center"/>
    </xf>
    <xf numFmtId="3" fontId="49" fillId="0" borderId="21" xfId="19" applyNumberFormat="1" applyFont="1" applyFill="1" applyBorder="1" applyAlignment="1">
      <alignment horizontal="center"/>
    </xf>
    <xf numFmtId="44" fontId="49" fillId="0" borderId="21" xfId="19" applyNumberFormat="1" applyFont="1" applyFill="1" applyBorder="1" applyAlignment="1" applyProtection="1">
      <alignment wrapText="1"/>
      <protection locked="0"/>
    </xf>
    <xf numFmtId="0" fontId="63" fillId="0" borderId="0" xfId="19" applyFont="1" applyBorder="1" applyAlignment="1">
      <alignment vertical="center"/>
    </xf>
    <xf numFmtId="0" fontId="64" fillId="0" borderId="38" xfId="19" applyFont="1" applyFill="1" applyBorder="1" applyAlignment="1">
      <alignment horizontal="left" vertical="top"/>
    </xf>
    <xf numFmtId="0" fontId="64" fillId="0" borderId="21" xfId="19" applyFont="1" applyFill="1" applyBorder="1" applyAlignment="1">
      <alignment horizontal="right" vertical="top"/>
    </xf>
    <xf numFmtId="0" fontId="49" fillId="0" borderId="21" xfId="22" applyFont="1" applyFill="1" applyBorder="1" applyAlignment="1">
      <alignment horizontal="left" vertical="top" wrapText="1"/>
    </xf>
    <xf numFmtId="0" fontId="49" fillId="0" borderId="21" xfId="19" applyFont="1" applyFill="1" applyBorder="1" applyAlignment="1">
      <alignment horizontal="center" wrapText="1"/>
    </xf>
    <xf numFmtId="3" fontId="49" fillId="0" borderId="21" xfId="19" applyNumberFormat="1" applyFont="1" applyFill="1" applyBorder="1" applyAlignment="1">
      <alignment horizontal="center" wrapText="1"/>
    </xf>
    <xf numFmtId="0" fontId="64" fillId="0" borderId="21" xfId="19" applyFont="1" applyFill="1" applyBorder="1" applyAlignment="1">
      <alignment horizontal="left" vertical="top"/>
    </xf>
    <xf numFmtId="44" fontId="49" fillId="0" borderId="21" xfId="19" applyNumberFormat="1" applyFont="1" applyFill="1" applyBorder="1" applyAlignment="1">
      <alignment vertical="top" wrapText="1"/>
    </xf>
    <xf numFmtId="0" fontId="49" fillId="0" borderId="21" xfId="19" applyNumberFormat="1" applyFont="1" applyFill="1" applyBorder="1" applyAlignment="1">
      <alignment horizontal="center" vertical="top" wrapText="1"/>
    </xf>
    <xf numFmtId="0" fontId="68" fillId="0" borderId="32" xfId="0" applyFont="1" applyBorder="1" applyAlignment="1">
      <alignment vertical="top" wrapText="1"/>
    </xf>
    <xf numFmtId="0" fontId="68" fillId="0" borderId="32" xfId="0" applyFont="1" applyBorder="1" applyAlignment="1">
      <alignment horizontal="center" vertical="center"/>
    </xf>
    <xf numFmtId="0" fontId="72" fillId="0" borderId="0" xfId="19" applyFont="1" applyFill="1" applyBorder="1"/>
    <xf numFmtId="0" fontId="65" fillId="0" borderId="32" xfId="0" applyFont="1" applyBorder="1" applyAlignment="1">
      <alignment vertical="top"/>
    </xf>
    <xf numFmtId="0" fontId="68" fillId="0" borderId="32" xfId="0" applyFont="1" applyBorder="1" applyAlignment="1">
      <alignment vertical="top"/>
    </xf>
    <xf numFmtId="0" fontId="68" fillId="0" borderId="32" xfId="0" quotePrefix="1" applyFont="1" applyBorder="1" applyAlignment="1">
      <alignment vertical="top"/>
    </xf>
    <xf numFmtId="0" fontId="68" fillId="0" borderId="32" xfId="0" quotePrefix="1" applyFont="1" applyBorder="1" applyAlignment="1">
      <alignment vertical="top" wrapText="1"/>
    </xf>
    <xf numFmtId="0" fontId="68" fillId="0" borderId="0" xfId="0" applyFont="1" applyBorder="1" applyAlignment="1">
      <alignment vertical="top" wrapText="1"/>
    </xf>
    <xf numFmtId="4" fontId="49" fillId="0" borderId="0" xfId="0" applyNumberFormat="1" applyFont="1" applyAlignment="1">
      <alignment horizontal="left" wrapText="1"/>
    </xf>
    <xf numFmtId="0" fontId="49" fillId="0" borderId="0" xfId="24" applyFont="1" applyBorder="1" applyAlignment="1">
      <alignment vertical="center" wrapText="1"/>
    </xf>
    <xf numFmtId="0" fontId="49" fillId="0" borderId="0" xfId="24" applyFont="1" applyBorder="1" applyAlignment="1">
      <alignment horizontal="center" wrapText="1"/>
    </xf>
    <xf numFmtId="3" fontId="49" fillId="0" borderId="0" xfId="24" applyNumberFormat="1" applyFont="1" applyBorder="1" applyAlignment="1">
      <alignment horizontal="center" wrapText="1"/>
    </xf>
    <xf numFmtId="0" fontId="49" fillId="0" borderId="0" xfId="0" applyFont="1" applyBorder="1" applyAlignment="1">
      <alignment wrapText="1"/>
    </xf>
    <xf numFmtId="0" fontId="65" fillId="0" borderId="0" xfId="0" applyFont="1" applyBorder="1" applyAlignment="1">
      <alignment horizontal="left" vertical="top"/>
    </xf>
    <xf numFmtId="0" fontId="65" fillId="0" borderId="0" xfId="0" applyFont="1" applyBorder="1" applyAlignment="1">
      <alignment vertical="top" wrapText="1"/>
    </xf>
    <xf numFmtId="0" fontId="49" fillId="0" borderId="21" xfId="0" applyFont="1" applyBorder="1" applyAlignment="1">
      <alignment horizontal="left" vertical="top"/>
    </xf>
    <xf numFmtId="0" fontId="49" fillId="0" borderId="21" xfId="0" applyNumberFormat="1" applyFont="1" applyBorder="1" applyAlignment="1">
      <alignment horizontal="left" vertical="top" wrapText="1"/>
    </xf>
    <xf numFmtId="0" fontId="64" fillId="0" borderId="21" xfId="19" applyNumberFormat="1" applyFont="1" applyBorder="1" applyAlignment="1">
      <alignment horizontal="center" wrapText="1"/>
    </xf>
    <xf numFmtId="0" fontId="64" fillId="0" borderId="21" xfId="19" applyNumberFormat="1" applyFont="1" applyBorder="1" applyAlignment="1">
      <alignment vertical="top" wrapText="1"/>
    </xf>
    <xf numFmtId="0" fontId="64" fillId="0" borderId="21" xfId="19" applyNumberFormat="1" applyFont="1" applyBorder="1" applyAlignment="1">
      <alignment horizontal="justify" vertical="top" wrapText="1"/>
    </xf>
    <xf numFmtId="0" fontId="64" fillId="0" borderId="21" xfId="19" applyNumberFormat="1" applyFont="1" applyFill="1" applyBorder="1" applyAlignment="1">
      <alignment vertical="top" wrapText="1"/>
    </xf>
    <xf numFmtId="3" fontId="64" fillId="0" borderId="21" xfId="19" applyNumberFormat="1" applyFont="1" applyFill="1" applyBorder="1" applyAlignment="1">
      <alignment horizontal="center" wrapText="1"/>
    </xf>
    <xf numFmtId="0" fontId="64" fillId="0" borderId="0" xfId="19" applyFont="1" applyFill="1" applyBorder="1" applyAlignment="1">
      <alignment wrapText="1"/>
    </xf>
    <xf numFmtId="0" fontId="49" fillId="0" borderId="0" xfId="19" applyFont="1" applyFill="1" applyBorder="1" applyAlignment="1">
      <alignment horizontal="right" vertical="top"/>
    </xf>
    <xf numFmtId="0" fontId="49" fillId="0" borderId="0" xfId="19" applyFont="1" applyFill="1" applyBorder="1" applyAlignment="1">
      <alignment vertical="top"/>
    </xf>
    <xf numFmtId="3" fontId="49" fillId="0" borderId="0" xfId="19" applyNumberFormat="1" applyFont="1" applyFill="1" applyBorder="1" applyAlignment="1">
      <alignment horizontal="right"/>
    </xf>
    <xf numFmtId="166" fontId="49" fillId="0" borderId="0" xfId="19" applyNumberFormat="1" applyFont="1" applyFill="1" applyBorder="1" applyProtection="1">
      <protection locked="0"/>
    </xf>
    <xf numFmtId="166" fontId="49" fillId="0" borderId="0" xfId="19" applyNumberFormat="1" applyFont="1" applyFill="1" applyBorder="1"/>
    <xf numFmtId="0" fontId="73" fillId="9" borderId="40" xfId="19" applyNumberFormat="1" applyFont="1" applyFill="1" applyBorder="1" applyAlignment="1">
      <alignment horizontal="left" vertical="top" wrapText="1"/>
    </xf>
    <xf numFmtId="0" fontId="73" fillId="9" borderId="40" xfId="19" applyNumberFormat="1" applyFont="1" applyFill="1" applyBorder="1" applyAlignment="1">
      <alignment horizontal="center" vertical="center" wrapText="1"/>
    </xf>
    <xf numFmtId="3" fontId="73" fillId="9" borderId="40" xfId="19" applyNumberFormat="1" applyFont="1" applyFill="1" applyBorder="1" applyAlignment="1">
      <alignment horizontal="center" vertical="center" wrapText="1"/>
    </xf>
    <xf numFmtId="44" fontId="73" fillId="9" borderId="40" xfId="19" applyNumberFormat="1" applyFont="1" applyFill="1" applyBorder="1" applyAlignment="1" applyProtection="1">
      <alignment horizontal="center" vertical="center" wrapText="1"/>
      <protection locked="0"/>
    </xf>
    <xf numFmtId="44" fontId="73" fillId="9" borderId="40" xfId="19" applyNumberFormat="1" applyFont="1" applyFill="1" applyBorder="1" applyAlignment="1">
      <alignment horizontal="center" vertical="center" wrapText="1"/>
    </xf>
    <xf numFmtId="0" fontId="73" fillId="0" borderId="0" xfId="19" applyFont="1" applyBorder="1" applyAlignment="1">
      <alignment horizontal="center" vertical="center" wrapText="1"/>
    </xf>
    <xf numFmtId="0" fontId="63" fillId="4" borderId="3" xfId="19" applyNumberFormat="1" applyFont="1" applyFill="1" applyBorder="1" applyAlignment="1">
      <alignment vertical="center" wrapText="1"/>
    </xf>
    <xf numFmtId="0" fontId="63" fillId="4" borderId="3" xfId="19" applyNumberFormat="1" applyFont="1" applyFill="1" applyBorder="1" applyAlignment="1">
      <alignment horizontal="center" vertical="center" wrapText="1"/>
    </xf>
    <xf numFmtId="3" fontId="63" fillId="4" borderId="3" xfId="19" applyNumberFormat="1" applyFont="1" applyFill="1" applyBorder="1" applyAlignment="1">
      <alignment horizontal="center" vertical="center" wrapText="1"/>
    </xf>
    <xf numFmtId="44" fontId="63" fillId="4" borderId="3" xfId="19" applyNumberFormat="1" applyFont="1" applyFill="1" applyBorder="1" applyAlignment="1" applyProtection="1">
      <alignment horizontal="right" vertical="center" wrapText="1"/>
      <protection locked="0"/>
    </xf>
    <xf numFmtId="44" fontId="63" fillId="4" borderId="3" xfId="19" applyNumberFormat="1" applyFont="1" applyFill="1" applyBorder="1" applyAlignment="1">
      <alignment horizontal="center" vertical="center" wrapText="1"/>
    </xf>
    <xf numFmtId="0" fontId="63" fillId="0" borderId="0" xfId="19" applyFont="1" applyBorder="1" applyAlignment="1">
      <alignment vertical="center" wrapText="1"/>
    </xf>
    <xf numFmtId="0" fontId="64" fillId="0" borderId="41" xfId="19" applyFont="1" applyBorder="1" applyAlignment="1">
      <alignment vertical="top" wrapText="1"/>
    </xf>
    <xf numFmtId="0" fontId="64" fillId="0" borderId="41" xfId="19" applyNumberFormat="1" applyFont="1" applyBorder="1" applyAlignment="1">
      <alignment vertical="top" wrapText="1"/>
    </xf>
    <xf numFmtId="0" fontId="64" fillId="0" borderId="41" xfId="19" applyNumberFormat="1" applyFont="1" applyFill="1" applyBorder="1" applyAlignment="1">
      <alignment horizontal="center" wrapText="1"/>
    </xf>
    <xf numFmtId="3" fontId="64" fillId="0" borderId="41" xfId="19" applyNumberFormat="1" applyFont="1" applyBorder="1" applyAlignment="1">
      <alignment horizontal="center" wrapText="1"/>
    </xf>
    <xf numFmtId="44" fontId="64" fillId="0" borderId="41" xfId="19" applyNumberFormat="1" applyFont="1" applyFill="1" applyBorder="1" applyAlignment="1" applyProtection="1">
      <alignment wrapText="1"/>
      <protection locked="0"/>
    </xf>
    <xf numFmtId="44" fontId="49" fillId="0" borderId="41" xfId="19" applyNumberFormat="1" applyFont="1" applyBorder="1" applyAlignment="1">
      <alignment wrapText="1"/>
    </xf>
    <xf numFmtId="0" fontId="64" fillId="0" borderId="21" xfId="19" quotePrefix="1" applyNumberFormat="1" applyFont="1" applyBorder="1" applyAlignment="1">
      <alignment vertical="top" wrapText="1"/>
    </xf>
    <xf numFmtId="44" fontId="64" fillId="0" borderId="21" xfId="19" applyNumberFormat="1" applyFont="1" applyFill="1" applyBorder="1" applyAlignment="1">
      <alignment wrapText="1"/>
    </xf>
    <xf numFmtId="0" fontId="49" fillId="0" borderId="21" xfId="0" applyNumberFormat="1" applyFont="1" applyFill="1" applyBorder="1" applyAlignment="1">
      <alignment horizontal="center"/>
    </xf>
    <xf numFmtId="3" fontId="49" fillId="0" borderId="21" xfId="0" applyNumberFormat="1" applyFont="1" applyFill="1" applyBorder="1" applyAlignment="1">
      <alignment horizontal="center"/>
    </xf>
    <xf numFmtId="0" fontId="49" fillId="0" borderId="0" xfId="0" applyFont="1" applyBorder="1"/>
    <xf numFmtId="0" fontId="50" fillId="0" borderId="0" xfId="0" applyFont="1" applyFill="1" applyBorder="1"/>
    <xf numFmtId="0" fontId="49" fillId="0" borderId="21" xfId="0" applyNumberFormat="1" applyFont="1" applyFill="1" applyBorder="1" applyAlignment="1">
      <alignment horizontal="center" vertical="top"/>
    </xf>
    <xf numFmtId="3" fontId="49" fillId="0" borderId="21" xfId="0" applyNumberFormat="1" applyFont="1" applyFill="1" applyBorder="1" applyAlignment="1">
      <alignment horizontal="center" vertical="top"/>
    </xf>
    <xf numFmtId="0" fontId="49" fillId="0" borderId="21" xfId="0" quotePrefix="1" applyNumberFormat="1" applyFont="1" applyFill="1" applyBorder="1" applyAlignment="1">
      <alignment horizontal="left" vertical="top" wrapText="1"/>
    </xf>
    <xf numFmtId="0" fontId="49" fillId="0" borderId="21" xfId="0" quotePrefix="1" applyNumberFormat="1" applyFont="1" applyBorder="1" applyAlignment="1">
      <alignment horizontal="left" vertical="top" wrapText="1"/>
    </xf>
    <xf numFmtId="0" fontId="49" fillId="0" borderId="22" xfId="0" applyNumberFormat="1" applyFont="1" applyBorder="1" applyAlignment="1">
      <alignment horizontal="left" vertical="top" wrapText="1"/>
    </xf>
    <xf numFmtId="0" fontId="49" fillId="0" borderId="22" xfId="0" applyNumberFormat="1" applyFont="1" applyFill="1" applyBorder="1" applyAlignment="1">
      <alignment horizontal="center"/>
    </xf>
    <xf numFmtId="3" fontId="49" fillId="0" borderId="22" xfId="0" applyNumberFormat="1" applyFont="1" applyFill="1" applyBorder="1" applyAlignment="1">
      <alignment horizontal="center"/>
    </xf>
    <xf numFmtId="44" fontId="64" fillId="0" borderId="22" xfId="19" applyNumberFormat="1" applyFont="1" applyFill="1" applyBorder="1" applyAlignment="1" applyProtection="1">
      <alignment wrapText="1"/>
      <protection locked="0"/>
    </xf>
    <xf numFmtId="44" fontId="49" fillId="0" borderId="22" xfId="19" applyNumberFormat="1" applyFont="1" applyBorder="1" applyAlignment="1">
      <alignment wrapText="1"/>
    </xf>
    <xf numFmtId="0" fontId="64" fillId="0" borderId="20" xfId="19" applyNumberFormat="1" applyFont="1" applyBorder="1" applyAlignment="1">
      <alignment vertical="top" wrapText="1"/>
    </xf>
    <xf numFmtId="0" fontId="64" fillId="0" borderId="20" xfId="19" applyNumberFormat="1" applyFont="1" applyFill="1" applyBorder="1" applyAlignment="1">
      <alignment horizontal="center" wrapText="1"/>
    </xf>
    <xf numFmtId="3" fontId="64" fillId="0" borderId="20" xfId="19" applyNumberFormat="1" applyFont="1" applyBorder="1" applyAlignment="1">
      <alignment horizontal="center" wrapText="1"/>
    </xf>
    <xf numFmtId="44" fontId="64" fillId="0" borderId="20" xfId="19" applyNumberFormat="1" applyFont="1" applyFill="1" applyBorder="1" applyAlignment="1" applyProtection="1">
      <alignment wrapText="1"/>
      <protection locked="0"/>
    </xf>
    <xf numFmtId="44" fontId="64" fillId="0" borderId="20" xfId="19" applyNumberFormat="1" applyFont="1" applyFill="1" applyBorder="1" applyAlignment="1">
      <alignment wrapText="1"/>
    </xf>
    <xf numFmtId="0" fontId="64" fillId="0" borderId="21" xfId="19" applyNumberFormat="1" applyFont="1" applyFill="1" applyBorder="1" applyAlignment="1">
      <alignment horizontal="center" vertical="top" wrapText="1"/>
    </xf>
    <xf numFmtId="3" fontId="64" fillId="0" borderId="21" xfId="19" applyNumberFormat="1" applyFont="1" applyBorder="1" applyAlignment="1">
      <alignment horizontal="center" vertical="top" wrapText="1"/>
    </xf>
    <xf numFmtId="44" fontId="64" fillId="0" borderId="21" xfId="19" applyNumberFormat="1" applyFont="1" applyBorder="1" applyAlignment="1">
      <alignment wrapText="1"/>
    </xf>
    <xf numFmtId="0" fontId="64" fillId="0" borderId="22" xfId="19" applyNumberFormat="1" applyFont="1" applyBorder="1" applyAlignment="1">
      <alignment vertical="top" wrapText="1"/>
    </xf>
    <xf numFmtId="0" fontId="64" fillId="0" borderId="22" xfId="19" applyNumberFormat="1" applyFont="1" applyFill="1" applyBorder="1" applyAlignment="1">
      <alignment horizontal="center" wrapText="1"/>
    </xf>
    <xf numFmtId="3" fontId="64" fillId="0" borderId="22" xfId="19" applyNumberFormat="1" applyFont="1" applyBorder="1" applyAlignment="1">
      <alignment horizontal="center" wrapText="1"/>
    </xf>
    <xf numFmtId="0" fontId="63" fillId="4" borderId="3" xfId="19" applyNumberFormat="1" applyFont="1" applyFill="1" applyBorder="1" applyAlignment="1">
      <alignment vertical="top" wrapText="1"/>
    </xf>
    <xf numFmtId="44" fontId="63" fillId="4" borderId="3" xfId="19" applyNumberFormat="1" applyFont="1" applyFill="1" applyBorder="1" applyAlignment="1" applyProtection="1">
      <alignment horizontal="center" vertical="center" wrapText="1"/>
      <protection locked="0"/>
    </xf>
    <xf numFmtId="0" fontId="64" fillId="0" borderId="20" xfId="25" applyNumberFormat="1" applyFont="1" applyFill="1" applyBorder="1" applyAlignment="1">
      <alignment horizontal="left" vertical="top" wrapText="1"/>
    </xf>
    <xf numFmtId="0" fontId="64" fillId="0" borderId="20" xfId="19" applyNumberFormat="1" applyFont="1" applyBorder="1" applyAlignment="1">
      <alignment horizontal="center" wrapText="1"/>
    </xf>
    <xf numFmtId="44" fontId="64" fillId="0" borderId="20" xfId="19" applyNumberFormat="1" applyFont="1" applyBorder="1" applyAlignment="1" applyProtection="1">
      <alignment wrapText="1"/>
      <protection locked="0"/>
    </xf>
    <xf numFmtId="44" fontId="64" fillId="0" borderId="20" xfId="19" applyNumberFormat="1" applyFont="1" applyBorder="1" applyAlignment="1">
      <alignment wrapText="1"/>
    </xf>
    <xf numFmtId="0" fontId="49" fillId="0" borderId="21" xfId="19" applyNumberFormat="1" applyFont="1" applyBorder="1" applyAlignment="1">
      <alignment vertical="top" wrapText="1"/>
    </xf>
    <xf numFmtId="0" fontId="64" fillId="0" borderId="21" xfId="22" applyNumberFormat="1" applyFont="1" applyFill="1" applyBorder="1" applyAlignment="1">
      <alignment horizontal="left" vertical="top" wrapText="1"/>
    </xf>
    <xf numFmtId="0" fontId="64" fillId="0" borderId="22" xfId="22" applyNumberFormat="1" applyFont="1" applyFill="1" applyBorder="1" applyAlignment="1">
      <alignment horizontal="left" vertical="top" wrapText="1"/>
    </xf>
    <xf numFmtId="0" fontId="63" fillId="4" borderId="3" xfId="19" applyNumberFormat="1" applyFont="1" applyFill="1" applyBorder="1" applyAlignment="1">
      <alignment horizontal="center" wrapText="1"/>
    </xf>
    <xf numFmtId="3" fontId="63" fillId="4" borderId="3" xfId="19" applyNumberFormat="1" applyFont="1" applyFill="1" applyBorder="1" applyAlignment="1">
      <alignment horizontal="center" wrapText="1"/>
    </xf>
    <xf numFmtId="44" fontId="63" fillId="4" borderId="3" xfId="19" applyNumberFormat="1" applyFont="1" applyFill="1" applyBorder="1" applyAlignment="1" applyProtection="1">
      <alignment wrapText="1"/>
      <protection locked="0"/>
    </xf>
    <xf numFmtId="0" fontId="63" fillId="0" borderId="20" xfId="19" applyNumberFormat="1" applyFont="1" applyBorder="1" applyAlignment="1">
      <alignment vertical="top" wrapText="1"/>
    </xf>
    <xf numFmtId="44" fontId="64" fillId="0" borderId="21" xfId="19" applyNumberFormat="1" applyFont="1" applyBorder="1" applyAlignment="1" applyProtection="1">
      <alignment wrapText="1"/>
      <protection locked="0"/>
    </xf>
    <xf numFmtId="0" fontId="63" fillId="0" borderId="21" xfId="19" applyNumberFormat="1" applyFont="1" applyBorder="1" applyAlignment="1">
      <alignment vertical="top" wrapText="1"/>
    </xf>
    <xf numFmtId="0" fontId="64" fillId="0" borderId="21" xfId="19" applyNumberFormat="1" applyFont="1" applyBorder="1" applyAlignment="1">
      <alignment horizontal="center" vertical="top" wrapText="1"/>
    </xf>
    <xf numFmtId="0" fontId="64" fillId="0" borderId="22" xfId="19" applyNumberFormat="1" applyFont="1" applyBorder="1" applyAlignment="1">
      <alignment horizontal="center" wrapText="1"/>
    </xf>
    <xf numFmtId="0" fontId="64" fillId="0" borderId="21" xfId="19" applyFont="1" applyFill="1" applyBorder="1" applyAlignment="1">
      <alignment horizontal="right" vertical="top" wrapText="1"/>
    </xf>
    <xf numFmtId="0" fontId="64" fillId="0" borderId="21" xfId="22" applyNumberFormat="1" applyFont="1" applyBorder="1" applyAlignment="1">
      <alignment vertical="top" wrapText="1"/>
    </xf>
    <xf numFmtId="0" fontId="64" fillId="0" borderId="21" xfId="26" applyFont="1" applyFill="1" applyBorder="1" applyAlignment="1">
      <alignment vertical="center"/>
    </xf>
    <xf numFmtId="0" fontId="49" fillId="4" borderId="20" xfId="19" applyNumberFormat="1" applyFont="1" applyFill="1" applyBorder="1" applyAlignment="1">
      <alignment vertical="top" wrapText="1"/>
    </xf>
    <xf numFmtId="0" fontId="63" fillId="4" borderId="20" xfId="19" applyNumberFormat="1" applyFont="1" applyFill="1" applyBorder="1" applyAlignment="1">
      <alignment horizontal="center" wrapText="1"/>
    </xf>
    <xf numFmtId="3" fontId="63" fillId="4" borderId="20" xfId="19" applyNumberFormat="1" applyFont="1" applyFill="1" applyBorder="1" applyAlignment="1">
      <alignment horizontal="center" wrapText="1"/>
    </xf>
    <xf numFmtId="44" fontId="63" fillId="4" borderId="20" xfId="19" applyNumberFormat="1" applyFont="1" applyFill="1" applyBorder="1" applyAlignment="1" applyProtection="1">
      <alignment horizontal="right" vertical="center" wrapText="1"/>
      <protection locked="0"/>
    </xf>
    <xf numFmtId="44" fontId="63" fillId="4" borderId="20" xfId="19" applyNumberFormat="1" applyFont="1" applyFill="1" applyBorder="1" applyAlignment="1">
      <alignment horizontal="center" vertical="center" wrapText="1"/>
    </xf>
    <xf numFmtId="0" fontId="64" fillId="0" borderId="21" xfId="19" quotePrefix="1" applyNumberFormat="1" applyFont="1" applyFill="1" applyBorder="1" applyAlignment="1">
      <alignment vertical="top" wrapText="1"/>
    </xf>
    <xf numFmtId="0" fontId="49" fillId="0" borderId="21" xfId="22" applyNumberFormat="1" applyFont="1" applyFill="1" applyBorder="1" applyAlignment="1">
      <alignment horizontal="center"/>
    </xf>
    <xf numFmtId="3" fontId="49" fillId="0" borderId="21" xfId="22" applyNumberFormat="1" applyFont="1" applyFill="1" applyBorder="1" applyAlignment="1">
      <alignment horizontal="center"/>
    </xf>
    <xf numFmtId="44" fontId="63" fillId="4" borderId="3" xfId="19" applyNumberFormat="1" applyFont="1" applyFill="1" applyBorder="1" applyAlignment="1" applyProtection="1">
      <alignment vertical="center" wrapText="1"/>
      <protection locked="0"/>
    </xf>
    <xf numFmtId="0" fontId="64" fillId="0" borderId="21" xfId="22" applyNumberFormat="1" applyFont="1" applyBorder="1" applyAlignment="1">
      <alignment horizontal="justify" vertical="top" wrapText="1"/>
    </xf>
    <xf numFmtId="44" fontId="64" fillId="0" borderId="21" xfId="19" applyNumberFormat="1" applyFont="1" applyFill="1" applyBorder="1" applyAlignment="1" applyProtection="1">
      <alignment horizontal="center" vertical="center" wrapText="1"/>
      <protection locked="0"/>
    </xf>
    <xf numFmtId="44" fontId="64" fillId="0" borderId="22" xfId="19" applyNumberFormat="1" applyFont="1" applyFill="1" applyBorder="1" applyAlignment="1">
      <alignment wrapText="1"/>
    </xf>
    <xf numFmtId="44" fontId="63" fillId="4" borderId="3" xfId="19" applyNumberFormat="1" applyFont="1" applyFill="1" applyBorder="1" applyAlignment="1">
      <alignment vertical="center" wrapText="1"/>
    </xf>
    <xf numFmtId="44" fontId="49" fillId="0" borderId="20" xfId="19" applyNumberFormat="1" applyFont="1" applyBorder="1" applyAlignment="1">
      <alignment wrapText="1"/>
    </xf>
    <xf numFmtId="0" fontId="50" fillId="0" borderId="21" xfId="19" quotePrefix="1" applyNumberFormat="1" applyFont="1" applyBorder="1" applyAlignment="1">
      <alignment vertical="top" wrapText="1"/>
    </xf>
    <xf numFmtId="0" fontId="63" fillId="0" borderId="0" xfId="19" applyFont="1" applyFill="1" applyBorder="1" applyAlignment="1">
      <alignment vertical="center" wrapText="1"/>
    </xf>
    <xf numFmtId="44" fontId="64" fillId="0" borderId="21" xfId="19" applyNumberFormat="1" applyFont="1" applyFill="1" applyBorder="1" applyAlignment="1">
      <alignment horizontal="center" vertical="center" wrapText="1"/>
    </xf>
    <xf numFmtId="3" fontId="64" fillId="0" borderId="21" xfId="19" applyNumberFormat="1" applyFont="1" applyFill="1" applyBorder="1" applyAlignment="1">
      <alignment horizontal="center" vertical="top" wrapText="1"/>
    </xf>
    <xf numFmtId="0" fontId="64" fillId="0" borderId="21" xfId="19" applyNumberFormat="1" applyFont="1" applyBorder="1" applyAlignment="1">
      <alignment horizontal="left" vertical="top" wrapText="1"/>
    </xf>
    <xf numFmtId="44" fontId="64" fillId="4" borderId="3" xfId="19" applyNumberFormat="1" applyFont="1" applyFill="1" applyBorder="1" applyAlignment="1" applyProtection="1">
      <alignment wrapText="1"/>
      <protection locked="0"/>
    </xf>
    <xf numFmtId="0" fontId="64" fillId="0" borderId="20" xfId="19" applyNumberFormat="1" applyFont="1" applyBorder="1" applyAlignment="1">
      <alignment horizontal="left" vertical="top" wrapText="1"/>
    </xf>
    <xf numFmtId="0" fontId="64" fillId="0" borderId="21" xfId="19" applyNumberFormat="1" applyFont="1" applyFill="1" applyBorder="1" applyAlignment="1">
      <alignment horizontal="left" vertical="top" wrapText="1"/>
    </xf>
    <xf numFmtId="0" fontId="64" fillId="0" borderId="20" xfId="25" applyNumberFormat="1" applyFont="1" applyBorder="1" applyAlignment="1">
      <alignment horizontal="left" vertical="top" wrapText="1"/>
    </xf>
    <xf numFmtId="3" fontId="64" fillId="0" borderId="20" xfId="19" applyNumberFormat="1" applyFont="1" applyFill="1" applyBorder="1" applyAlignment="1">
      <alignment horizontal="center" wrapText="1"/>
    </xf>
    <xf numFmtId="0" fontId="49" fillId="0" borderId="21" xfId="27" quotePrefix="1" applyFont="1" applyFill="1" applyBorder="1" applyAlignment="1" applyProtection="1">
      <alignment horizontal="left" vertical="top" wrapText="1"/>
      <protection locked="0"/>
    </xf>
    <xf numFmtId="4" fontId="49" fillId="0" borderId="21" xfId="27" quotePrefix="1" applyNumberFormat="1" applyFont="1" applyFill="1" applyBorder="1" applyAlignment="1" applyProtection="1">
      <alignment horizontal="left" vertical="top" wrapText="1"/>
      <protection locked="0"/>
    </xf>
    <xf numFmtId="0" fontId="49" fillId="0" borderId="21" xfId="27" quotePrefix="1" applyFont="1" applyBorder="1" applyAlignment="1" applyProtection="1">
      <alignment horizontal="left" vertical="top" wrapText="1"/>
      <protection locked="0"/>
    </xf>
    <xf numFmtId="4" fontId="49" fillId="0" borderId="21" xfId="27" quotePrefix="1" applyNumberFormat="1" applyFont="1" applyBorder="1" applyAlignment="1" applyProtection="1">
      <alignment horizontal="left" vertical="top" wrapText="1"/>
      <protection locked="0"/>
    </xf>
    <xf numFmtId="0" fontId="64" fillId="0" borderId="21" xfId="25" applyNumberFormat="1" applyFont="1" applyBorder="1" applyAlignment="1">
      <alignment horizontal="left" vertical="top" wrapText="1"/>
    </xf>
    <xf numFmtId="0" fontId="64" fillId="0" borderId="21" xfId="19" quotePrefix="1" applyNumberFormat="1" applyFont="1" applyBorder="1" applyAlignment="1">
      <alignment horizontal="left" vertical="top" wrapText="1"/>
    </xf>
    <xf numFmtId="0" fontId="49" fillId="0" borderId="21" xfId="27" quotePrefix="1" applyFont="1" applyFill="1" applyBorder="1" applyAlignment="1" applyProtection="1">
      <alignment horizontal="left" vertical="center" wrapText="1"/>
      <protection locked="0"/>
    </xf>
    <xf numFmtId="0" fontId="64" fillId="0" borderId="21" xfId="19" applyFont="1" applyFill="1" applyBorder="1" applyAlignment="1">
      <alignment horizontal="left" vertical="top" wrapText="1"/>
    </xf>
    <xf numFmtId="0" fontId="64" fillId="0" borderId="21" xfId="22" applyNumberFormat="1" applyFont="1" applyFill="1" applyBorder="1" applyAlignment="1">
      <alignment horizontal="center" wrapText="1"/>
    </xf>
    <xf numFmtId="3" fontId="64" fillId="0" borderId="21" xfId="22" applyNumberFormat="1" applyFont="1" applyFill="1" applyBorder="1" applyAlignment="1">
      <alignment horizontal="center" wrapText="1"/>
    </xf>
    <xf numFmtId="0" fontId="64" fillId="0" borderId="0" xfId="22" applyFont="1" applyBorder="1" applyAlignment="1">
      <alignment wrapText="1"/>
    </xf>
    <xf numFmtId="3" fontId="64" fillId="0" borderId="22" xfId="19" applyNumberFormat="1" applyFont="1" applyFill="1" applyBorder="1" applyAlignment="1">
      <alignment horizontal="center" wrapText="1"/>
    </xf>
    <xf numFmtId="0" fontId="64" fillId="0" borderId="20" xfId="22" applyNumberFormat="1" applyFont="1" applyFill="1" applyBorder="1" applyAlignment="1">
      <alignment horizontal="left" vertical="top" wrapText="1"/>
    </xf>
    <xf numFmtId="0" fontId="64" fillId="0" borderId="0" xfId="19" applyFont="1" applyFill="1" applyBorder="1" applyAlignment="1">
      <alignment horizontal="right" vertical="top" wrapText="1"/>
    </xf>
    <xf numFmtId="0" fontId="64" fillId="0" borderId="0" xfId="19" applyNumberFormat="1" applyFont="1" applyFill="1" applyBorder="1" applyAlignment="1">
      <alignment vertical="top" wrapText="1"/>
    </xf>
    <xf numFmtId="0" fontId="64" fillId="0" borderId="0" xfId="19" applyNumberFormat="1" applyFont="1" applyFill="1" applyBorder="1" applyAlignment="1">
      <alignment horizontal="center" wrapText="1"/>
    </xf>
    <xf numFmtId="3" fontId="64" fillId="0" borderId="0" xfId="19" applyNumberFormat="1" applyFont="1" applyFill="1" applyBorder="1" applyAlignment="1">
      <alignment horizontal="center" wrapText="1"/>
    </xf>
    <xf numFmtId="44" fontId="64" fillId="0" borderId="0" xfId="19" applyNumberFormat="1" applyFont="1" applyFill="1" applyBorder="1" applyAlignment="1" applyProtection="1">
      <alignment wrapText="1"/>
      <protection locked="0"/>
    </xf>
    <xf numFmtId="44" fontId="64" fillId="0" borderId="0" xfId="19" applyNumberFormat="1" applyFont="1" applyFill="1" applyBorder="1" applyAlignment="1">
      <alignment wrapText="1"/>
    </xf>
    <xf numFmtId="0" fontId="72" fillId="0" borderId="0" xfId="19" applyFont="1" applyFill="1" applyBorder="1" applyAlignment="1">
      <alignment wrapText="1"/>
    </xf>
    <xf numFmtId="0" fontId="78" fillId="0" borderId="0" xfId="19" applyFont="1" applyFill="1" applyBorder="1" applyAlignment="1">
      <alignment wrapText="1"/>
    </xf>
    <xf numFmtId="0" fontId="73" fillId="13" borderId="3" xfId="19" applyFont="1" applyFill="1" applyBorder="1" applyAlignment="1">
      <alignment horizontal="left" vertical="top"/>
    </xf>
    <xf numFmtId="3" fontId="73" fillId="13" borderId="3" xfId="19" applyNumberFormat="1" applyFont="1" applyFill="1" applyBorder="1" applyAlignment="1">
      <alignment horizontal="center"/>
    </xf>
    <xf numFmtId="44" fontId="73" fillId="13" borderId="3" xfId="19" applyNumberFormat="1" applyFont="1" applyFill="1" applyBorder="1" applyAlignment="1" applyProtection="1">
      <alignment horizontal="right"/>
      <protection locked="0"/>
    </xf>
    <xf numFmtId="44" fontId="73" fillId="13" borderId="3" xfId="19" applyNumberFormat="1" applyFont="1" applyFill="1" applyBorder="1" applyAlignment="1">
      <alignment horizontal="center"/>
    </xf>
    <xf numFmtId="0" fontId="73" fillId="0" borderId="0" xfId="19" applyFont="1" applyBorder="1" applyAlignment="1">
      <alignment horizontal="center" vertical="center"/>
    </xf>
    <xf numFmtId="0" fontId="63" fillId="8" borderId="9" xfId="19" applyFont="1" applyFill="1" applyBorder="1" applyAlignment="1">
      <alignment vertical="top" wrapText="1"/>
    </xf>
    <xf numFmtId="3" fontId="63" fillId="3" borderId="9" xfId="19" applyNumberFormat="1" applyFont="1" applyFill="1" applyBorder="1" applyAlignment="1">
      <alignment horizontal="center" wrapText="1"/>
    </xf>
    <xf numFmtId="44" fontId="63" fillId="3" borderId="9" xfId="19" applyNumberFormat="1" applyFont="1" applyFill="1" applyBorder="1" applyAlignment="1" applyProtection="1">
      <alignment wrapText="1"/>
      <protection locked="0"/>
    </xf>
    <xf numFmtId="44" fontId="63" fillId="3" borderId="9" xfId="19" applyNumberFormat="1" applyFont="1" applyFill="1" applyBorder="1" applyAlignment="1">
      <alignment horizontal="right" wrapText="1"/>
    </xf>
    <xf numFmtId="0" fontId="64" fillId="0" borderId="20" xfId="18" applyFont="1" applyFill="1" applyBorder="1" applyAlignment="1">
      <alignment horizontal="left" vertical="top"/>
    </xf>
    <xf numFmtId="0" fontId="64" fillId="0" borderId="20" xfId="28" applyFont="1" applyFill="1" applyBorder="1" applyAlignment="1">
      <alignment vertical="top" wrapText="1"/>
    </xf>
    <xf numFmtId="0" fontId="64" fillId="0" borderId="20" xfId="28" applyFont="1" applyFill="1" applyBorder="1" applyAlignment="1">
      <alignment horizontal="center" wrapText="1"/>
    </xf>
    <xf numFmtId="3" fontId="64" fillId="0" borderId="20" xfId="28" applyNumberFormat="1" applyFont="1" applyFill="1" applyBorder="1" applyAlignment="1">
      <alignment horizontal="center" wrapText="1"/>
    </xf>
    <xf numFmtId="0" fontId="64" fillId="16" borderId="0" xfId="19" applyFont="1" applyFill="1" applyAlignment="1">
      <alignment wrapText="1"/>
    </xf>
    <xf numFmtId="0" fontId="64" fillId="0" borderId="21" xfId="18" applyFont="1" applyFill="1" applyBorder="1" applyAlignment="1">
      <alignment horizontal="left" vertical="top"/>
    </xf>
    <xf numFmtId="0" fontId="64" fillId="0" borderId="21" xfId="28" applyFont="1" applyFill="1" applyBorder="1" applyAlignment="1">
      <alignment vertical="top" wrapText="1"/>
    </xf>
    <xf numFmtId="0" fontId="64" fillId="0" borderId="21" xfId="28" applyFont="1" applyFill="1" applyBorder="1" applyAlignment="1">
      <alignment horizontal="center" wrapText="1"/>
    </xf>
    <xf numFmtId="3" fontId="64" fillId="0" borderId="21" xfId="28" applyNumberFormat="1" applyFont="1" applyFill="1" applyBorder="1" applyAlignment="1">
      <alignment horizontal="center" wrapText="1"/>
    </xf>
    <xf numFmtId="44" fontId="64" fillId="0" borderId="38" xfId="19" applyNumberFormat="1" applyFont="1" applyFill="1" applyBorder="1" applyAlignment="1">
      <alignment wrapText="1"/>
    </xf>
    <xf numFmtId="0" fontId="64" fillId="0" borderId="21" xfId="28" applyFont="1" applyFill="1" applyBorder="1" applyAlignment="1">
      <alignment horizontal="left" vertical="top" wrapText="1"/>
    </xf>
    <xf numFmtId="0" fontId="64" fillId="0" borderId="21" xfId="0" applyFont="1" applyFill="1" applyBorder="1" applyAlignment="1">
      <alignment horizontal="left" vertical="top" wrapText="1"/>
    </xf>
    <xf numFmtId="3" fontId="64" fillId="0" borderId="21" xfId="0" applyNumberFormat="1" applyFont="1" applyFill="1" applyBorder="1" applyAlignment="1">
      <alignment horizontal="center" wrapText="1"/>
    </xf>
    <xf numFmtId="0" fontId="64" fillId="0" borderId="21" xfId="0" applyFont="1" applyFill="1" applyBorder="1" applyAlignment="1">
      <alignment horizontal="center" wrapText="1"/>
    </xf>
    <xf numFmtId="0" fontId="63" fillId="0" borderId="21" xfId="28" applyFont="1" applyFill="1" applyBorder="1" applyAlignment="1">
      <alignment vertical="top" wrapText="1"/>
    </xf>
    <xf numFmtId="0" fontId="64" fillId="0" borderId="21" xfId="18" applyFont="1" applyFill="1" applyBorder="1" applyAlignment="1">
      <alignment horizontal="right" vertical="top"/>
    </xf>
    <xf numFmtId="0" fontId="64" fillId="0" borderId="22" xfId="18" applyFont="1" applyFill="1" applyBorder="1" applyAlignment="1">
      <alignment horizontal="right" vertical="top"/>
    </xf>
    <xf numFmtId="0" fontId="64" fillId="0" borderId="22" xfId="0" applyFont="1" applyFill="1" applyBorder="1" applyAlignment="1">
      <alignment horizontal="left" vertical="top" wrapText="1"/>
    </xf>
    <xf numFmtId="0" fontId="64" fillId="0" borderId="22" xfId="0" applyFont="1" applyFill="1" applyBorder="1" applyAlignment="1">
      <alignment horizontal="center" wrapText="1"/>
    </xf>
    <xf numFmtId="3" fontId="64" fillId="0" borderId="22" xfId="0" applyNumberFormat="1" applyFont="1" applyFill="1" applyBorder="1" applyAlignment="1">
      <alignment horizontal="center" wrapText="1"/>
    </xf>
    <xf numFmtId="0" fontId="63" fillId="8" borderId="3" xfId="19" applyFont="1" applyFill="1" applyBorder="1" applyAlignment="1">
      <alignment vertical="top" wrapText="1"/>
    </xf>
    <xf numFmtId="3" fontId="63" fillId="3" borderId="3" xfId="19" applyNumberFormat="1" applyFont="1" applyFill="1" applyBorder="1" applyAlignment="1">
      <alignment horizontal="center" wrapText="1"/>
    </xf>
    <xf numFmtId="44" fontId="63" fillId="3" borderId="3" xfId="19" applyNumberFormat="1" applyFont="1" applyFill="1" applyBorder="1" applyAlignment="1" applyProtection="1">
      <alignment wrapText="1"/>
      <protection locked="0"/>
    </xf>
    <xf numFmtId="44" fontId="63" fillId="3" borderId="4" xfId="19" applyNumberFormat="1" applyFont="1" applyFill="1" applyBorder="1" applyAlignment="1">
      <alignment horizontal="right" wrapText="1"/>
    </xf>
    <xf numFmtId="0" fontId="63" fillId="0" borderId="20" xfId="0" applyFont="1" applyFill="1" applyBorder="1" applyAlignment="1">
      <alignment vertical="top" wrapText="1"/>
    </xf>
    <xf numFmtId="0" fontId="63" fillId="0" borderId="20" xfId="19" applyFont="1" applyFill="1" applyBorder="1" applyAlignment="1">
      <alignment vertical="top" wrapText="1"/>
    </xf>
    <xf numFmtId="3" fontId="63" fillId="0" borderId="20" xfId="19" applyNumberFormat="1" applyFont="1" applyFill="1" applyBorder="1" applyAlignment="1">
      <alignment horizontal="center" wrapText="1"/>
    </xf>
    <xf numFmtId="44" fontId="63" fillId="0" borderId="20" xfId="19" applyNumberFormat="1" applyFont="1" applyFill="1" applyBorder="1" applyAlignment="1" applyProtection="1">
      <alignment wrapText="1"/>
      <protection locked="0"/>
    </xf>
    <xf numFmtId="44" fontId="63" fillId="0" borderId="20" xfId="19" applyNumberFormat="1" applyFont="1" applyFill="1" applyBorder="1" applyAlignment="1">
      <alignment horizontal="right" wrapText="1"/>
    </xf>
    <xf numFmtId="0" fontId="64" fillId="0" borderId="21" xfId="18" applyFont="1" applyFill="1" applyBorder="1" applyAlignment="1">
      <alignment horizontal="left" vertical="top" wrapText="1"/>
    </xf>
    <xf numFmtId="0" fontId="64" fillId="0" borderId="21" xfId="18" quotePrefix="1" applyFont="1" applyFill="1" applyBorder="1" applyAlignment="1">
      <alignment horizontal="justify" vertical="top" wrapText="1"/>
    </xf>
    <xf numFmtId="0" fontId="64" fillId="0" borderId="21" xfId="19" applyFont="1" applyFill="1" applyBorder="1" applyAlignment="1">
      <alignment horizontal="center" wrapText="1"/>
    </xf>
    <xf numFmtId="0" fontId="64" fillId="0" borderId="21" xfId="18" applyFont="1" applyFill="1" applyBorder="1" applyAlignment="1">
      <alignment horizontal="right" vertical="top" wrapText="1"/>
    </xf>
    <xf numFmtId="0" fontId="63" fillId="0" borderId="21" xfId="18" applyFont="1" applyFill="1" applyBorder="1" applyAlignment="1">
      <alignment horizontal="justify" vertical="top" wrapText="1"/>
    </xf>
    <xf numFmtId="0" fontId="64" fillId="0" borderId="21" xfId="0" applyFont="1" applyFill="1" applyBorder="1" applyAlignment="1">
      <alignment horizontal="right" vertical="top" wrapText="1"/>
    </xf>
    <xf numFmtId="0" fontId="64" fillId="0" borderId="21" xfId="18" applyFont="1" applyFill="1" applyBorder="1" applyAlignment="1">
      <alignment horizontal="justify" vertical="top" wrapText="1"/>
    </xf>
    <xf numFmtId="0" fontId="64" fillId="0" borderId="21" xfId="18" applyFont="1" applyFill="1" applyBorder="1" applyAlignment="1">
      <alignment horizontal="center" wrapText="1"/>
    </xf>
    <xf numFmtId="3" fontId="64" fillId="0" borderId="21" xfId="18" applyNumberFormat="1" applyFont="1" applyFill="1" applyBorder="1" applyAlignment="1">
      <alignment horizontal="center" wrapText="1"/>
    </xf>
    <xf numFmtId="0" fontId="63" fillId="0" borderId="21" xfId="18" applyFont="1" applyFill="1" applyBorder="1" applyAlignment="1">
      <alignment vertical="top" wrapText="1"/>
    </xf>
    <xf numFmtId="0" fontId="63" fillId="0" borderId="21" xfId="18" applyFont="1" applyFill="1" applyBorder="1" applyAlignment="1">
      <alignment vertical="top"/>
    </xf>
    <xf numFmtId="0" fontId="64" fillId="0" borderId="21" xfId="18" applyFont="1" applyFill="1" applyBorder="1" applyAlignment="1">
      <alignment horizontal="center"/>
    </xf>
    <xf numFmtId="3" fontId="64" fillId="0" borderId="21" xfId="18" applyNumberFormat="1" applyFont="1" applyFill="1" applyBorder="1" applyAlignment="1">
      <alignment horizontal="center"/>
    </xf>
    <xf numFmtId="0" fontId="49" fillId="0" borderId="21" xfId="18" applyFont="1" applyFill="1" applyBorder="1" applyAlignment="1">
      <alignment horizontal="right" vertical="top"/>
    </xf>
    <xf numFmtId="0" fontId="49" fillId="0" borderId="21" xfId="18" applyFont="1" applyFill="1" applyBorder="1" applyAlignment="1">
      <alignment horizontal="justify" vertical="top" wrapText="1"/>
    </xf>
    <xf numFmtId="0" fontId="49" fillId="0" borderId="21" xfId="18" applyFont="1" applyFill="1" applyBorder="1" applyAlignment="1">
      <alignment horizontal="center" wrapText="1"/>
    </xf>
    <xf numFmtId="3" fontId="49" fillId="0" borderId="21" xfId="18" applyNumberFormat="1" applyFont="1" applyFill="1" applyBorder="1" applyAlignment="1">
      <alignment horizontal="center" wrapText="1"/>
    </xf>
    <xf numFmtId="0" fontId="63" fillId="0" borderId="21" xfId="19" applyFont="1" applyFill="1" applyBorder="1" applyAlignment="1">
      <alignment vertical="top" wrapText="1"/>
    </xf>
    <xf numFmtId="0" fontId="63" fillId="0" borderId="21" xfId="18" applyFont="1" applyFill="1" applyBorder="1" applyAlignment="1">
      <alignment horizontal="left" vertical="top" wrapText="1"/>
    </xf>
    <xf numFmtId="3" fontId="64" fillId="0" borderId="21" xfId="18" applyNumberFormat="1" applyFont="1" applyFill="1" applyBorder="1" applyAlignment="1">
      <alignment horizontal="right"/>
    </xf>
    <xf numFmtId="44" fontId="64" fillId="0" borderId="21" xfId="19" applyNumberFormat="1" applyFont="1" applyFill="1" applyBorder="1" applyAlignment="1" applyProtection="1">
      <alignment horizontal="center" wrapText="1"/>
      <protection locked="0"/>
    </xf>
    <xf numFmtId="164" fontId="64" fillId="0" borderId="21" xfId="28" applyNumberFormat="1" applyFont="1" applyFill="1" applyBorder="1" applyAlignment="1" applyProtection="1">
      <alignment horizontal="right"/>
      <protection locked="0"/>
    </xf>
    <xf numFmtId="44" fontId="64" fillId="0" borderId="21" xfId="18" applyNumberFormat="1" applyFont="1" applyFill="1" applyBorder="1" applyAlignment="1">
      <alignment wrapText="1"/>
    </xf>
    <xf numFmtId="0" fontId="63" fillId="0" borderId="21" xfId="0" applyFont="1" applyFill="1" applyBorder="1" applyAlignment="1">
      <alignment horizontal="left" vertical="top" wrapText="1"/>
    </xf>
    <xf numFmtId="9" fontId="64" fillId="0" borderId="21" xfId="0" applyNumberFormat="1" applyFont="1" applyFill="1" applyBorder="1" applyAlignment="1">
      <alignment horizontal="center" wrapText="1"/>
    </xf>
    <xf numFmtId="3" fontId="64" fillId="0" borderId="21" xfId="0" applyNumberFormat="1" applyFont="1" applyFill="1" applyBorder="1" applyAlignment="1">
      <alignment horizontal="right" wrapText="1"/>
    </xf>
    <xf numFmtId="0" fontId="64" fillId="0" borderId="22" xfId="18" applyFont="1" applyFill="1" applyBorder="1" applyAlignment="1">
      <alignment horizontal="right" vertical="top" wrapText="1"/>
    </xf>
    <xf numFmtId="44" fontId="64" fillId="0" borderId="22" xfId="18" applyNumberFormat="1" applyFont="1" applyFill="1" applyBorder="1" applyAlignment="1">
      <alignment wrapText="1"/>
    </xf>
    <xf numFmtId="0" fontId="63" fillId="8" borderId="3" xfId="19" applyFont="1" applyFill="1" applyBorder="1" applyAlignment="1">
      <alignment horizontal="center" wrapText="1"/>
    </xf>
    <xf numFmtId="3" fontId="63" fillId="8" borderId="3" xfId="19" applyNumberFormat="1" applyFont="1" applyFill="1" applyBorder="1" applyAlignment="1">
      <alignment horizontal="center" wrapText="1"/>
    </xf>
    <xf numFmtId="44" fontId="63" fillId="8" borderId="3" xfId="19" applyNumberFormat="1" applyFont="1" applyFill="1" applyBorder="1" applyAlignment="1" applyProtection="1">
      <alignment wrapText="1"/>
      <protection locked="0"/>
    </xf>
    <xf numFmtId="44" fontId="63" fillId="8" borderId="4" xfId="19" applyNumberFormat="1" applyFont="1" applyFill="1" applyBorder="1" applyAlignment="1">
      <alignment horizontal="center" wrapText="1"/>
    </xf>
    <xf numFmtId="0" fontId="64" fillId="0" borderId="20" xfId="0" applyFont="1" applyFill="1" applyBorder="1" applyAlignment="1">
      <alignment vertical="top" wrapText="1"/>
    </xf>
    <xf numFmtId="0" fontId="64" fillId="0" borderId="20" xfId="0" applyFont="1" applyFill="1" applyBorder="1" applyAlignment="1">
      <alignment horizontal="left" vertical="top" wrapText="1"/>
    </xf>
    <xf numFmtId="0" fontId="64" fillId="0" borderId="20" xfId="19" applyFont="1" applyFill="1" applyBorder="1" applyAlignment="1">
      <alignment horizontal="center" wrapText="1"/>
    </xf>
    <xf numFmtId="0" fontId="64" fillId="0" borderId="21" xfId="0" applyFont="1" applyFill="1" applyBorder="1" applyAlignment="1">
      <alignment vertical="top" wrapText="1"/>
    </xf>
    <xf numFmtId="0" fontId="64" fillId="0" borderId="20" xfId="0" applyFont="1" applyFill="1" applyBorder="1" applyAlignment="1">
      <alignment horizontal="center" wrapText="1"/>
    </xf>
    <xf numFmtId="3" fontId="64" fillId="0" borderId="20" xfId="0" applyNumberFormat="1" applyFont="1" applyFill="1" applyBorder="1" applyAlignment="1">
      <alignment horizontal="center" wrapText="1"/>
    </xf>
    <xf numFmtId="0" fontId="63" fillId="8" borderId="0" xfId="19" applyFont="1" applyFill="1" applyBorder="1" applyAlignment="1">
      <alignment vertical="center" wrapText="1"/>
    </xf>
    <xf numFmtId="0" fontId="64" fillId="0" borderId="20" xfId="19" applyFont="1" applyFill="1" applyBorder="1" applyAlignment="1">
      <alignment vertical="top" wrapText="1"/>
    </xf>
    <xf numFmtId="0" fontId="2" fillId="16" borderId="0" xfId="19" applyFont="1" applyFill="1" applyAlignment="1">
      <alignment wrapText="1"/>
    </xf>
    <xf numFmtId="0" fontId="2" fillId="17" borderId="0" xfId="19" applyFont="1" applyFill="1" applyAlignment="1">
      <alignment wrapText="1"/>
    </xf>
    <xf numFmtId="0" fontId="64" fillId="18" borderId="21" xfId="0" applyFont="1" applyFill="1" applyBorder="1" applyAlignment="1">
      <alignment horizontal="left" vertical="top" wrapText="1"/>
    </xf>
    <xf numFmtId="0" fontId="64" fillId="0" borderId="21" xfId="19" applyFont="1" applyFill="1" applyBorder="1" applyAlignment="1" applyProtection="1">
      <alignment vertical="top" wrapText="1"/>
    </xf>
    <xf numFmtId="0" fontId="64" fillId="0" borderId="21" xfId="19" quotePrefix="1" applyFont="1" applyFill="1" applyBorder="1" applyAlignment="1">
      <alignment vertical="top" wrapText="1"/>
    </xf>
    <xf numFmtId="0" fontId="64" fillId="18" borderId="21" xfId="0" applyFont="1" applyFill="1" applyBorder="1" applyAlignment="1">
      <alignment horizontal="justify" vertical="top" wrapText="1"/>
    </xf>
    <xf numFmtId="0" fontId="64" fillId="18" borderId="21" xfId="0" applyFont="1" applyFill="1" applyBorder="1" applyAlignment="1">
      <alignment horizontal="center" wrapText="1"/>
    </xf>
    <xf numFmtId="3" fontId="64" fillId="18" borderId="21" xfId="0" applyNumberFormat="1" applyFont="1" applyFill="1" applyBorder="1" applyAlignment="1">
      <alignment horizontal="right" wrapText="1"/>
    </xf>
    <xf numFmtId="164" fontId="64" fillId="18" borderId="21" xfId="0" applyNumberFormat="1" applyFont="1" applyFill="1" applyBorder="1" applyAlignment="1" applyProtection="1">
      <alignment horizontal="right" wrapText="1"/>
      <protection locked="0"/>
    </xf>
    <xf numFmtId="44" fontId="64" fillId="18" borderId="21" xfId="0" applyNumberFormat="1" applyFont="1" applyFill="1" applyBorder="1" applyAlignment="1">
      <alignment wrapText="1"/>
    </xf>
    <xf numFmtId="0" fontId="64" fillId="18" borderId="21" xfId="0" applyFont="1" applyFill="1" applyBorder="1" applyAlignment="1">
      <alignment vertical="top" wrapText="1"/>
    </xf>
    <xf numFmtId="0" fontId="63" fillId="2" borderId="3" xfId="19" applyFont="1" applyFill="1" applyBorder="1" applyAlignment="1">
      <alignment vertical="top" wrapText="1"/>
    </xf>
    <xf numFmtId="3" fontId="63" fillId="2" borderId="3" xfId="19" applyNumberFormat="1" applyFont="1" applyFill="1" applyBorder="1" applyAlignment="1">
      <alignment horizontal="center" wrapText="1"/>
    </xf>
    <xf numFmtId="44" fontId="63" fillId="2" borderId="3" xfId="19" applyNumberFormat="1" applyFont="1" applyFill="1" applyBorder="1" applyAlignment="1" applyProtection="1">
      <alignment wrapText="1"/>
      <protection locked="0"/>
    </xf>
    <xf numFmtId="44" fontId="63" fillId="2" borderId="4" xfId="19" applyNumberFormat="1" applyFont="1" applyFill="1" applyBorder="1" applyAlignment="1">
      <alignment wrapText="1"/>
    </xf>
    <xf numFmtId="0" fontId="2" fillId="0" borderId="0" xfId="19" applyFont="1" applyAlignment="1">
      <alignment wrapText="1"/>
    </xf>
    <xf numFmtId="0" fontId="64" fillId="0" borderId="20" xfId="19" applyFont="1" applyFill="1" applyBorder="1" applyAlignment="1">
      <alignment horizontal="left" vertical="top" wrapText="1"/>
    </xf>
    <xf numFmtId="44" fontId="63" fillId="0" borderId="20" xfId="19" applyNumberFormat="1" applyFont="1" applyFill="1" applyBorder="1" applyAlignment="1">
      <alignment wrapText="1"/>
    </xf>
    <xf numFmtId="0" fontId="2" fillId="10" borderId="0" xfId="19" applyFont="1" applyFill="1" applyAlignment="1">
      <alignment wrapText="1"/>
    </xf>
    <xf numFmtId="0" fontId="64" fillId="0" borderId="21" xfId="29" applyFont="1" applyFill="1" applyBorder="1" applyAlignment="1"/>
    <xf numFmtId="3" fontId="64" fillId="0" borderId="21" xfId="29" applyNumberFormat="1" applyFont="1" applyFill="1" applyBorder="1" applyAlignment="1">
      <alignment horizontal="center"/>
    </xf>
    <xf numFmtId="4" fontId="64" fillId="0" borderId="21" xfId="0" applyNumberFormat="1" applyFont="1" applyFill="1" applyBorder="1" applyAlignment="1"/>
    <xf numFmtId="0" fontId="64" fillId="0" borderId="21" xfId="0" applyFont="1" applyFill="1" applyBorder="1" applyAlignment="1">
      <alignment wrapText="1"/>
    </xf>
    <xf numFmtId="0" fontId="64" fillId="0" borderId="21" xfId="0" applyFont="1" applyFill="1" applyBorder="1" applyAlignment="1">
      <alignment horizontal="center"/>
    </xf>
    <xf numFmtId="3" fontId="64" fillId="0" borderId="21" xfId="0" applyNumberFormat="1" applyFont="1" applyFill="1" applyBorder="1" applyAlignment="1">
      <alignment horizontal="center"/>
    </xf>
    <xf numFmtId="4" fontId="64" fillId="0" borderId="21" xfId="0" applyNumberFormat="1" applyFont="1" applyFill="1" applyBorder="1" applyAlignment="1">
      <alignment wrapText="1"/>
    </xf>
    <xf numFmtId="0" fontId="2" fillId="0" borderId="21" xfId="19" applyFont="1" applyBorder="1" applyAlignment="1">
      <alignment wrapText="1"/>
    </xf>
    <xf numFmtId="3" fontId="2" fillId="0" borderId="21" xfId="19" applyNumberFormat="1" applyFont="1" applyBorder="1" applyAlignment="1">
      <alignment wrapText="1"/>
    </xf>
    <xf numFmtId="167" fontId="64" fillId="0" borderId="21" xfId="0" applyNumberFormat="1" applyFont="1" applyFill="1" applyBorder="1" applyAlignment="1">
      <alignment horizontal="right" vertical="top" wrapText="1"/>
    </xf>
    <xf numFmtId="167" fontId="64" fillId="0" borderId="21" xfId="0" applyNumberFormat="1" applyFont="1" applyFill="1" applyBorder="1" applyAlignment="1">
      <alignment horizontal="left" vertical="top" wrapText="1"/>
    </xf>
    <xf numFmtId="0" fontId="2" fillId="0" borderId="0" xfId="0" applyFont="1" applyFill="1" applyBorder="1"/>
    <xf numFmtId="0" fontId="2" fillId="0" borderId="21" xfId="0" applyFont="1" applyFill="1" applyBorder="1"/>
    <xf numFmtId="0" fontId="64" fillId="0" borderId="21" xfId="30" applyFont="1" applyBorder="1" applyAlignment="1">
      <alignment horizontal="left" vertical="top" wrapText="1"/>
    </xf>
    <xf numFmtId="0" fontId="68" fillId="0" borderId="21" xfId="0" applyFont="1" applyBorder="1" applyAlignment="1">
      <alignment vertical="top" wrapText="1"/>
    </xf>
    <xf numFmtId="0" fontId="64" fillId="0" borderId="21" xfId="31" applyFont="1" applyBorder="1" applyAlignment="1">
      <alignment horizontal="justify" vertical="top"/>
    </xf>
    <xf numFmtId="0" fontId="2" fillId="16" borderId="0" xfId="0" applyFont="1" applyFill="1" applyBorder="1"/>
    <xf numFmtId="0" fontId="2" fillId="16" borderId="21" xfId="0" applyFont="1" applyFill="1" applyBorder="1"/>
    <xf numFmtId="0" fontId="2" fillId="10" borderId="0" xfId="0" applyFont="1" applyFill="1" applyBorder="1"/>
    <xf numFmtId="0" fontId="2" fillId="10" borderId="21" xfId="0" applyFont="1" applyFill="1" applyBorder="1"/>
    <xf numFmtId="164" fontId="64" fillId="0" borderId="21" xfId="0" applyNumberFormat="1" applyFont="1" applyFill="1" applyBorder="1" applyAlignment="1" applyProtection="1">
      <alignment wrapText="1"/>
      <protection locked="0"/>
    </xf>
    <xf numFmtId="0" fontId="64" fillId="0" borderId="20" xfId="0" applyFont="1" applyFill="1" applyBorder="1" applyAlignment="1">
      <alignment horizontal="right" vertical="top" wrapText="1"/>
    </xf>
    <xf numFmtId="0" fontId="63" fillId="0" borderId="21" xfId="19" quotePrefix="1" applyFont="1" applyFill="1" applyBorder="1" applyAlignment="1">
      <alignment vertical="top" wrapText="1"/>
    </xf>
    <xf numFmtId="0" fontId="64" fillId="0" borderId="22" xfId="0" applyFont="1" applyFill="1" applyBorder="1" applyAlignment="1">
      <alignment vertical="top" wrapText="1"/>
    </xf>
    <xf numFmtId="0" fontId="64" fillId="0" borderId="22" xfId="19" applyFont="1" applyFill="1" applyBorder="1" applyAlignment="1">
      <alignment vertical="top" wrapText="1"/>
    </xf>
    <xf numFmtId="0" fontId="64" fillId="0" borderId="22" xfId="19" applyFont="1" applyFill="1" applyBorder="1" applyAlignment="1">
      <alignment horizontal="center" wrapText="1"/>
    </xf>
    <xf numFmtId="0" fontId="63" fillId="6" borderId="3" xfId="19" applyFont="1" applyFill="1" applyBorder="1" applyAlignment="1">
      <alignment vertical="top" wrapText="1"/>
    </xf>
    <xf numFmtId="3" fontId="63" fillId="6" borderId="3" xfId="19" applyNumberFormat="1" applyFont="1" applyFill="1" applyBorder="1" applyAlignment="1">
      <alignment horizontal="center" wrapText="1"/>
    </xf>
    <xf numFmtId="44" fontId="63" fillId="6" borderId="3" xfId="19" applyNumberFormat="1" applyFont="1" applyFill="1" applyBorder="1" applyAlignment="1" applyProtection="1">
      <alignment wrapText="1"/>
      <protection locked="0"/>
    </xf>
    <xf numFmtId="44" fontId="63" fillId="6" borderId="4" xfId="19" applyNumberFormat="1" applyFont="1" applyFill="1" applyBorder="1" applyAlignment="1">
      <alignment wrapText="1"/>
    </xf>
    <xf numFmtId="0" fontId="2" fillId="8" borderId="0" xfId="19" applyFont="1" applyFill="1" applyAlignment="1">
      <alignment wrapText="1"/>
    </xf>
    <xf numFmtId="0" fontId="64" fillId="0" borderId="21" xfId="0" applyFont="1" applyBorder="1" applyAlignment="1">
      <alignment horizontal="left" vertical="top" wrapText="1"/>
    </xf>
    <xf numFmtId="168" fontId="49" fillId="0" borderId="21" xfId="0" applyNumberFormat="1" applyFont="1" applyBorder="1" applyAlignment="1">
      <alignment horizontal="center" wrapText="1"/>
    </xf>
    <xf numFmtId="3" fontId="49" fillId="0" borderId="21" xfId="0" applyNumberFormat="1" applyFont="1" applyBorder="1" applyAlignment="1">
      <alignment horizontal="center" wrapText="1"/>
    </xf>
    <xf numFmtId="44" fontId="63" fillId="8" borderId="4" xfId="19" applyNumberFormat="1" applyFont="1" applyFill="1" applyBorder="1" applyAlignment="1">
      <alignment wrapText="1"/>
    </xf>
    <xf numFmtId="0" fontId="64" fillId="8" borderId="0" xfId="19" applyFont="1" applyFill="1" applyAlignment="1">
      <alignment wrapText="1"/>
    </xf>
    <xf numFmtId="0" fontId="63" fillId="8" borderId="3" xfId="19" applyFont="1" applyFill="1" applyBorder="1" applyAlignment="1">
      <alignment vertical="top"/>
    </xf>
    <xf numFmtId="0" fontId="64" fillId="0" borderId="20" xfId="0" applyFont="1" applyFill="1" applyBorder="1" applyAlignment="1">
      <alignment horizontal="center"/>
    </xf>
    <xf numFmtId="3" fontId="64" fillId="0" borderId="20" xfId="0" applyNumberFormat="1" applyFont="1" applyFill="1" applyBorder="1" applyAlignment="1">
      <alignment horizontal="right"/>
    </xf>
    <xf numFmtId="0" fontId="64" fillId="0" borderId="20" xfId="0" applyFont="1" applyFill="1" applyBorder="1" applyAlignment="1">
      <alignment wrapText="1"/>
    </xf>
    <xf numFmtId="3" fontId="64" fillId="0" borderId="21" xfId="0" applyNumberFormat="1" applyFont="1" applyFill="1" applyBorder="1" applyAlignment="1">
      <alignment horizontal="right"/>
    </xf>
    <xf numFmtId="3" fontId="64" fillId="0" borderId="21" xfId="0" applyNumberFormat="1" applyFont="1" applyFill="1" applyBorder="1" applyAlignment="1">
      <alignment wrapText="1"/>
    </xf>
    <xf numFmtId="0" fontId="64" fillId="0" borderId="42" xfId="19" applyFont="1" applyFill="1" applyBorder="1" applyAlignment="1">
      <alignment vertical="top" wrapText="1"/>
    </xf>
    <xf numFmtId="0" fontId="64" fillId="0" borderId="42" xfId="0" applyFont="1" applyFill="1" applyBorder="1" applyAlignment="1">
      <alignment wrapText="1"/>
    </xf>
    <xf numFmtId="0" fontId="64" fillId="0" borderId="42" xfId="0" applyFont="1" applyFill="1" applyBorder="1" applyAlignment="1">
      <alignment vertical="top" wrapText="1"/>
    </xf>
    <xf numFmtId="0" fontId="64" fillId="0" borderId="22" xfId="0" applyFont="1" applyFill="1" applyBorder="1" applyAlignment="1">
      <alignment horizontal="right" vertical="top" wrapText="1"/>
    </xf>
    <xf numFmtId="0" fontId="64" fillId="0" borderId="0" xfId="19" applyFont="1" applyFill="1" applyAlignment="1">
      <alignment wrapText="1"/>
    </xf>
    <xf numFmtId="0" fontId="49" fillId="0" borderId="20" xfId="0" applyFont="1" applyFill="1" applyBorder="1" applyAlignment="1">
      <alignment vertical="top" wrapText="1"/>
    </xf>
    <xf numFmtId="0" fontId="49" fillId="0" borderId="21" xfId="0" applyFont="1" applyFill="1" applyBorder="1" applyAlignment="1">
      <alignment vertical="top" wrapText="1"/>
    </xf>
    <xf numFmtId="0" fontId="64" fillId="0" borderId="43" xfId="19" applyFont="1" applyFill="1" applyBorder="1" applyAlignment="1">
      <alignment vertical="top" wrapText="1"/>
    </xf>
    <xf numFmtId="0" fontId="64" fillId="0" borderId="0" xfId="19" applyFont="1" applyAlignment="1">
      <alignment wrapText="1"/>
    </xf>
    <xf numFmtId="0" fontId="49" fillId="0" borderId="21" xfId="0" applyFont="1" applyBorder="1" applyAlignment="1">
      <alignment vertical="top" wrapText="1"/>
    </xf>
    <xf numFmtId="0" fontId="49" fillId="0" borderId="21" xfId="0" applyFont="1" applyBorder="1" applyAlignment="1">
      <alignment horizontal="justify" vertical="top" wrapText="1"/>
    </xf>
    <xf numFmtId="0" fontId="49" fillId="0" borderId="21" xfId="0" applyFont="1" applyFill="1" applyBorder="1" applyAlignment="1">
      <alignment horizontal="justify" vertical="top" wrapText="1"/>
    </xf>
    <xf numFmtId="0" fontId="78" fillId="0" borderId="0" xfId="19" applyFont="1" applyFill="1" applyBorder="1"/>
    <xf numFmtId="0" fontId="64" fillId="0" borderId="0" xfId="19" applyFont="1" applyFill="1" applyBorder="1" applyAlignment="1">
      <alignment horizontal="right" vertical="top"/>
    </xf>
    <xf numFmtId="0" fontId="64" fillId="0" borderId="0" xfId="19" applyFont="1" applyFill="1" applyBorder="1" applyAlignment="1">
      <alignment vertical="top"/>
    </xf>
    <xf numFmtId="3" fontId="64" fillId="0" borderId="0" xfId="19" applyNumberFormat="1" applyFont="1" applyFill="1" applyBorder="1" applyAlignment="1">
      <alignment horizontal="center"/>
    </xf>
    <xf numFmtId="166" fontId="64" fillId="0" borderId="0" xfId="19" applyNumberFormat="1" applyFont="1" applyFill="1" applyBorder="1" applyAlignment="1" applyProtection="1">
      <alignment horizontal="right"/>
      <protection locked="0"/>
    </xf>
    <xf numFmtId="166" fontId="64" fillId="0" borderId="0" xfId="19" applyNumberFormat="1" applyFont="1" applyFill="1" applyBorder="1" applyAlignment="1"/>
    <xf numFmtId="0" fontId="48" fillId="14" borderId="3" xfId="19" applyFont="1" applyFill="1" applyBorder="1" applyAlignment="1">
      <alignment horizontal="right" vertical="center"/>
    </xf>
    <xf numFmtId="0" fontId="48" fillId="14" borderId="3" xfId="19" applyFont="1" applyFill="1" applyBorder="1" applyAlignment="1">
      <alignment horizontal="left" vertical="center"/>
    </xf>
    <xf numFmtId="3" fontId="48" fillId="14" borderId="3" xfId="19" applyNumberFormat="1" applyFont="1" applyFill="1" applyBorder="1" applyAlignment="1">
      <alignment horizontal="center" vertical="center"/>
    </xf>
    <xf numFmtId="44" fontId="48" fillId="14" borderId="3" xfId="19" applyNumberFormat="1" applyFont="1" applyFill="1" applyBorder="1" applyAlignment="1" applyProtection="1">
      <alignment horizontal="center" vertical="center"/>
      <protection locked="0"/>
    </xf>
    <xf numFmtId="44" fontId="48" fillId="14" borderId="3" xfId="19" applyNumberFormat="1" applyFont="1" applyFill="1" applyBorder="1" applyAlignment="1">
      <alignment horizontal="center" vertical="center"/>
    </xf>
    <xf numFmtId="0" fontId="3" fillId="8" borderId="2" xfId="19" applyFont="1" applyFill="1" applyBorder="1"/>
    <xf numFmtId="0" fontId="3" fillId="8" borderId="3" xfId="19" applyFont="1" applyFill="1" applyBorder="1"/>
    <xf numFmtId="3" fontId="63" fillId="8" borderId="3" xfId="19" applyNumberFormat="1" applyFont="1" applyFill="1" applyBorder="1" applyAlignment="1">
      <alignment horizontal="center" vertical="center" wrapText="1"/>
    </xf>
    <xf numFmtId="44" fontId="63" fillId="8" borderId="3" xfId="19" applyNumberFormat="1" applyFont="1" applyFill="1" applyBorder="1" applyAlignment="1" applyProtection="1">
      <alignment horizontal="right" vertical="center" wrapText="1"/>
      <protection locked="0"/>
    </xf>
    <xf numFmtId="44" fontId="63" fillId="8" borderId="3" xfId="19" applyNumberFormat="1" applyFont="1" applyFill="1" applyBorder="1" applyAlignment="1">
      <alignment horizontal="center" vertical="center" wrapText="1"/>
    </xf>
    <xf numFmtId="0" fontId="49" fillId="0" borderId="41" xfId="19" applyFont="1" applyBorder="1" applyAlignment="1">
      <alignment vertical="top" wrapText="1"/>
    </xf>
    <xf numFmtId="0" fontId="64" fillId="0" borderId="41" xfId="19" applyFont="1" applyBorder="1" applyAlignment="1">
      <alignment horizontal="center" wrapText="1"/>
    </xf>
    <xf numFmtId="44" fontId="64" fillId="0" borderId="41" xfId="19" applyNumberFormat="1" applyFont="1" applyBorder="1" applyAlignment="1" applyProtection="1">
      <alignment wrapText="1"/>
      <protection locked="0"/>
    </xf>
    <xf numFmtId="44" fontId="64" fillId="0" borderId="41" xfId="19" applyNumberFormat="1" applyFont="1" applyBorder="1" applyAlignment="1">
      <alignment wrapText="1"/>
    </xf>
    <xf numFmtId="0" fontId="63" fillId="0" borderId="21" xfId="19" applyFont="1" applyBorder="1" applyAlignment="1">
      <alignment vertical="top" wrapText="1"/>
    </xf>
    <xf numFmtId="0" fontId="64" fillId="0" borderId="21" xfId="19" applyFont="1" applyBorder="1" applyAlignment="1">
      <alignment horizontal="center" wrapText="1"/>
    </xf>
    <xf numFmtId="44" fontId="64" fillId="0" borderId="21" xfId="19" applyNumberFormat="1" applyFont="1" applyBorder="1"/>
    <xf numFmtId="0" fontId="64" fillId="0" borderId="21" xfId="19" quotePrefix="1" applyFont="1" applyBorder="1" applyAlignment="1">
      <alignment vertical="top" wrapText="1"/>
    </xf>
    <xf numFmtId="44" fontId="2" fillId="0" borderId="21" xfId="19" applyNumberFormat="1" applyBorder="1"/>
    <xf numFmtId="44" fontId="49" fillId="0" borderId="0" xfId="19" applyNumberFormat="1" applyFont="1" applyFill="1" applyBorder="1" applyProtection="1">
      <protection locked="0"/>
    </xf>
    <xf numFmtId="0" fontId="3" fillId="0" borderId="0" xfId="22" applyFont="1" applyAlignment="1">
      <alignment horizontal="center" vertical="center" wrapText="1"/>
    </xf>
    <xf numFmtId="4" fontId="3" fillId="0" borderId="0" xfId="22" applyNumberFormat="1" applyFont="1" applyAlignment="1">
      <alignment horizontal="center" vertical="center" wrapText="1"/>
    </xf>
    <xf numFmtId="0" fontId="86" fillId="0" borderId="0" xfId="32" applyFont="1"/>
    <xf numFmtId="14" fontId="86" fillId="0" borderId="0" xfId="32" applyNumberFormat="1" applyFont="1"/>
    <xf numFmtId="0" fontId="87" fillId="0" borderId="0" xfId="32" applyFont="1"/>
    <xf numFmtId="4" fontId="88" fillId="0" borderId="0" xfId="32" applyNumberFormat="1" applyFont="1" applyAlignment="1">
      <alignment horizontal="center"/>
    </xf>
    <xf numFmtId="2" fontId="88" fillId="0" borderId="0" xfId="32" applyNumberFormat="1" applyFont="1" applyAlignment="1">
      <alignment horizontal="center"/>
    </xf>
    <xf numFmtId="4" fontId="11" fillId="0" borderId="0" xfId="32" applyNumberFormat="1" applyFont="1" applyAlignment="1">
      <alignment horizontal="center"/>
    </xf>
    <xf numFmtId="2" fontId="88" fillId="0" borderId="0" xfId="32" applyNumberFormat="1" applyFont="1" applyAlignment="1">
      <alignment horizontal="left"/>
    </xf>
    <xf numFmtId="0" fontId="11" fillId="0" borderId="0" xfId="32" applyFont="1"/>
    <xf numFmtId="0" fontId="87" fillId="0" borderId="0" xfId="32" applyFont="1" applyAlignment="1">
      <alignment vertical="top"/>
    </xf>
    <xf numFmtId="4" fontId="87" fillId="0" borderId="0" xfId="32" applyNumberFormat="1" applyFont="1"/>
    <xf numFmtId="4" fontId="87" fillId="0" borderId="0" xfId="32" applyNumberFormat="1" applyFont="1" applyAlignment="1">
      <alignment horizontal="center"/>
    </xf>
    <xf numFmtId="0" fontId="3" fillId="0" borderId="46" xfId="22" applyFont="1" applyBorder="1" applyAlignment="1">
      <alignment horizontal="center" vertical="center" wrapText="1"/>
    </xf>
    <xf numFmtId="0" fontId="3" fillId="0" borderId="47" xfId="22" applyFont="1" applyBorder="1" applyAlignment="1">
      <alignment horizontal="center" vertical="center" wrapText="1"/>
    </xf>
    <xf numFmtId="4" fontId="3" fillId="0" borderId="47" xfId="22" applyNumberFormat="1" applyFont="1" applyBorder="1" applyAlignment="1">
      <alignment horizontal="center" vertical="center" wrapText="1"/>
    </xf>
    <xf numFmtId="4" fontId="3" fillId="0" borderId="48" xfId="22" applyNumberFormat="1" applyFont="1" applyBorder="1" applyAlignment="1">
      <alignment horizontal="center" vertical="center" wrapText="1"/>
    </xf>
    <xf numFmtId="0" fontId="89" fillId="0" borderId="0" xfId="32" applyFont="1" applyAlignment="1">
      <alignment vertical="top"/>
    </xf>
    <xf numFmtId="0" fontId="89" fillId="0" borderId="0" xfId="32" applyFont="1"/>
    <xf numFmtId="4" fontId="89" fillId="0" borderId="0" xfId="32" applyNumberFormat="1" applyFont="1"/>
    <xf numFmtId="4" fontId="89" fillId="0" borderId="0" xfId="32" applyNumberFormat="1" applyFont="1" applyAlignment="1">
      <alignment horizontal="center"/>
    </xf>
    <xf numFmtId="0" fontId="90" fillId="0" borderId="24" xfId="32" applyFont="1" applyBorder="1" applyAlignment="1">
      <alignment horizontal="center" vertical="top"/>
    </xf>
    <xf numFmtId="0" fontId="90" fillId="0" borderId="44" xfId="32" applyFont="1" applyBorder="1" applyAlignment="1">
      <alignment horizontal="center"/>
    </xf>
    <xf numFmtId="4" fontId="90" fillId="0" borderId="44" xfId="32" applyNumberFormat="1" applyFont="1" applyBorder="1" applyAlignment="1">
      <alignment horizontal="center"/>
    </xf>
    <xf numFmtId="4" fontId="90" fillId="0" borderId="45" xfId="32" applyNumberFormat="1" applyFont="1" applyBorder="1" applyAlignment="1">
      <alignment horizontal="center"/>
    </xf>
    <xf numFmtId="0" fontId="88" fillId="0" borderId="49" xfId="32" applyFont="1" applyBorder="1" applyAlignment="1">
      <alignment horizontal="center" vertical="top"/>
    </xf>
    <xf numFmtId="0" fontId="2" fillId="0" borderId="50" xfId="32" applyFont="1" applyBorder="1" applyAlignment="1">
      <alignment horizontal="left" wrapText="1"/>
    </xf>
    <xf numFmtId="0" fontId="88" fillId="0" borderId="51" xfId="32" applyFont="1" applyBorder="1" applyAlignment="1">
      <alignment horizontal="center"/>
    </xf>
    <xf numFmtId="4" fontId="88" fillId="0" borderId="51" xfId="32" applyNumberFormat="1" applyFont="1" applyBorder="1" applyAlignment="1">
      <alignment horizontal="center"/>
    </xf>
    <xf numFmtId="4" fontId="88" fillId="0" borderId="52" xfId="32" applyNumberFormat="1" applyFont="1" applyBorder="1" applyAlignment="1">
      <alignment horizontal="center"/>
    </xf>
    <xf numFmtId="0" fontId="88" fillId="0" borderId="53" xfId="32" applyFont="1" applyBorder="1" applyAlignment="1">
      <alignment horizontal="center" vertical="top"/>
    </xf>
    <xf numFmtId="0" fontId="88" fillId="0" borderId="6" xfId="32" applyFont="1" applyBorder="1" applyAlignment="1">
      <alignment horizontal="right"/>
    </xf>
    <xf numFmtId="0" fontId="88" fillId="0" borderId="10" xfId="32" applyFont="1" applyBorder="1" applyAlignment="1">
      <alignment horizontal="center"/>
    </xf>
    <xf numFmtId="4" fontId="88" fillId="0" borderId="10" xfId="32" applyNumberFormat="1" applyFont="1" applyBorder="1" applyAlignment="1">
      <alignment horizontal="center"/>
    </xf>
    <xf numFmtId="4" fontId="88" fillId="0" borderId="54" xfId="33" applyNumberFormat="1" applyFont="1" applyBorder="1" applyAlignment="1">
      <alignment horizontal="center"/>
    </xf>
    <xf numFmtId="0" fontId="88" fillId="0" borderId="55" xfId="32" applyFont="1" applyBorder="1" applyAlignment="1">
      <alignment horizontal="center" vertical="top"/>
    </xf>
    <xf numFmtId="0" fontId="2" fillId="0" borderId="7" xfId="32" applyFont="1" applyBorder="1" applyAlignment="1">
      <alignment horizontal="left" vertical="top" wrapText="1"/>
    </xf>
    <xf numFmtId="0" fontId="88" fillId="0" borderId="13" xfId="32" applyFont="1" applyBorder="1" applyAlignment="1">
      <alignment horizontal="center"/>
    </xf>
    <xf numFmtId="4" fontId="88" fillId="0" borderId="13" xfId="32" applyNumberFormat="1" applyFont="1" applyBorder="1" applyAlignment="1">
      <alignment horizontal="center"/>
    </xf>
    <xf numFmtId="4" fontId="88" fillId="0" borderId="56" xfId="32" applyNumberFormat="1" applyFont="1" applyBorder="1" applyAlignment="1">
      <alignment horizontal="center"/>
    </xf>
    <xf numFmtId="4" fontId="88" fillId="0" borderId="57" xfId="33" applyNumberFormat="1" applyFont="1" applyBorder="1" applyAlignment="1">
      <alignment horizontal="center"/>
    </xf>
    <xf numFmtId="0" fontId="11" fillId="0" borderId="55" xfId="32" applyFont="1" applyBorder="1" applyAlignment="1">
      <alignment horizontal="center" vertical="top"/>
    </xf>
    <xf numFmtId="0" fontId="2" fillId="0" borderId="0" xfId="32" applyFont="1" applyAlignment="1">
      <alignment vertical="top" wrapText="1"/>
    </xf>
    <xf numFmtId="0" fontId="11" fillId="0" borderId="5" xfId="32" applyFont="1" applyBorder="1" applyAlignment="1">
      <alignment horizontal="center"/>
    </xf>
    <xf numFmtId="4" fontId="11" fillId="0" borderId="13" xfId="32" applyNumberFormat="1" applyFont="1" applyBorder="1" applyAlignment="1">
      <alignment horizontal="center"/>
    </xf>
    <xf numFmtId="4" fontId="11" fillId="0" borderId="56" xfId="32" applyNumberFormat="1" applyFont="1" applyBorder="1" applyAlignment="1">
      <alignment horizontal="center"/>
    </xf>
    <xf numFmtId="0" fontId="11" fillId="0" borderId="53" xfId="32" applyFont="1" applyBorder="1" applyAlignment="1">
      <alignment horizontal="center" vertical="top"/>
    </xf>
    <xf numFmtId="0" fontId="11" fillId="0" borderId="10" xfId="32" applyFont="1" applyBorder="1" applyAlignment="1">
      <alignment horizontal="right"/>
    </xf>
    <xf numFmtId="0" fontId="11" fillId="0" borderId="10" xfId="32" quotePrefix="1" applyFont="1" applyBorder="1" applyAlignment="1">
      <alignment horizontal="center"/>
    </xf>
    <xf numFmtId="4" fontId="11" fillId="0" borderId="10" xfId="32" applyNumberFormat="1" applyFont="1" applyBorder="1" applyAlignment="1">
      <alignment horizontal="center"/>
    </xf>
    <xf numFmtId="4" fontId="11" fillId="0" borderId="54" xfId="32" applyNumberFormat="1" applyFont="1" applyBorder="1" applyAlignment="1">
      <alignment horizontal="center"/>
    </xf>
    <xf numFmtId="0" fontId="14" fillId="0" borderId="5" xfId="32" applyFont="1" applyBorder="1" applyAlignment="1">
      <alignment horizontal="left" vertical="top" wrapText="1"/>
    </xf>
    <xf numFmtId="0" fontId="11" fillId="0" borderId="13" xfId="32" applyFont="1" applyBorder="1" applyAlignment="1">
      <alignment horizontal="center"/>
    </xf>
    <xf numFmtId="0" fontId="11" fillId="0" borderId="10" xfId="32" applyFont="1" applyBorder="1" applyAlignment="1">
      <alignment horizontal="center"/>
    </xf>
    <xf numFmtId="0" fontId="11" fillId="0" borderId="13" xfId="32" applyFont="1" applyBorder="1" applyAlignment="1">
      <alignment horizontal="left" vertical="top" wrapText="1"/>
    </xf>
    <xf numFmtId="0" fontId="88" fillId="0" borderId="58" xfId="32" applyFont="1" applyBorder="1" applyAlignment="1">
      <alignment horizontal="center" vertical="top"/>
    </xf>
    <xf numFmtId="0" fontId="88" fillId="0" borderId="7" xfId="32" applyFont="1" applyBorder="1" applyAlignment="1">
      <alignment horizontal="left" vertical="top" wrapText="1"/>
    </xf>
    <xf numFmtId="0" fontId="88" fillId="0" borderId="0" xfId="32" applyFont="1" applyAlignment="1">
      <alignment horizontal="center"/>
    </xf>
    <xf numFmtId="4" fontId="88" fillId="0" borderId="7" xfId="32" applyNumberFormat="1" applyFont="1" applyBorder="1" applyAlignment="1">
      <alignment horizontal="center"/>
    </xf>
    <xf numFmtId="4" fontId="88" fillId="0" borderId="59" xfId="32" applyNumberFormat="1" applyFont="1" applyBorder="1" applyAlignment="1">
      <alignment horizontal="center"/>
    </xf>
    <xf numFmtId="0" fontId="88" fillId="0" borderId="10" xfId="32" applyFont="1" applyBorder="1" applyAlignment="1">
      <alignment horizontal="right"/>
    </xf>
    <xf numFmtId="0" fontId="2" fillId="0" borderId="7" xfId="32" applyFont="1" applyBorder="1" applyAlignment="1">
      <alignment horizontal="left" vertical="center" wrapText="1"/>
    </xf>
    <xf numFmtId="4" fontId="88" fillId="0" borderId="59" xfId="33" applyNumberFormat="1" applyFont="1" applyBorder="1" applyAlignment="1">
      <alignment horizontal="center"/>
    </xf>
    <xf numFmtId="0" fontId="88" fillId="0" borderId="7" xfId="32" applyFont="1" applyBorder="1" applyAlignment="1">
      <alignment horizontal="center"/>
    </xf>
    <xf numFmtId="0" fontId="2" fillId="0" borderId="6" xfId="32" applyFont="1" applyBorder="1" applyAlignment="1">
      <alignment horizontal="left" vertical="center" wrapText="1"/>
    </xf>
    <xf numFmtId="4" fontId="88" fillId="0" borderId="6" xfId="32" applyNumberFormat="1" applyFont="1" applyBorder="1" applyAlignment="1">
      <alignment horizontal="center"/>
    </xf>
    <xf numFmtId="0" fontId="20" fillId="0" borderId="7" xfId="32" applyFont="1" applyBorder="1" applyAlignment="1">
      <alignment horizontal="center"/>
    </xf>
    <xf numFmtId="4" fontId="2" fillId="0" borderId="0" xfId="32" applyNumberFormat="1" applyFont="1" applyAlignment="1">
      <alignment horizontal="center"/>
    </xf>
    <xf numFmtId="4" fontId="20" fillId="0" borderId="7" xfId="32" applyNumberFormat="1" applyFont="1" applyBorder="1" applyAlignment="1" applyProtection="1">
      <alignment horizontal="center"/>
      <protection locked="0"/>
    </xf>
    <xf numFmtId="2" fontId="87" fillId="0" borderId="0" xfId="32" applyNumberFormat="1" applyFont="1"/>
    <xf numFmtId="0" fontId="87" fillId="0" borderId="0" xfId="32" applyFont="1" applyAlignment="1">
      <alignment horizontal="center"/>
    </xf>
    <xf numFmtId="0" fontId="2" fillId="0" borderId="58" xfId="32" applyFont="1" applyBorder="1" applyAlignment="1">
      <alignment horizontal="center" vertical="top"/>
    </xf>
    <xf numFmtId="0" fontId="2" fillId="0" borderId="8" xfId="32" applyFont="1" applyBorder="1" applyAlignment="1">
      <alignment horizontal="left" vertical="top" wrapText="1"/>
    </xf>
    <xf numFmtId="0" fontId="2" fillId="0" borderId="5" xfId="32" applyFont="1" applyBorder="1" applyAlignment="1">
      <alignment horizontal="center"/>
    </xf>
    <xf numFmtId="4" fontId="2" fillId="0" borderId="7" xfId="32" applyNumberFormat="1" applyFont="1" applyBorder="1" applyAlignment="1">
      <alignment horizontal="center"/>
    </xf>
    <xf numFmtId="4" fontId="2" fillId="0" borderId="59" xfId="32" applyNumberFormat="1" applyFont="1" applyBorder="1" applyAlignment="1">
      <alignment horizontal="center"/>
    </xf>
    <xf numFmtId="0" fontId="2" fillId="0" borderId="0" xfId="32" applyFont="1"/>
    <xf numFmtId="2" fontId="2" fillId="0" borderId="0" xfId="32" applyNumberFormat="1" applyFont="1" applyAlignment="1">
      <alignment horizontal="center"/>
    </xf>
    <xf numFmtId="0" fontId="2" fillId="0" borderId="53" xfId="32" applyFont="1" applyBorder="1" applyAlignment="1">
      <alignment horizontal="center" vertical="top"/>
    </xf>
    <xf numFmtId="0" fontId="2" fillId="0" borderId="10" xfId="32" applyFont="1" applyBorder="1" applyAlignment="1">
      <alignment horizontal="right"/>
    </xf>
    <xf numFmtId="0" fontId="2" fillId="0" borderId="10" xfId="32" applyFont="1" applyBorder="1" applyAlignment="1">
      <alignment horizontal="center"/>
    </xf>
    <xf numFmtId="4" fontId="2" fillId="0" borderId="10" xfId="32" applyNumberFormat="1" applyFont="1" applyBorder="1" applyAlignment="1">
      <alignment horizontal="center"/>
    </xf>
    <xf numFmtId="4" fontId="2" fillId="0" borderId="54" xfId="33" applyNumberFormat="1" applyFont="1" applyBorder="1" applyAlignment="1">
      <alignment horizontal="center"/>
    </xf>
    <xf numFmtId="2" fontId="2" fillId="0" borderId="0" xfId="32" applyNumberFormat="1" applyFont="1" applyAlignment="1">
      <alignment horizontal="left"/>
    </xf>
    <xf numFmtId="0" fontId="88" fillId="0" borderId="60" xfId="32" applyFont="1" applyBorder="1" applyAlignment="1">
      <alignment horizontal="center" vertical="top"/>
    </xf>
    <xf numFmtId="0" fontId="88" fillId="0" borderId="5" xfId="32" applyFont="1" applyBorder="1" applyAlignment="1">
      <alignment horizontal="left" vertical="top" wrapText="1"/>
    </xf>
    <xf numFmtId="0" fontId="87" fillId="0" borderId="8" xfId="32" applyFont="1" applyBorder="1"/>
    <xf numFmtId="0" fontId="87" fillId="0" borderId="5" xfId="32" applyFont="1" applyBorder="1"/>
    <xf numFmtId="4" fontId="87" fillId="0" borderId="61" xfId="32" applyNumberFormat="1" applyFont="1" applyBorder="1" applyAlignment="1">
      <alignment horizontal="center"/>
    </xf>
    <xf numFmtId="0" fontId="88" fillId="0" borderId="13" xfId="32" applyFont="1" applyBorder="1" applyAlignment="1">
      <alignment horizontal="left" vertical="top" wrapText="1"/>
    </xf>
    <xf numFmtId="0" fontId="2" fillId="0" borderId="7" xfId="32" quotePrefix="1" applyFont="1" applyBorder="1" applyAlignment="1">
      <alignment horizontal="center"/>
    </xf>
    <xf numFmtId="0" fontId="88" fillId="0" borderId="10" xfId="32" applyFont="1" applyBorder="1" applyAlignment="1">
      <alignment horizontal="left" vertical="top"/>
    </xf>
    <xf numFmtId="0" fontId="2" fillId="0" borderId="6" xfId="32" quotePrefix="1" applyFont="1" applyBorder="1" applyAlignment="1">
      <alignment horizontal="center"/>
    </xf>
    <xf numFmtId="0" fontId="2" fillId="0" borderId="5" xfId="32" quotePrefix="1" applyFont="1" applyBorder="1" applyAlignment="1">
      <alignment horizontal="center"/>
    </xf>
    <xf numFmtId="4" fontId="88" fillId="0" borderId="5" xfId="32" applyNumberFormat="1" applyFont="1" applyBorder="1" applyAlignment="1">
      <alignment horizontal="center"/>
    </xf>
    <xf numFmtId="4" fontId="88" fillId="0" borderId="61" xfId="33" applyNumberFormat="1" applyFont="1" applyBorder="1" applyAlignment="1">
      <alignment horizontal="center"/>
    </xf>
    <xf numFmtId="0" fontId="2" fillId="0" borderId="10" xfId="32" quotePrefix="1" applyFont="1" applyBorder="1" applyAlignment="1">
      <alignment horizontal="center"/>
    </xf>
    <xf numFmtId="0" fontId="88" fillId="0" borderId="7" xfId="32" applyFont="1" applyBorder="1" applyAlignment="1">
      <alignment horizontal="left"/>
    </xf>
    <xf numFmtId="0" fontId="2" fillId="0" borderId="13" xfId="32" quotePrefix="1" applyFont="1" applyBorder="1" applyAlignment="1">
      <alignment horizontal="center"/>
    </xf>
    <xf numFmtId="0" fontId="88" fillId="0" borderId="6" xfId="32" applyFont="1" applyBorder="1" applyAlignment="1">
      <alignment horizontal="left"/>
    </xf>
    <xf numFmtId="0" fontId="11" fillId="18" borderId="13" xfId="32" applyFont="1" applyFill="1" applyBorder="1" applyAlignment="1">
      <alignment horizontal="left" vertical="top" wrapText="1"/>
    </xf>
    <xf numFmtId="0" fontId="93" fillId="0" borderId="62" xfId="32" applyFont="1" applyBorder="1" applyAlignment="1">
      <alignment horizontal="center" vertical="top"/>
    </xf>
    <xf numFmtId="0" fontId="90" fillId="0" borderId="63" xfId="32" quotePrefix="1" applyFont="1" applyBorder="1" applyAlignment="1">
      <alignment horizontal="right"/>
    </xf>
    <xf numFmtId="0" fontId="93" fillId="0" borderId="64" xfId="32" applyFont="1" applyBorder="1"/>
    <xf numFmtId="4" fontId="93" fillId="0" borderId="64" xfId="32" applyNumberFormat="1" applyFont="1" applyBorder="1" applyAlignment="1">
      <alignment horizontal="center"/>
    </xf>
    <xf numFmtId="4" fontId="93" fillId="0" borderId="63" xfId="32" applyNumberFormat="1" applyFont="1" applyBorder="1" applyAlignment="1">
      <alignment horizontal="center"/>
    </xf>
    <xf numFmtId="4" fontId="94" fillId="0" borderId="65" xfId="33" applyNumberFormat="1" applyFont="1" applyBorder="1" applyAlignment="1">
      <alignment horizontal="center"/>
    </xf>
    <xf numFmtId="2" fontId="93" fillId="0" borderId="0" xfId="32" applyNumberFormat="1" applyFont="1"/>
    <xf numFmtId="4" fontId="93" fillId="0" borderId="0" xfId="32" applyNumberFormat="1" applyFont="1" applyAlignment="1">
      <alignment horizontal="center"/>
    </xf>
    <xf numFmtId="0" fontId="93" fillId="0" borderId="0" xfId="32" applyFont="1" applyAlignment="1">
      <alignment horizontal="center" vertical="top"/>
    </xf>
    <xf numFmtId="0" fontId="90" fillId="0" borderId="0" xfId="32" quotePrefix="1" applyFont="1" applyAlignment="1">
      <alignment horizontal="right"/>
    </xf>
    <xf numFmtId="0" fontId="93" fillId="0" borderId="0" xfId="32" applyFont="1"/>
    <xf numFmtId="4" fontId="95" fillId="0" borderId="0" xfId="33" applyNumberFormat="1" applyFont="1" applyAlignment="1">
      <alignment horizontal="center"/>
    </xf>
    <xf numFmtId="0" fontId="90" fillId="0" borderId="0" xfId="32" applyFont="1" applyAlignment="1">
      <alignment horizontal="center"/>
    </xf>
    <xf numFmtId="4" fontId="90" fillId="0" borderId="0" xfId="32" applyNumberFormat="1" applyFont="1" applyAlignment="1">
      <alignment horizontal="center"/>
    </xf>
    <xf numFmtId="0" fontId="88" fillId="0" borderId="66" xfId="32" applyFont="1" applyBorder="1" applyAlignment="1">
      <alignment horizontal="center" vertical="top"/>
    </xf>
    <xf numFmtId="0" fontId="88" fillId="0" borderId="50" xfId="32" applyFont="1" applyBorder="1" applyAlignment="1">
      <alignment horizontal="left" vertical="top" wrapText="1"/>
    </xf>
    <xf numFmtId="0" fontId="88" fillId="0" borderId="67" xfId="32" applyFont="1" applyBorder="1" applyAlignment="1">
      <alignment horizontal="center"/>
    </xf>
    <xf numFmtId="4" fontId="88" fillId="0" borderId="50" xfId="32" applyNumberFormat="1" applyFont="1" applyBorder="1" applyAlignment="1">
      <alignment horizontal="center"/>
    </xf>
    <xf numFmtId="4" fontId="88" fillId="0" borderId="67" xfId="32" applyNumberFormat="1" applyFont="1" applyBorder="1" applyAlignment="1">
      <alignment horizontal="center"/>
    </xf>
    <xf numFmtId="4" fontId="88" fillId="0" borderId="68" xfId="32" applyNumberFormat="1" applyFont="1" applyBorder="1" applyAlignment="1">
      <alignment horizontal="center"/>
    </xf>
    <xf numFmtId="0" fontId="88" fillId="0" borderId="10" xfId="32" applyFont="1" applyBorder="1" applyAlignment="1">
      <alignment horizontal="right" vertical="center"/>
    </xf>
    <xf numFmtId="0" fontId="88" fillId="0" borderId="10" xfId="32" applyFont="1" applyBorder="1" applyAlignment="1">
      <alignment horizontal="center" vertical="center"/>
    </xf>
    <xf numFmtId="0" fontId="88" fillId="0" borderId="6" xfId="32" applyFont="1" applyBorder="1" applyAlignment="1">
      <alignment horizontal="right" vertical="top"/>
    </xf>
    <xf numFmtId="0" fontId="88" fillId="0" borderId="6" xfId="32" applyFont="1" applyBorder="1" applyAlignment="1">
      <alignment horizontal="center" vertical="top"/>
    </xf>
    <xf numFmtId="0" fontId="88" fillId="0" borderId="7" xfId="32" applyFont="1" applyBorder="1" applyAlignment="1">
      <alignment horizontal="center" vertical="top"/>
    </xf>
    <xf numFmtId="0" fontId="88" fillId="0" borderId="12" xfId="32" applyFont="1" applyBorder="1" applyAlignment="1">
      <alignment horizontal="center"/>
    </xf>
    <xf numFmtId="4" fontId="88" fillId="0" borderId="12" xfId="32" applyNumberFormat="1" applyFont="1" applyBorder="1" applyAlignment="1">
      <alignment horizontal="center"/>
    </xf>
    <xf numFmtId="4" fontId="88" fillId="0" borderId="69" xfId="32" applyNumberFormat="1" applyFont="1" applyBorder="1" applyAlignment="1">
      <alignment horizontal="center"/>
    </xf>
    <xf numFmtId="4" fontId="86" fillId="0" borderId="0" xfId="32" applyNumberFormat="1" applyFont="1" applyAlignment="1">
      <alignment horizontal="center"/>
    </xf>
    <xf numFmtId="0" fontId="86" fillId="0" borderId="0" xfId="32" applyFont="1" applyAlignment="1">
      <alignment horizontal="center"/>
    </xf>
    <xf numFmtId="0" fontId="88" fillId="0" borderId="6" xfId="32" applyFont="1" applyBorder="1" applyAlignment="1">
      <alignment horizontal="center"/>
    </xf>
    <xf numFmtId="4" fontId="87" fillId="0" borderId="0" xfId="32" applyNumberFormat="1" applyFont="1" applyAlignment="1">
      <alignment horizontal="left"/>
    </xf>
    <xf numFmtId="0" fontId="2" fillId="0" borderId="7" xfId="32" applyFont="1" applyBorder="1" applyAlignment="1">
      <alignment horizontal="left" vertical="top" wrapText="1" shrinkToFit="1"/>
    </xf>
    <xf numFmtId="0" fontId="88" fillId="0" borderId="11" xfId="32" applyFont="1" applyBorder="1" applyAlignment="1">
      <alignment horizontal="center"/>
    </xf>
    <xf numFmtId="4" fontId="88" fillId="0" borderId="61" xfId="32" applyNumberFormat="1" applyFont="1" applyBorder="1" applyAlignment="1">
      <alignment horizontal="center"/>
    </xf>
    <xf numFmtId="0" fontId="88" fillId="0" borderId="13" xfId="32" applyFont="1" applyBorder="1" applyAlignment="1">
      <alignment horizontal="right" vertical="top"/>
    </xf>
    <xf numFmtId="0" fontId="93" fillId="0" borderId="46" xfId="32" applyFont="1" applyBorder="1" applyAlignment="1">
      <alignment horizontal="center" vertical="top"/>
    </xf>
    <xf numFmtId="0" fontId="90" fillId="0" borderId="70" xfId="32" quotePrefix="1" applyFont="1" applyBorder="1" applyAlignment="1">
      <alignment horizontal="right"/>
    </xf>
    <xf numFmtId="0" fontId="93" fillId="0" borderId="44" xfId="32" applyFont="1" applyBorder="1"/>
    <xf numFmtId="4" fontId="93" fillId="0" borderId="44" xfId="32" applyNumberFormat="1" applyFont="1" applyBorder="1" applyAlignment="1">
      <alignment horizontal="center"/>
    </xf>
    <xf numFmtId="4" fontId="93" fillId="0" borderId="70" xfId="32" applyNumberFormat="1" applyFont="1" applyBorder="1" applyAlignment="1">
      <alignment horizontal="center"/>
    </xf>
    <xf numFmtId="4" fontId="94" fillId="0" borderId="45" xfId="33" applyNumberFormat="1" applyFont="1" applyBorder="1" applyAlignment="1">
      <alignment horizontal="center"/>
    </xf>
    <xf numFmtId="0" fontId="88" fillId="0" borderId="0" xfId="32" applyFont="1" applyAlignment="1">
      <alignment vertical="top"/>
    </xf>
    <xf numFmtId="0" fontId="88" fillId="0" borderId="0" xfId="32" applyFont="1" applyAlignment="1">
      <alignment horizontal="right"/>
    </xf>
    <xf numFmtId="4" fontId="88" fillId="0" borderId="0" xfId="33" applyNumberFormat="1" applyFont="1" applyAlignment="1">
      <alignment horizontal="center"/>
    </xf>
    <xf numFmtId="0" fontId="87" fillId="0" borderId="0" xfId="32" applyFont="1" applyAlignment="1">
      <alignment horizontal="left"/>
    </xf>
    <xf numFmtId="4" fontId="88" fillId="19" borderId="0" xfId="32" applyNumberFormat="1" applyFont="1" applyFill="1" applyAlignment="1">
      <alignment horizontal="center"/>
    </xf>
    <xf numFmtId="0" fontId="88" fillId="0" borderId="0" xfId="32" applyFont="1" applyAlignment="1">
      <alignment horizontal="left"/>
    </xf>
    <xf numFmtId="43" fontId="87" fillId="0" borderId="0" xfId="32" applyNumberFormat="1" applyFont="1"/>
    <xf numFmtId="0" fontId="88" fillId="0" borderId="7" xfId="22" applyFont="1" applyBorder="1" applyAlignment="1">
      <alignment horizontal="left" vertical="top" wrapText="1"/>
    </xf>
    <xf numFmtId="0" fontId="88" fillId="0" borderId="5" xfId="22" applyFont="1" applyBorder="1" applyAlignment="1">
      <alignment horizontal="center"/>
    </xf>
    <xf numFmtId="4" fontId="88" fillId="0" borderId="13" xfId="22" applyNumberFormat="1" applyFont="1" applyBorder="1" applyAlignment="1">
      <alignment horizontal="center"/>
    </xf>
    <xf numFmtId="4" fontId="88" fillId="0" borderId="56" xfId="33" applyNumberFormat="1" applyFont="1" applyBorder="1" applyAlignment="1">
      <alignment horizontal="center"/>
    </xf>
    <xf numFmtId="4" fontId="88" fillId="0" borderId="0" xfId="22" applyNumberFormat="1" applyFont="1" applyAlignment="1">
      <alignment horizontal="center"/>
    </xf>
    <xf numFmtId="0" fontId="88" fillId="0" borderId="71" xfId="32" applyFont="1" applyBorder="1" applyAlignment="1">
      <alignment horizontal="right" vertical="top"/>
    </xf>
    <xf numFmtId="0" fontId="88" fillId="0" borderId="10" xfId="32" applyFont="1" applyBorder="1" applyAlignment="1">
      <alignment horizontal="center" vertical="top"/>
    </xf>
    <xf numFmtId="4" fontId="88" fillId="0" borderId="71" xfId="32" applyNumberFormat="1" applyFont="1" applyBorder="1" applyAlignment="1">
      <alignment horizontal="center"/>
    </xf>
    <xf numFmtId="4" fontId="88" fillId="0" borderId="72" xfId="33" applyNumberFormat="1" applyFont="1" applyBorder="1" applyAlignment="1">
      <alignment horizontal="center"/>
    </xf>
    <xf numFmtId="0" fontId="93" fillId="0" borderId="46" xfId="32" applyFont="1" applyBorder="1" applyAlignment="1">
      <alignment vertical="top"/>
    </xf>
    <xf numFmtId="4" fontId="94" fillId="0" borderId="45" xfId="32" applyNumberFormat="1" applyFont="1" applyBorder="1" applyAlignment="1">
      <alignment horizontal="center"/>
    </xf>
    <xf numFmtId="0" fontId="93" fillId="0" borderId="0" xfId="32" applyFont="1" applyAlignment="1">
      <alignment vertical="top"/>
    </xf>
    <xf numFmtId="4" fontId="95" fillId="0" borderId="0" xfId="32" applyNumberFormat="1" applyFont="1" applyAlignment="1">
      <alignment horizontal="center"/>
    </xf>
    <xf numFmtId="0" fontId="88" fillId="0" borderId="51" xfId="32" applyFont="1" applyBorder="1" applyAlignment="1">
      <alignment horizontal="left" vertical="top" wrapText="1"/>
    </xf>
    <xf numFmtId="0" fontId="88" fillId="0" borderId="0" xfId="32" applyFont="1"/>
    <xf numFmtId="4" fontId="88" fillId="0" borderId="15" xfId="32" applyNumberFormat="1" applyFont="1" applyBorder="1" applyAlignment="1">
      <alignment horizontal="center" vertical="center"/>
    </xf>
    <xf numFmtId="2" fontId="96" fillId="0" borderId="0" xfId="32" applyNumberFormat="1" applyFont="1"/>
    <xf numFmtId="4" fontId="88" fillId="0" borderId="0" xfId="32" applyNumberFormat="1" applyFont="1" applyAlignment="1">
      <alignment horizontal="center" vertical="center"/>
    </xf>
    <xf numFmtId="4" fontId="88" fillId="0" borderId="6" xfId="32" applyNumberFormat="1" applyFont="1" applyBorder="1" applyAlignment="1">
      <alignment horizontal="center" vertical="center"/>
    </xf>
    <xf numFmtId="0" fontId="88" fillId="0" borderId="13" xfId="32" quotePrefix="1" applyFont="1" applyBorder="1" applyAlignment="1">
      <alignment horizontal="left" vertical="top" wrapText="1"/>
    </xf>
    <xf numFmtId="4" fontId="2" fillId="0" borderId="0" xfId="32" applyNumberFormat="1" applyFont="1" applyAlignment="1">
      <alignment horizontal="center" vertical="center" wrapText="1"/>
    </xf>
    <xf numFmtId="0" fontId="2" fillId="0" borderId="6" xfId="32" applyFont="1" applyBorder="1" applyAlignment="1">
      <alignment horizontal="right" vertical="center" wrapText="1"/>
    </xf>
    <xf numFmtId="4" fontId="2" fillId="0" borderId="9" xfId="32" applyNumberFormat="1" applyFont="1" applyBorder="1" applyAlignment="1">
      <alignment horizontal="center" vertical="center" wrapText="1"/>
    </xf>
    <xf numFmtId="4" fontId="2" fillId="0" borderId="6" xfId="32" applyNumberFormat="1" applyFont="1" applyBorder="1" applyAlignment="1">
      <alignment horizontal="center" vertical="center" wrapText="1"/>
    </xf>
    <xf numFmtId="0" fontId="88" fillId="0" borderId="0" xfId="32" quotePrefix="1" applyFont="1" applyAlignment="1">
      <alignment horizontal="left" vertical="top" wrapText="1"/>
    </xf>
    <xf numFmtId="0" fontId="88" fillId="0" borderId="5" xfId="32" applyFont="1" applyBorder="1" applyAlignment="1">
      <alignment horizontal="center"/>
    </xf>
    <xf numFmtId="0" fontId="88" fillId="0" borderId="15" xfId="32" applyFont="1" applyBorder="1" applyAlignment="1">
      <alignment horizontal="right"/>
    </xf>
    <xf numFmtId="0" fontId="2" fillId="0" borderId="13" xfId="32" quotePrefix="1" applyFont="1" applyBorder="1" applyAlignment="1">
      <alignment horizontal="left" vertical="top" wrapText="1"/>
    </xf>
    <xf numFmtId="0" fontId="88" fillId="0" borderId="9" xfId="32" applyFont="1" applyBorder="1" applyAlignment="1">
      <alignment horizontal="right"/>
    </xf>
    <xf numFmtId="4" fontId="88" fillId="0" borderId="54" xfId="32" applyNumberFormat="1" applyFont="1" applyBorder="1" applyAlignment="1">
      <alignment horizontal="center"/>
    </xf>
    <xf numFmtId="0" fontId="93" fillId="0" borderId="0" xfId="32" applyFont="1" applyAlignment="1">
      <alignment horizontal="center"/>
    </xf>
    <xf numFmtId="0" fontId="88" fillId="0" borderId="9" xfId="32" applyFont="1" applyBorder="1" applyAlignment="1">
      <alignment horizontal="center"/>
    </xf>
    <xf numFmtId="0" fontId="93" fillId="0" borderId="70" xfId="32" applyFont="1" applyBorder="1"/>
    <xf numFmtId="0" fontId="2" fillId="0" borderId="49" xfId="32" applyFont="1" applyBorder="1" applyAlignment="1">
      <alignment horizontal="center" vertical="top"/>
    </xf>
    <xf numFmtId="0" fontId="2" fillId="0" borderId="50" xfId="32" applyFont="1" applyBorder="1" applyAlignment="1">
      <alignment horizontal="left" vertical="top" wrapText="1"/>
    </xf>
    <xf numFmtId="0" fontId="2" fillId="0" borderId="50" xfId="32" applyFont="1" applyBorder="1" applyAlignment="1">
      <alignment horizontal="center" vertical="center"/>
    </xf>
    <xf numFmtId="4" fontId="2" fillId="0" borderId="51" xfId="32" applyNumberFormat="1" applyFont="1" applyBorder="1" applyAlignment="1">
      <alignment horizontal="center" vertical="center"/>
    </xf>
    <xf numFmtId="4" fontId="2" fillId="0" borderId="52" xfId="32" applyNumberFormat="1" applyFont="1" applyBorder="1" applyAlignment="1">
      <alignment horizontal="center"/>
    </xf>
    <xf numFmtId="0" fontId="2" fillId="0" borderId="55" xfId="32" applyFont="1" applyBorder="1" applyAlignment="1">
      <alignment horizontal="center" vertical="top"/>
    </xf>
    <xf numFmtId="0" fontId="2" fillId="0" borderId="7" xfId="32" applyFont="1" applyBorder="1" applyAlignment="1">
      <alignment horizontal="center"/>
    </xf>
    <xf numFmtId="4" fontId="2" fillId="0" borderId="13" xfId="32" applyNumberFormat="1" applyFont="1" applyBorder="1" applyAlignment="1">
      <alignment horizontal="center"/>
    </xf>
    <xf numFmtId="4" fontId="2" fillId="0" borderId="56" xfId="32" applyNumberFormat="1" applyFont="1" applyBorder="1" applyAlignment="1">
      <alignment horizontal="center"/>
    </xf>
    <xf numFmtId="0" fontId="2" fillId="0" borderId="62" xfId="32" applyFont="1" applyBorder="1" applyAlignment="1">
      <alignment horizontal="center"/>
    </xf>
    <xf numFmtId="0" fontId="2" fillId="0" borderId="71" xfId="22" applyFont="1" applyBorder="1" applyAlignment="1">
      <alignment horizontal="left" vertical="top" wrapText="1"/>
    </xf>
    <xf numFmtId="0" fontId="2" fillId="0" borderId="71" xfId="34" applyFont="1" applyBorder="1" applyAlignment="1">
      <alignment horizontal="center" vertical="center"/>
    </xf>
    <xf numFmtId="4" fontId="2" fillId="0" borderId="63" xfId="32" applyNumberFormat="1" applyFont="1" applyBorder="1" applyAlignment="1">
      <alignment horizontal="center" vertical="center"/>
    </xf>
    <xf numFmtId="4" fontId="2" fillId="0" borderId="65" xfId="33" applyNumberFormat="1" applyFont="1" applyBorder="1" applyAlignment="1">
      <alignment horizontal="center"/>
    </xf>
    <xf numFmtId="0" fontId="95" fillId="0" borderId="46" xfId="32" applyFont="1" applyBorder="1" applyAlignment="1">
      <alignment vertical="top"/>
    </xf>
    <xf numFmtId="0" fontId="95" fillId="0" borderId="70" xfId="32" applyFont="1" applyBorder="1"/>
    <xf numFmtId="4" fontId="95" fillId="0" borderId="70" xfId="32" applyNumberFormat="1" applyFont="1" applyBorder="1" applyAlignment="1">
      <alignment horizontal="center"/>
    </xf>
    <xf numFmtId="0" fontId="88" fillId="0" borderId="0" xfId="32" applyFont="1" applyAlignment="1">
      <alignment horizontal="center" vertical="top"/>
    </xf>
    <xf numFmtId="1" fontId="8" fillId="0" borderId="24" xfId="34" applyNumberFormat="1" applyFont="1" applyBorder="1" applyAlignment="1">
      <alignment horizontal="center" vertical="center" wrapText="1"/>
    </xf>
    <xf numFmtId="4" fontId="8" fillId="0" borderId="45" xfId="22" applyNumberFormat="1" applyFont="1" applyBorder="1" applyAlignment="1">
      <alignment horizontal="center" vertical="center" wrapText="1"/>
    </xf>
    <xf numFmtId="1" fontId="3" fillId="0" borderId="0" xfId="34" applyNumberFormat="1" applyFont="1" applyAlignment="1">
      <alignment horizontal="center" vertical="center" wrapText="1"/>
    </xf>
    <xf numFmtId="0" fontId="2" fillId="0" borderId="0" xfId="34" applyFont="1" applyAlignment="1">
      <alignment horizontal="center" vertical="center" wrapText="1"/>
    </xf>
    <xf numFmtId="4" fontId="2" fillId="0" borderId="0" xfId="34" applyNumberFormat="1" applyFont="1" applyAlignment="1">
      <alignment horizontal="center" vertical="center" wrapText="1"/>
    </xf>
    <xf numFmtId="4" fontId="3" fillId="0" borderId="0" xfId="34" applyNumberFormat="1" applyFont="1" applyAlignment="1">
      <alignment horizontal="center" vertical="center" wrapText="1"/>
    </xf>
    <xf numFmtId="0" fontId="3" fillId="0" borderId="0" xfId="34" applyFont="1" applyAlignment="1">
      <alignment horizontal="left" vertical="center" wrapText="1"/>
    </xf>
    <xf numFmtId="4" fontId="98" fillId="0" borderId="0" xfId="32" applyNumberFormat="1" applyFont="1" applyAlignment="1">
      <alignment horizontal="right"/>
    </xf>
    <xf numFmtId="1" fontId="3" fillId="0" borderId="24" xfId="34" applyNumberFormat="1" applyFont="1" applyBorder="1" applyAlignment="1">
      <alignment horizontal="center" vertical="center" wrapText="1"/>
    </xf>
    <xf numFmtId="0" fontId="8" fillId="0" borderId="44" xfId="34" applyFont="1" applyBorder="1" applyAlignment="1">
      <alignment horizontal="center" vertical="center" wrapText="1"/>
    </xf>
    <xf numFmtId="4" fontId="8" fillId="0" borderId="45" xfId="34" applyNumberFormat="1" applyFont="1" applyBorder="1" applyAlignment="1">
      <alignment horizontal="center" vertical="center" wrapText="1"/>
    </xf>
    <xf numFmtId="0" fontId="99" fillId="0" borderId="0" xfId="32" applyFont="1" applyAlignment="1">
      <alignment wrapText="1"/>
    </xf>
    <xf numFmtId="4" fontId="99" fillId="0" borderId="0" xfId="32" applyNumberFormat="1" applyFont="1" applyAlignment="1">
      <alignment wrapText="1"/>
    </xf>
    <xf numFmtId="4" fontId="2" fillId="0" borderId="0" xfId="34" applyNumberFormat="1" applyFont="1" applyAlignment="1">
      <alignment horizontal="center"/>
    </xf>
    <xf numFmtId="4" fontId="14" fillId="0" borderId="0" xfId="32" applyNumberFormat="1" applyFont="1" applyAlignment="1">
      <alignment horizontal="center" vertical="center"/>
    </xf>
    <xf numFmtId="0" fontId="100" fillId="0" borderId="0" xfId="32" applyFont="1"/>
    <xf numFmtId="4" fontId="3" fillId="0" borderId="0" xfId="32" applyNumberFormat="1" applyFont="1" applyAlignment="1">
      <alignment wrapText="1"/>
    </xf>
    <xf numFmtId="0" fontId="2" fillId="0" borderId="5" xfId="6" applyFill="1" applyBorder="1" applyAlignment="1">
      <alignment horizontal="left" vertical="top" wrapText="1"/>
    </xf>
    <xf numFmtId="0" fontId="65" fillId="0" borderId="32" xfId="0" applyFont="1" applyFill="1" applyBorder="1" applyAlignment="1">
      <alignment vertical="top" wrapText="1"/>
    </xf>
    <xf numFmtId="0" fontId="65" fillId="0" borderId="32" xfId="0" applyFont="1" applyFill="1" applyBorder="1" applyAlignment="1">
      <alignment horizontal="left" vertical="center" wrapText="1" indent="1"/>
    </xf>
    <xf numFmtId="0" fontId="65" fillId="0" borderId="35" xfId="0" applyFont="1" applyFill="1" applyBorder="1" applyAlignment="1">
      <alignment horizontal="left" vertical="top" wrapText="1" indent="1"/>
    </xf>
    <xf numFmtId="0" fontId="65" fillId="0" borderId="32" xfId="0" applyFont="1" applyFill="1" applyBorder="1" applyAlignment="1">
      <alignment horizontal="left" vertical="top" wrapText="1" indent="1"/>
    </xf>
    <xf numFmtId="0" fontId="73" fillId="0" borderId="39" xfId="19" applyFont="1" applyFill="1" applyBorder="1" applyAlignment="1">
      <alignment horizontal="right" vertical="top" wrapText="1"/>
    </xf>
    <xf numFmtId="0" fontId="63" fillId="0" borderId="2" xfId="19" applyFont="1" applyFill="1" applyBorder="1" applyAlignment="1">
      <alignment horizontal="left" vertical="center" wrapText="1"/>
    </xf>
    <xf numFmtId="0" fontId="64" fillId="0" borderId="41" xfId="19" applyFont="1" applyFill="1" applyBorder="1" applyAlignment="1">
      <alignment vertical="top" wrapText="1"/>
    </xf>
    <xf numFmtId="0" fontId="49" fillId="0" borderId="21" xfId="0" applyFont="1" applyFill="1" applyBorder="1" applyAlignment="1">
      <alignment horizontal="left" vertical="top"/>
    </xf>
    <xf numFmtId="0" fontId="49" fillId="0" borderId="21" xfId="0" applyFont="1" applyFill="1" applyBorder="1" applyAlignment="1">
      <alignment horizontal="right" vertical="top"/>
    </xf>
    <xf numFmtId="0" fontId="49" fillId="0" borderId="22" xfId="0" applyFont="1" applyFill="1" applyBorder="1" applyAlignment="1">
      <alignment horizontal="left" vertical="top"/>
    </xf>
    <xf numFmtId="0" fontId="63" fillId="0" borderId="2" xfId="19" applyFont="1" applyFill="1" applyBorder="1" applyAlignment="1">
      <alignment horizontal="left" vertical="top" wrapText="1"/>
    </xf>
    <xf numFmtId="0" fontId="63" fillId="0" borderId="2" xfId="19" applyFont="1" applyFill="1" applyBorder="1" applyAlignment="1">
      <alignment vertical="top" wrapText="1"/>
    </xf>
    <xf numFmtId="0" fontId="63" fillId="0" borderId="2" xfId="19" applyFont="1" applyFill="1" applyBorder="1" applyAlignment="1">
      <alignment vertical="center" wrapText="1"/>
    </xf>
    <xf numFmtId="0" fontId="64" fillId="0" borderId="21" xfId="22" applyFont="1" applyFill="1" applyBorder="1" applyAlignment="1">
      <alignment horizontal="left" vertical="top" wrapText="1"/>
    </xf>
    <xf numFmtId="0" fontId="64" fillId="0" borderId="22" xfId="19" applyFont="1" applyFill="1" applyBorder="1" applyAlignment="1">
      <alignment horizontal="left" vertical="top" wrapText="1"/>
    </xf>
    <xf numFmtId="0" fontId="73" fillId="0" borderId="2" xfId="19" applyFont="1" applyFill="1" applyBorder="1" applyAlignment="1">
      <alignment horizontal="left" vertical="top"/>
    </xf>
    <xf numFmtId="0" fontId="63" fillId="0" borderId="15" xfId="0" applyFont="1" applyFill="1" applyBorder="1" applyAlignment="1">
      <alignment vertical="top" wrapText="1"/>
    </xf>
    <xf numFmtId="0" fontId="63" fillId="0" borderId="2" xfId="0" applyFont="1" applyFill="1" applyBorder="1" applyAlignment="1">
      <alignment vertical="top" wrapText="1"/>
    </xf>
    <xf numFmtId="0" fontId="1" fillId="0" borderId="0" xfId="0" applyFont="1" applyAlignment="1">
      <alignment horizontal="left" vertical="top" wrapText="1"/>
    </xf>
    <xf numFmtId="0" fontId="0" fillId="0" borderId="0" xfId="0" applyAlignment="1">
      <alignment vertical="top"/>
    </xf>
    <xf numFmtId="0" fontId="1" fillId="0" borderId="0" xfId="0" applyFont="1" applyAlignment="1">
      <alignment horizontal="center" vertical="center" wrapText="1"/>
    </xf>
    <xf numFmtId="0" fontId="0" fillId="0" borderId="0" xfId="0" applyAlignment="1">
      <alignment horizontal="center" vertical="center"/>
    </xf>
    <xf numFmtId="0" fontId="24" fillId="5" borderId="2" xfId="0" applyFont="1" applyFill="1" applyBorder="1" applyAlignment="1">
      <alignment horizontal="center" vertical="top" wrapText="1"/>
    </xf>
    <xf numFmtId="0" fontId="25" fillId="5" borderId="3" xfId="0" applyFont="1" applyFill="1" applyBorder="1" applyAlignment="1">
      <alignment horizontal="center" vertical="top"/>
    </xf>
    <xf numFmtId="0" fontId="25" fillId="5" borderId="4" xfId="0" applyFont="1" applyFill="1" applyBorder="1" applyAlignment="1">
      <alignment horizontal="center" vertical="top"/>
    </xf>
    <xf numFmtId="0" fontId="1" fillId="4" borderId="8" xfId="0" applyFont="1" applyFill="1" applyBorder="1" applyAlignment="1">
      <alignment horizontal="left" vertical="center" wrapText="1"/>
    </xf>
    <xf numFmtId="0" fontId="0" fillId="4" borderId="11" xfId="0" applyFill="1" applyBorder="1" applyAlignment="1">
      <alignment horizontal="left" vertical="center"/>
    </xf>
    <xf numFmtId="0" fontId="0" fillId="4" borderId="12" xfId="0" applyFill="1" applyBorder="1" applyAlignment="1">
      <alignment horizontal="left" vertical="center"/>
    </xf>
    <xf numFmtId="0" fontId="1" fillId="4" borderId="0" xfId="0" applyFont="1" applyFill="1" applyAlignment="1">
      <alignment horizontal="left" vertical="center" wrapText="1"/>
    </xf>
    <xf numFmtId="0" fontId="0" fillId="4" borderId="0" xfId="0" applyFill="1" applyAlignment="1">
      <alignment horizontal="left" vertical="center"/>
    </xf>
    <xf numFmtId="0" fontId="0" fillId="4" borderId="13" xfId="0" applyFill="1" applyBorder="1" applyAlignment="1">
      <alignment horizontal="left" vertical="center"/>
    </xf>
    <xf numFmtId="0" fontId="2" fillId="4" borderId="0" xfId="0" applyFont="1" applyFill="1" applyAlignment="1">
      <alignment horizontal="left" vertical="center"/>
    </xf>
    <xf numFmtId="0" fontId="21" fillId="4" borderId="0" xfId="0" applyFont="1" applyFill="1" applyAlignment="1">
      <alignment horizontal="left" vertical="center"/>
    </xf>
    <xf numFmtId="0" fontId="21" fillId="4" borderId="13" xfId="0" applyFont="1" applyFill="1" applyBorder="1" applyAlignment="1">
      <alignment horizontal="left" vertical="center"/>
    </xf>
    <xf numFmtId="49" fontId="1" fillId="4" borderId="0" xfId="0" applyNumberFormat="1" applyFont="1" applyFill="1" applyAlignment="1">
      <alignment horizontal="left" vertical="center"/>
    </xf>
    <xf numFmtId="49" fontId="0" fillId="4" borderId="0" xfId="0" applyNumberFormat="1" applyFill="1" applyAlignment="1">
      <alignment horizontal="left" vertical="center"/>
    </xf>
    <xf numFmtId="49" fontId="0" fillId="4" borderId="13" xfId="0" applyNumberFormat="1" applyFill="1" applyBorder="1" applyAlignment="1">
      <alignment horizontal="left" vertical="center"/>
    </xf>
    <xf numFmtId="0" fontId="2" fillId="4" borderId="9" xfId="0" applyFont="1" applyFill="1" applyBorder="1" applyAlignment="1">
      <alignment horizontal="left" vertical="center"/>
    </xf>
    <xf numFmtId="0" fontId="27" fillId="4" borderId="9" xfId="0" applyFont="1" applyFill="1" applyBorder="1" applyAlignment="1">
      <alignment horizontal="left" vertical="center"/>
    </xf>
    <xf numFmtId="0" fontId="27" fillId="4" borderId="10" xfId="0" applyFont="1" applyFill="1" applyBorder="1" applyAlignment="1">
      <alignment horizontal="left" vertical="center"/>
    </xf>
    <xf numFmtId="0" fontId="8" fillId="4" borderId="2" xfId="0" applyFont="1" applyFill="1" applyBorder="1" applyAlignment="1">
      <alignment horizontal="left" vertical="center" wrapText="1"/>
    </xf>
    <xf numFmtId="0" fontId="8" fillId="4" borderId="3" xfId="0" applyFont="1" applyFill="1" applyBorder="1" applyAlignment="1">
      <alignment horizontal="left" vertical="center" wrapText="1"/>
    </xf>
    <xf numFmtId="0" fontId="8" fillId="4" borderId="4" xfId="0" applyFont="1" applyFill="1" applyBorder="1" applyAlignment="1">
      <alignment horizontal="left" vertical="center" wrapText="1"/>
    </xf>
    <xf numFmtId="4" fontId="8" fillId="4" borderId="2" xfId="0" applyNumberFormat="1" applyFont="1" applyFill="1" applyBorder="1" applyAlignment="1">
      <alignment horizontal="right" vertical="center"/>
    </xf>
    <xf numFmtId="4" fontId="8" fillId="4" borderId="4" xfId="0" applyNumberFormat="1" applyFont="1" applyFill="1" applyBorder="1" applyAlignment="1">
      <alignment horizontal="right" vertical="center"/>
    </xf>
    <xf numFmtId="0" fontId="19" fillId="4" borderId="1" xfId="0" applyFont="1" applyFill="1" applyBorder="1" applyAlignment="1">
      <alignment horizontal="justify" vertical="center" wrapText="1"/>
    </xf>
    <xf numFmtId="0" fontId="18" fillId="4" borderId="1" xfId="0" applyFont="1" applyFill="1" applyBorder="1" applyAlignment="1">
      <alignment vertical="center"/>
    </xf>
    <xf numFmtId="0" fontId="45" fillId="0" borderId="8" xfId="13" applyNumberFormat="1" applyFont="1" applyBorder="1" applyAlignment="1">
      <alignment horizontal="left" vertical="top" wrapText="1"/>
    </xf>
    <xf numFmtId="0" fontId="43" fillId="0" borderId="11" xfId="13" applyNumberFormat="1" applyFont="1" applyBorder="1" applyAlignment="1">
      <alignment horizontal="left" vertical="top" wrapText="1"/>
    </xf>
    <xf numFmtId="0" fontId="43" fillId="0" borderId="12" xfId="13" applyNumberFormat="1" applyFont="1" applyBorder="1" applyAlignment="1">
      <alignment horizontal="left" vertical="top" wrapText="1"/>
    </xf>
    <xf numFmtId="49" fontId="16" fillId="0" borderId="3" xfId="13" applyNumberFormat="1" applyFont="1" applyBorder="1" applyAlignment="1">
      <alignment horizontal="center" vertical="top"/>
    </xf>
    <xf numFmtId="0" fontId="8" fillId="4" borderId="4" xfId="0" applyFont="1" applyFill="1" applyBorder="1" applyAlignment="1">
      <alignment horizontal="right" vertical="center"/>
    </xf>
    <xf numFmtId="0" fontId="28" fillId="0" borderId="2" xfId="13" applyNumberFormat="1" applyFont="1" applyBorder="1" applyAlignment="1">
      <alignment horizontal="left" vertical="top" wrapText="1"/>
    </xf>
    <xf numFmtId="0" fontId="28" fillId="0" borderId="3" xfId="13" applyNumberFormat="1" applyFont="1" applyBorder="1" applyAlignment="1">
      <alignment horizontal="left" vertical="top" wrapText="1"/>
    </xf>
    <xf numFmtId="0" fontId="28" fillId="0" borderId="4" xfId="13" applyNumberFormat="1" applyFont="1" applyBorder="1" applyAlignment="1">
      <alignment horizontal="left" vertical="top" wrapText="1"/>
    </xf>
    <xf numFmtId="49" fontId="3" fillId="4" borderId="5" xfId="0" applyNumberFormat="1" applyFont="1" applyFill="1" applyBorder="1" applyAlignment="1">
      <alignment horizontal="center" vertical="top"/>
    </xf>
    <xf numFmtId="49" fontId="3" fillId="4" borderId="7" xfId="0" applyNumberFormat="1" applyFont="1" applyFill="1" applyBorder="1" applyAlignment="1">
      <alignment horizontal="center" vertical="top"/>
    </xf>
    <xf numFmtId="4" fontId="8" fillId="4" borderId="2" xfId="0" applyNumberFormat="1" applyFont="1" applyFill="1" applyBorder="1" applyAlignment="1">
      <alignment horizontal="right" vertical="center" wrapText="1"/>
    </xf>
    <xf numFmtId="0" fontId="8" fillId="4" borderId="4" xfId="0" applyFont="1" applyFill="1" applyBorder="1" applyAlignment="1">
      <alignment horizontal="right" vertical="center" wrapText="1"/>
    </xf>
    <xf numFmtId="49" fontId="3" fillId="4" borderId="6" xfId="0" applyNumberFormat="1" applyFont="1" applyFill="1" applyBorder="1" applyAlignment="1">
      <alignment horizontal="center" vertical="top"/>
    </xf>
    <xf numFmtId="49" fontId="3" fillId="4" borderId="12" xfId="0" applyNumberFormat="1" applyFont="1" applyFill="1" applyBorder="1" applyAlignment="1">
      <alignment horizontal="center" vertical="top"/>
    </xf>
    <xf numFmtId="49" fontId="3" fillId="4" borderId="13" xfId="0" applyNumberFormat="1" applyFont="1" applyFill="1" applyBorder="1" applyAlignment="1">
      <alignment horizontal="center" vertical="top"/>
    </xf>
    <xf numFmtId="0" fontId="28" fillId="0" borderId="14" xfId="13" applyNumberFormat="1" applyFont="1" applyBorder="1" applyAlignment="1">
      <alignment horizontal="left" vertical="top" wrapText="1"/>
    </xf>
    <xf numFmtId="0" fontId="28" fillId="0" borderId="0" xfId="13" applyNumberFormat="1" applyFont="1" applyAlignment="1">
      <alignment horizontal="left" vertical="top" wrapText="1"/>
    </xf>
    <xf numFmtId="0" fontId="28" fillId="0" borderId="13" xfId="13" applyNumberFormat="1" applyFont="1" applyBorder="1" applyAlignment="1">
      <alignment horizontal="left" vertical="top" wrapText="1"/>
    </xf>
    <xf numFmtId="0" fontId="28" fillId="0" borderId="8" xfId="13" applyNumberFormat="1" applyFont="1" applyBorder="1" applyAlignment="1">
      <alignment horizontal="left" vertical="top" wrapText="1"/>
    </xf>
    <xf numFmtId="0" fontId="28" fillId="0" borderId="11" xfId="13" applyNumberFormat="1" applyFont="1" applyBorder="1" applyAlignment="1">
      <alignment horizontal="left" vertical="top" wrapText="1"/>
    </xf>
    <xf numFmtId="0" fontId="28" fillId="0" borderId="12" xfId="13" applyNumberFormat="1" applyFont="1" applyBorder="1" applyAlignment="1">
      <alignment horizontal="left" vertical="top" wrapText="1"/>
    </xf>
    <xf numFmtId="0" fontId="2" fillId="0" borderId="5" xfId="0" applyFont="1" applyBorder="1" applyAlignment="1">
      <alignment horizontal="center"/>
    </xf>
    <xf numFmtId="0" fontId="2" fillId="0" borderId="6" xfId="0" applyFont="1" applyBorder="1" applyAlignment="1">
      <alignment horizontal="center"/>
    </xf>
    <xf numFmtId="4" fontId="2" fillId="0" borderId="5" xfId="13" applyNumberFormat="1" applyFont="1" applyBorder="1" applyAlignment="1">
      <alignment horizontal="center"/>
    </xf>
    <xf numFmtId="4" fontId="2" fillId="0" borderId="6" xfId="13" applyNumberFormat="1" applyFont="1" applyBorder="1" applyAlignment="1">
      <alignment horizontal="center"/>
    </xf>
    <xf numFmtId="4" fontId="2" fillId="0" borderId="5" xfId="0" applyNumberFormat="1" applyFont="1" applyBorder="1" applyAlignment="1">
      <alignment horizontal="center"/>
    </xf>
    <xf numFmtId="4" fontId="2" fillId="0" borderId="6" xfId="0" applyNumberFormat="1" applyFont="1" applyBorder="1" applyAlignment="1">
      <alignment horizontal="center"/>
    </xf>
    <xf numFmtId="49" fontId="3" fillId="4" borderId="10" xfId="0" applyNumberFormat="1" applyFont="1" applyFill="1" applyBorder="1" applyAlignment="1">
      <alignment horizontal="center" vertical="top"/>
    </xf>
    <xf numFmtId="49" fontId="2" fillId="0" borderId="2" xfId="6" applyNumberFormat="1" applyBorder="1" applyAlignment="1">
      <alignment horizontal="left" vertical="top" wrapText="1"/>
    </xf>
    <xf numFmtId="49" fontId="2" fillId="0" borderId="3" xfId="6" applyNumberFormat="1" applyBorder="1" applyAlignment="1">
      <alignment horizontal="left" vertical="top" wrapText="1"/>
    </xf>
    <xf numFmtId="49" fontId="2" fillId="0" borderId="4" xfId="6" applyNumberFormat="1" applyBorder="1" applyAlignment="1">
      <alignment horizontal="left" vertical="top"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49" fontId="32" fillId="4" borderId="12" xfId="13" applyNumberFormat="1" applyFont="1" applyFill="1" applyBorder="1" applyAlignment="1">
      <alignment horizontal="center" vertical="center" textRotation="90"/>
    </xf>
    <xf numFmtId="49" fontId="32" fillId="4" borderId="13" xfId="13" applyNumberFormat="1" applyFont="1" applyFill="1" applyBorder="1" applyAlignment="1">
      <alignment horizontal="center" vertical="center" textRotation="90"/>
    </xf>
    <xf numFmtId="49" fontId="32" fillId="4" borderId="10" xfId="13" applyNumberFormat="1" applyFont="1" applyFill="1" applyBorder="1" applyAlignment="1">
      <alignment horizontal="center" vertical="center" textRotation="90"/>
    </xf>
    <xf numFmtId="0" fontId="28" fillId="0" borderId="15" xfId="13" applyNumberFormat="1" applyFont="1" applyBorder="1" applyAlignment="1">
      <alignment horizontal="left" vertical="top" wrapText="1"/>
    </xf>
    <xf numFmtId="0" fontId="28" fillId="0" borderId="9" xfId="13" applyNumberFormat="1" applyFont="1" applyBorder="1" applyAlignment="1">
      <alignment horizontal="left" vertical="top" wrapText="1"/>
    </xf>
    <xf numFmtId="0" fontId="28" fillId="0" borderId="10" xfId="13" applyNumberFormat="1" applyFont="1" applyBorder="1" applyAlignment="1">
      <alignment horizontal="left" vertical="top" wrapText="1"/>
    </xf>
    <xf numFmtId="0" fontId="32" fillId="0" borderId="8" xfId="13" applyNumberFormat="1" applyFont="1" applyBorder="1" applyAlignment="1">
      <alignment horizontal="left" vertical="top" wrapText="1"/>
    </xf>
    <xf numFmtId="49" fontId="3" fillId="4" borderId="12" xfId="14" applyNumberFormat="1" applyFont="1" applyFill="1" applyBorder="1" applyAlignment="1">
      <alignment horizontal="center" vertical="top"/>
    </xf>
    <xf numFmtId="49" fontId="3" fillId="4" borderId="13" xfId="14" applyNumberFormat="1" applyFont="1" applyFill="1" applyBorder="1" applyAlignment="1">
      <alignment horizontal="center" vertical="top"/>
    </xf>
    <xf numFmtId="49" fontId="3" fillId="4" borderId="10" xfId="14" applyNumberFormat="1" applyFont="1" applyFill="1" applyBorder="1" applyAlignment="1">
      <alignment horizontal="center" vertical="top"/>
    </xf>
    <xf numFmtId="0" fontId="40" fillId="0" borderId="2" xfId="13" applyNumberFormat="1" applyFont="1" applyBorder="1" applyAlignment="1">
      <alignment horizontal="left" vertical="top" wrapText="1"/>
    </xf>
    <xf numFmtId="0" fontId="40" fillId="0" borderId="3" xfId="13" applyNumberFormat="1" applyFont="1" applyBorder="1" applyAlignment="1">
      <alignment horizontal="left" vertical="top" wrapText="1"/>
    </xf>
    <xf numFmtId="0" fontId="40" fillId="0" borderId="4" xfId="13" applyNumberFormat="1" applyFont="1" applyBorder="1" applyAlignment="1">
      <alignment horizontal="left" vertical="top" wrapText="1"/>
    </xf>
    <xf numFmtId="4" fontId="8" fillId="3" borderId="2" xfId="0" applyNumberFormat="1" applyFont="1" applyFill="1" applyBorder="1" applyAlignment="1">
      <alignment horizontal="right" vertical="center"/>
    </xf>
    <xf numFmtId="4" fontId="8" fillId="3" borderId="4" xfId="0" applyNumberFormat="1" applyFont="1" applyFill="1" applyBorder="1" applyAlignment="1">
      <alignment horizontal="right" vertical="center"/>
    </xf>
    <xf numFmtId="0" fontId="19" fillId="2" borderId="1" xfId="0" applyFont="1" applyFill="1" applyBorder="1" applyAlignment="1">
      <alignment horizontal="justify" vertical="center" wrapText="1"/>
    </xf>
    <xf numFmtId="0" fontId="18" fillId="0" borderId="1" xfId="0" applyFont="1" applyBorder="1" applyAlignment="1">
      <alignment vertical="center"/>
    </xf>
    <xf numFmtId="49" fontId="2" fillId="4" borderId="5" xfId="0" applyNumberFormat="1" applyFont="1" applyFill="1" applyBorder="1" applyAlignment="1">
      <alignment horizontal="center" vertical="top"/>
    </xf>
    <xf numFmtId="49" fontId="2" fillId="4" borderId="7" xfId="0" applyNumberFormat="1" applyFont="1" applyFill="1" applyBorder="1" applyAlignment="1">
      <alignment horizontal="center" vertical="top"/>
    </xf>
    <xf numFmtId="49" fontId="2" fillId="4" borderId="6" xfId="0" applyNumberFormat="1" applyFont="1" applyFill="1" applyBorder="1" applyAlignment="1">
      <alignment horizontal="center" vertical="top"/>
    </xf>
    <xf numFmtId="0" fontId="2" fillId="0" borderId="0" xfId="22" applyFont="1" applyAlignment="1">
      <alignment horizontal="left" vertical="top" wrapText="1"/>
    </xf>
    <xf numFmtId="0" fontId="8" fillId="4" borderId="24" xfId="22" applyFont="1" applyFill="1" applyBorder="1" applyAlignment="1">
      <alignment horizontal="center" vertical="center" wrapText="1"/>
    </xf>
    <xf numFmtId="0" fontId="8" fillId="4" borderId="44" xfId="22" applyFont="1" applyFill="1" applyBorder="1" applyAlignment="1">
      <alignment horizontal="center" vertical="center" wrapText="1"/>
    </xf>
    <xf numFmtId="0" fontId="8" fillId="4" borderId="45" xfId="22" applyFont="1" applyFill="1" applyBorder="1" applyAlignment="1">
      <alignment horizontal="center" vertical="center" wrapText="1"/>
    </xf>
    <xf numFmtId="0" fontId="8" fillId="0" borderId="44" xfId="22" applyFont="1" applyBorder="1" applyAlignment="1">
      <alignment horizontal="center" vertical="center" wrapText="1"/>
    </xf>
    <xf numFmtId="0" fontId="101" fillId="0" borderId="0" xfId="32" applyFont="1" applyAlignment="1">
      <alignment horizontal="center"/>
    </xf>
    <xf numFmtId="4" fontId="3" fillId="0" borderId="0" xfId="32" applyNumberFormat="1" applyFont="1" applyAlignment="1">
      <alignment horizontal="center" wrapText="1"/>
    </xf>
    <xf numFmtId="0" fontId="59" fillId="0" borderId="26" xfId="21" applyFont="1" applyBorder="1" applyAlignment="1" applyProtection="1">
      <alignment horizontal="center" vertical="center" wrapText="1"/>
    </xf>
    <xf numFmtId="0" fontId="60" fillId="0" borderId="30" xfId="0" applyFont="1" applyBorder="1" applyAlignment="1">
      <alignment horizontal="center" vertical="center" wrapText="1"/>
    </xf>
    <xf numFmtId="3" fontId="59" fillId="0" borderId="26" xfId="21" applyNumberFormat="1" applyFont="1" applyFill="1" applyBorder="1" applyAlignment="1" applyProtection="1">
      <alignment horizontal="center" vertical="center" wrapText="1"/>
    </xf>
    <xf numFmtId="3" fontId="59" fillId="0" borderId="27" xfId="21" applyNumberFormat="1" applyFont="1" applyFill="1" applyBorder="1" applyAlignment="1" applyProtection="1">
      <alignment horizontal="center" vertical="center" wrapText="1"/>
    </xf>
    <xf numFmtId="0" fontId="60" fillId="0" borderId="28" xfId="0" applyFont="1" applyBorder="1" applyAlignment="1">
      <alignment horizontal="center" vertical="center" wrapText="1"/>
    </xf>
    <xf numFmtId="0" fontId="60" fillId="0" borderId="29" xfId="0" applyFont="1" applyBorder="1" applyAlignment="1">
      <alignment horizontal="center" vertical="center" wrapText="1"/>
    </xf>
    <xf numFmtId="0" fontId="59" fillId="0" borderId="26" xfId="21" applyFont="1" applyFill="1" applyBorder="1" applyAlignment="1" applyProtection="1">
      <alignment horizontal="center" vertical="center" wrapText="1"/>
    </xf>
    <xf numFmtId="0" fontId="60" fillId="0" borderId="30" xfId="0" applyFont="1" applyFill="1" applyBorder="1" applyAlignment="1">
      <alignment horizontal="center" vertical="center" wrapText="1"/>
    </xf>
  </cellXfs>
  <cellStyles count="35">
    <cellStyle name="Comma" xfId="14" builtinId="3"/>
    <cellStyle name="Comma 2" xfId="33" xr:uid="{00000000-0005-0000-0000-000001000000}"/>
    <cellStyle name="Dobro 2" xfId="28" xr:uid="{00000000-0005-0000-0000-000002000000}"/>
    <cellStyle name="Normal" xfId="0" builtinId="0"/>
    <cellStyle name="Normal 2" xfId="1" xr:uid="{00000000-0005-0000-0000-000004000000}"/>
    <cellStyle name="Normal 2 2" xfId="5" xr:uid="{00000000-0005-0000-0000-000005000000}"/>
    <cellStyle name="Normal 2 3" xfId="16" xr:uid="{00000000-0005-0000-0000-000006000000}"/>
    <cellStyle name="Normal 3" xfId="2" xr:uid="{00000000-0005-0000-0000-000007000000}"/>
    <cellStyle name="Normal 3 2" xfId="34" xr:uid="{00000000-0005-0000-0000-000008000000}"/>
    <cellStyle name="Normal 4" xfId="15" xr:uid="{00000000-0005-0000-0000-000009000000}"/>
    <cellStyle name="Normal 5" xfId="32" xr:uid="{00000000-0005-0000-0000-00000A000000}"/>
    <cellStyle name="Normal 5 4 3 2" xfId="29" xr:uid="{00000000-0005-0000-0000-00000B000000}"/>
    <cellStyle name="Normal 64" xfId="30" xr:uid="{00000000-0005-0000-0000-00000C000000}"/>
    <cellStyle name="Normal_Honeywell" xfId="25" xr:uid="{00000000-0005-0000-0000-00000D000000}"/>
    <cellStyle name="Normal_tros_TPKC_Dubrava_29_11_05_2kat" xfId="23" xr:uid="{00000000-0005-0000-0000-00000E000000}"/>
    <cellStyle name="Normal_troskovnik_bolnica za tumore_zg" xfId="21" xr:uid="{00000000-0005-0000-0000-00000F000000}"/>
    <cellStyle name="Normalno 15 2" xfId="19" xr:uid="{00000000-0005-0000-0000-000010000000}"/>
    <cellStyle name="Normalno 18" xfId="24" xr:uid="{00000000-0005-0000-0000-000011000000}"/>
    <cellStyle name="Normalno 19 2" xfId="26" xr:uid="{00000000-0005-0000-0000-000012000000}"/>
    <cellStyle name="Normalno 2" xfId="18" xr:uid="{00000000-0005-0000-0000-000013000000}"/>
    <cellStyle name="Normalno 2 2 2" xfId="22" xr:uid="{00000000-0005-0000-0000-000014000000}"/>
    <cellStyle name="Normalno 21" xfId="27" xr:uid="{00000000-0005-0000-0000-000015000000}"/>
    <cellStyle name="Note" xfId="17" builtinId="10"/>
    <cellStyle name="Obično 10" xfId="20" xr:uid="{00000000-0005-0000-0000-000017000000}"/>
    <cellStyle name="Obično 17" xfId="6" xr:uid="{00000000-0005-0000-0000-000018000000}"/>
    <cellStyle name="Obično 2" xfId="3" xr:uid="{00000000-0005-0000-0000-000019000000}"/>
    <cellStyle name="Obično 2 2" xfId="13" xr:uid="{00000000-0005-0000-0000-00001A000000}"/>
    <cellStyle name="Obično 28" xfId="7" xr:uid="{00000000-0005-0000-0000-00001B000000}"/>
    <cellStyle name="Obično 32" xfId="8" xr:uid="{00000000-0005-0000-0000-00001C000000}"/>
    <cellStyle name="Obično 35" xfId="9" xr:uid="{00000000-0005-0000-0000-00001D000000}"/>
    <cellStyle name="Obično 38" xfId="10" xr:uid="{00000000-0005-0000-0000-00001E000000}"/>
    <cellStyle name="Obično 39" xfId="11" xr:uid="{00000000-0005-0000-0000-00001F000000}"/>
    <cellStyle name="Stil 1" xfId="12" xr:uid="{00000000-0005-0000-0000-000020000000}"/>
    <cellStyle name="Stil 1 3" xfId="31" xr:uid="{00000000-0005-0000-0000-000021000000}"/>
    <cellStyle name="Style 1" xfId="4" xr:uid="{00000000-0005-0000-0000-00002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2.xml"/><Relationship Id="rId42" Type="http://schemas.openxmlformats.org/officeDocument/2006/relationships/externalLink" Target="externalLinks/externalLink10.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1.xml"/><Relationship Id="rId38" Type="http://schemas.openxmlformats.org/officeDocument/2006/relationships/externalLink" Target="externalLinks/externalLink6.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5.xml"/><Relationship Id="rId40" Type="http://schemas.openxmlformats.org/officeDocument/2006/relationships/externalLink" Target="externalLinks/externalLink8.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3.xml"/><Relationship Id="rId43" Type="http://schemas.openxmlformats.org/officeDocument/2006/relationships/externalLink" Target="externalLinks/externalLink11.xml"/><Relationship Id="rId48"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da\d\ASB_OBNOVA2001\7107_Ostoji&#263;\7107_AS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vana-m\D\farma-SLAscaK\TENDER.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MAGOJ-PC\Posao%20Domagoj\2007\GOTOVO\KU&#262;A%20TIPSKA-75%20E\75%20E%20-%20UPUTA.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yr918he\Downloads\TRO&#352;KOVNIK\OHBP_DB_kbcOSIJEK_TR1_INSTALACIJE_201903_J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arko\d\marko\2006\06_143_BO&#381;I&#268;EVI&#262;-Stoj&#269;evi&#263;\06-143-2-BO&#381;I&#268;EVI&#262;-Stoj&#269;evi&#2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biro1-racunalo\projekti\2017\17_005_TEP%20Upravna%20zgrada\17_005_ID\17_005_TEP%20upravna%20zgrada_ViK_ID.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rko\D\marko\2006\06_141_BO&#381;I&#268;EVI&#262;-Bunjevac\Glavni%20projekt-ARH-BUNJEVAC%20V..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re&#353;o\NERADNI%20(D)\PODLOGE\EUROCODE\X_EC_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ijo\neradni%20(d)\PODLOGE\EUROCODE\Bet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biro1-racunalo\Posao%20Domagoj\2013\13_123_Kreusa_Zgrada%20B\13_123_Kreusa_Zgrada%20B.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Nada\d\VIKTORIJA_OBNOVA_2001\4808_LUKERI&#262;_Andrija\obn_01_48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torage\data1%20(d)\P%200134%20-%20Alca%20kukuzovac\backup%20dalibor\PODLOGE\bero%20werkos\RN%20018-07-KU%20Krajobrazno%20&#272;akovo-Sredanci\Ugovorni%20tro&#353;kovnik%20KRAJOBRAZ%20&#272;AKOVO%20-%20SREDANC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k_površina (2)"/>
      <sheetName val="Osn-Pod"/>
      <sheetName val="Korice"/>
      <sheetName val="Sadržaj"/>
      <sheetName val="Nasl_rješ"/>
      <sheetName val="Rješenje"/>
      <sheetName val="Nasl_zat"/>
      <sheetName val="Zat_stanje"/>
      <sheetName val="Nasl_san"/>
      <sheetName val="An_konst"/>
      <sheetName val="Statika"/>
      <sheetName val="Opis"/>
      <sheetName val="01-03"/>
      <sheetName val="101-102"/>
      <sheetName val="103"/>
      <sheetName val="104"/>
      <sheetName val="105"/>
      <sheetName val="106"/>
      <sheetName val="107"/>
      <sheetName val="108"/>
      <sheetName val="201"/>
      <sheetName val="202"/>
      <sheetName val="Tem"/>
      <sheetName val="Isk_površina"/>
      <sheetName val="Nasl_ur"/>
      <sheetName val="Unut_uređenje"/>
      <sheetName val="Nasl_dok"/>
      <sheetName val="Trosk (2)"/>
      <sheetName val="Nasl_foto"/>
      <sheetName val="Nasl_foto (2)"/>
      <sheetName val="Dokaz"/>
      <sheetName val="Nasl_dok (2)"/>
      <sheetName val="Trosk"/>
      <sheetName val="Module1"/>
      <sheetName val="Oporavljeno_List1"/>
      <sheetName val="List1"/>
      <sheetName val="Opis (2)"/>
      <sheetName val="01-04 (KROV)"/>
      <sheetName val="100"/>
      <sheetName val="greda_105"/>
      <sheetName val="greda_106"/>
      <sheetName val="greda_107"/>
      <sheetName val="greda_108"/>
      <sheetName val="200"/>
      <sheetName val="KONZ PL 204"/>
      <sheetName val="STUBIŠTE 205_1"/>
      <sheetName val="STUBIŠTE 205_2"/>
      <sheetName val="greda_206"/>
      <sheetName val="greda_207"/>
      <sheetName val="greda_208"/>
      <sheetName val="greda_209"/>
      <sheetName val="serk"/>
      <sheetName val="podna p."/>
      <sheetName val="SPECIFIKACIJA "/>
      <sheetName val="Predmjer"/>
      <sheetName val="Korice (3)"/>
      <sheetName val="Korice (4)"/>
      <sheetName val="SPECIFIKACIJA  (2)"/>
      <sheetName val="SPECIFIKACIJA  (3)"/>
      <sheetName val="STOLARIJA"/>
      <sheetName val="FOTO"/>
      <sheetName val="Obrazac za reviziju"/>
      <sheetName val="Nasl. trosk"/>
      <sheetName val="Osn_Pod"/>
      <sheetName val="TG"/>
      <sheetName val="AB GREDA"/>
    </sheetNames>
    <sheetDataSet>
      <sheetData sheetId="0" refreshError="1"/>
      <sheetData sheetId="1" refreshError="1">
        <row r="5">
          <cell r="G5" t="str">
            <v>DONJA ORAOVICA</v>
          </cell>
        </row>
        <row r="7">
          <cell r="C7" t="str">
            <v>OSTOJIĆ</v>
          </cell>
          <cell r="G7" t="str">
            <v>SLAVONSKI BROD</v>
          </cell>
        </row>
        <row r="8">
          <cell r="C8" t="str">
            <v>Milan</v>
          </cell>
        </row>
        <row r="9">
          <cell r="C9" t="str">
            <v>Donja Oraovica 49</v>
          </cell>
          <cell r="G9">
            <v>37323</v>
          </cell>
        </row>
        <row r="10">
          <cell r="E10" t="str">
            <v>SMDVDO-7107</v>
          </cell>
        </row>
        <row r="12">
          <cell r="C12" t="str">
            <v>SBiro  d.o.o.   SLAVONSKI BROD</v>
          </cell>
          <cell r="G12">
            <v>7107</v>
          </cell>
        </row>
        <row r="15">
          <cell r="C15" t="str">
            <v>Dušan BOŠNJAK, dipl.ing.građ.</v>
          </cell>
        </row>
        <row r="16">
          <cell r="C16" t="str">
            <v>Nada ĐAMIĆ, arh.teh.</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Module6"/>
      <sheetName val="Module5"/>
      <sheetName val="Module4"/>
      <sheetName val="Module3"/>
      <sheetName val="Module2"/>
      <sheetName val="Module1"/>
      <sheetName val="Nap"/>
      <sheetName val="Osn-Pod"/>
      <sheetName val="Ugov"/>
      <sheetName val="Kuce"/>
      <sheetName val="Pr-Sit"/>
      <sheetName val="Dop-Ug"/>
      <sheetName val="Obra"/>
      <sheetName val="Ok-Sit"/>
      <sheetName val="Evid"/>
      <sheetName val="Osn_Pod"/>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row r="5">
          <cell r="E5">
            <v>0</v>
          </cell>
        </row>
      </sheetData>
      <sheetData sheetId="9"/>
      <sheetData sheetId="10"/>
      <sheetData sheetId="11"/>
      <sheetData sheetId="12"/>
      <sheetData sheetId="13"/>
      <sheetData sheetId="14"/>
      <sheetData sheetId="15"/>
      <sheetData sheetId="1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Pod"/>
      <sheetName val="Korice"/>
      <sheetName val="List1"/>
      <sheetName val="Sadržaj"/>
      <sheetName val="Nasl_rješ"/>
      <sheetName val="Rješenje"/>
      <sheetName val="Nasl_zat"/>
      <sheetName val="Zat_stanje"/>
      <sheetName val="Nasl_san"/>
      <sheetName val="An_konst"/>
      <sheetName val="Statika"/>
      <sheetName val="Opis (2)"/>
      <sheetName val="01-04 (KROV)"/>
      <sheetName val="100"/>
      <sheetName val="kont 2-105"/>
      <sheetName val="kont 3-107"/>
      <sheetName val="greda_106"/>
      <sheetName val="greda_107"/>
      <sheetName val="greda_108"/>
      <sheetName val="kont 2-109"/>
      <sheetName val="nadvoj 107"/>
      <sheetName val="Stup 110"/>
      <sheetName val="200"/>
      <sheetName val="stubište205"/>
      <sheetName val="greda_206"/>
      <sheetName val="greda_207"/>
      <sheetName val="kont 2-207"/>
      <sheetName val="greda208"/>
      <sheetName val="greda209"/>
      <sheetName val="greda_209"/>
      <sheetName val="nadvoj-210"/>
      <sheetName val="greda_210"/>
      <sheetName val="Stup-110"/>
      <sheetName val="greda211"/>
      <sheetName val="greda212"/>
      <sheetName val="serk"/>
      <sheetName val="podna p."/>
      <sheetName val="Tem"/>
      <sheetName val="Isk_površina"/>
      <sheetName val="Nasl_ur"/>
      <sheetName val="Unut_uređenje"/>
      <sheetName val="Nasl_dok"/>
      <sheetName val="Dokaz"/>
      <sheetName val="Korice (2)"/>
      <sheetName val="SPECIFIKACIJA "/>
      <sheetName val="STOLARIJA"/>
      <sheetName val="Predmjer"/>
      <sheetName val="Nasl_foto"/>
      <sheetName val="FOTO"/>
      <sheetName val="Predmjer NHS"/>
      <sheetName val="Nasl. trosk"/>
      <sheetName val="Trosk"/>
      <sheetName val="Module1"/>
    </sheetNames>
    <sheetDataSet>
      <sheetData sheetId="0" refreshError="1">
        <row r="12">
          <cell r="G12" t="str">
            <v>85 C</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ćenito_INSTALACIJE"/>
      <sheetName val="REKAPITULACIJA_INSTALACIJE"/>
      <sheetName val="VK_VODOVOD I KANALIZACIJA"/>
      <sheetName val="S_STROJARSKE INSTALACIJE"/>
      <sheetName val="E_ELEKTROTEHNIČKE INSTALACIJE"/>
      <sheetName val="D_DIZALA"/>
    </sheetNames>
    <sheetDataSet>
      <sheetData sheetId="0"/>
      <sheetData sheetId="1"/>
      <sheetData sheetId="2">
        <row r="4">
          <cell r="B4" t="str">
            <v xml:space="preserve">A. VANJSKI VODOVOD      </v>
          </cell>
          <cell r="F4">
            <v>0</v>
          </cell>
        </row>
        <row r="42">
          <cell r="B42" t="str">
            <v xml:space="preserve">B. VANJSKA KANALIZACIJA      </v>
          </cell>
          <cell r="F42">
            <v>0</v>
          </cell>
        </row>
        <row r="79">
          <cell r="B79" t="str">
            <v xml:space="preserve">C. UNUTARNJI VODOVOD GRAĐEVINE   </v>
          </cell>
          <cell r="F79">
            <v>0</v>
          </cell>
        </row>
        <row r="262">
          <cell r="B262" t="str">
            <v xml:space="preserve">D. UNUTARNJA KANALIZACIJA GRAĐEVINE   </v>
          </cell>
          <cell r="F262">
            <v>0</v>
          </cell>
        </row>
        <row r="362">
          <cell r="B362" t="str">
            <v>E. SANITARNI UREĐAJI</v>
          </cell>
          <cell r="F362">
            <v>0</v>
          </cell>
        </row>
        <row r="413">
          <cell r="B413" t="str">
            <v>F. GRAĐEVINSKI RADOVI UZ UNUTARNJI VODOVOD I KANALIZACIJU</v>
          </cell>
          <cell r="F413">
            <v>0</v>
          </cell>
        </row>
        <row r="447">
          <cell r="B447" t="str">
            <v>G. BAZEN NUKLEARNE MEDICINE</v>
          </cell>
          <cell r="F447">
            <v>0</v>
          </cell>
        </row>
        <row r="491">
          <cell r="B491" t="str">
            <v>H. ZAJEDNIČKE STAVKE UZ INSTALACIJU VODOVODA I KANALIZACIJE</v>
          </cell>
          <cell r="F491">
            <v>0</v>
          </cell>
        </row>
      </sheetData>
      <sheetData sheetId="3">
        <row r="4">
          <cell r="B4" t="str">
            <v xml:space="preserve">
S1. PRIPREMNO-DEMONTAŽNI RADOVI 
(PLINSKA INSTALACIJA IZMJEŠTANJA NT KUĆNOG PRIKLJUČKA MF)
</v>
          </cell>
          <cell r="F4">
            <v>0</v>
          </cell>
        </row>
        <row r="45">
          <cell r="B45" t="str">
            <v xml:space="preserve">
S2 .RADIJATORSKO GRIJANJE 
</v>
          </cell>
          <cell r="F45">
            <v>0</v>
          </cell>
        </row>
        <row r="148">
          <cell r="B148" t="str">
            <v xml:space="preserve">
S3. VENTILOKONVEKTORI (FAN COILS)
</v>
          </cell>
          <cell r="F148">
            <v>0</v>
          </cell>
        </row>
        <row r="242">
          <cell r="B242" t="str">
            <v xml:space="preserve">
S4. INDUKCIJSKI UREĐAJI (CHILLED BEAMS)
</v>
          </cell>
          <cell r="F242">
            <v>0</v>
          </cell>
        </row>
        <row r="318">
          <cell r="B318" t="str">
            <v xml:space="preserve">
S5. FREONSKA DIREKTNA EKSPANZIJA
</v>
          </cell>
          <cell r="F318">
            <v>0</v>
          </cell>
        </row>
        <row r="406">
          <cell r="B406" t="str">
            <v xml:space="preserve">
S6. KLIMATIZACIJA I VENTILACIJA - ZRAČNA STRANA 
</v>
          </cell>
          <cell r="F406">
            <v>0</v>
          </cell>
        </row>
        <row r="666">
          <cell r="B666" t="str">
            <v xml:space="preserve">
S7. KLIMATIZACIJA - VODENA STRANA 
</v>
          </cell>
          <cell r="F666">
            <v>0</v>
          </cell>
        </row>
        <row r="784">
          <cell r="B784" t="str">
            <v xml:space="preserve">
S8. RASHLADNO-TOPLINSKA PODSTANICA
</v>
          </cell>
          <cell r="F784">
            <v>0</v>
          </cell>
        </row>
        <row r="940">
          <cell r="B940" t="str">
            <v xml:space="preserve">
S9. TOPLINSKA STANICA
</v>
          </cell>
          <cell r="F940">
            <v>0</v>
          </cell>
        </row>
        <row r="1062">
          <cell r="B1062" t="str">
            <v xml:space="preserve">
S10. TEHNIČKI PLINOVI
</v>
          </cell>
          <cell r="F1062">
            <v>0</v>
          </cell>
        </row>
        <row r="1134">
          <cell r="B1134" t="str">
            <v xml:space="preserve">
S11. MEDICINSKI PLINOVI
</v>
          </cell>
          <cell r="F1134">
            <v>0</v>
          </cell>
        </row>
        <row r="1382">
          <cell r="B1382" t="str">
            <v xml:space="preserve">
S12. CIJEVNA ZRAČNA POŠTA
</v>
          </cell>
          <cell r="F1382">
            <v>0</v>
          </cell>
        </row>
        <row r="1420">
          <cell r="B1420" t="str">
            <v xml:space="preserve">
S13. AUTOMATSKA REGULACIJA 
</v>
          </cell>
          <cell r="F1420">
            <v>0</v>
          </cell>
        </row>
        <row r="1723">
          <cell r="B1723" t="str">
            <v xml:space="preserve">
S14. ZAJEDNIČKE STAVKE UZ STROJARSKE INSTALACIJE
</v>
          </cell>
          <cell r="F1723">
            <v>0</v>
          </cell>
        </row>
      </sheetData>
      <sheetData sheetId="4">
        <row r="4">
          <cell r="A4" t="str">
            <v>E.1.</v>
          </cell>
          <cell r="B4" t="str">
            <v>TS BOLNICA 5 - KABELSKA KANALIZACIJA</v>
          </cell>
          <cell r="F4">
            <v>0</v>
          </cell>
        </row>
        <row r="40">
          <cell r="A40" t="str">
            <v>E.2.</v>
          </cell>
          <cell r="B40" t="str">
            <v>TS BOLNICA 5 - POSTROJENJA</v>
          </cell>
          <cell r="F40">
            <v>0</v>
          </cell>
        </row>
        <row r="145">
          <cell r="A145" t="str">
            <v>E.3.</v>
          </cell>
          <cell r="B145" t="str">
            <v>NISKONAPONSKI PRIKLJUČAK</v>
          </cell>
          <cell r="F145">
            <v>0</v>
          </cell>
        </row>
        <row r="152">
          <cell r="A152" t="str">
            <v>E.4.</v>
          </cell>
          <cell r="B152" t="str">
            <v>AGREGATSKO NAPAJANJE</v>
          </cell>
          <cell r="F152">
            <v>0</v>
          </cell>
        </row>
        <row r="171">
          <cell r="A171" t="str">
            <v>E.5.</v>
          </cell>
          <cell r="B171" t="str">
            <v>RAZDJELNICI JAKE STRUJE I KABELSKI RAZVOD</v>
          </cell>
          <cell r="F171">
            <v>0</v>
          </cell>
        </row>
        <row r="236">
          <cell r="A236" t="str">
            <v>E.6.</v>
          </cell>
          <cell r="B236" t="str">
            <v>ELEKTROINSTALACIJA JAKE STRUJE</v>
          </cell>
          <cell r="F236">
            <v>0</v>
          </cell>
        </row>
        <row r="334">
          <cell r="A334" t="str">
            <v>E.7.</v>
          </cell>
          <cell r="B334" t="str">
            <v>INSTALACIJA RASVJETE</v>
          </cell>
          <cell r="F334">
            <v>0</v>
          </cell>
        </row>
        <row r="448">
          <cell r="A448" t="str">
            <v>E.8.</v>
          </cell>
          <cell r="B448" t="str">
            <v>CENTRALNI NADZORNO-UPRAVLJAČKI SUSTAV (CNUS)</v>
          </cell>
          <cell r="F448">
            <v>0</v>
          </cell>
        </row>
        <row r="520">
          <cell r="A520" t="str">
            <v>E.9.</v>
          </cell>
          <cell r="B520" t="str">
            <v>ELEKTROMOTORNI POGONI STROJARSKIH INSTALACIJA</v>
          </cell>
          <cell r="F520">
            <v>0</v>
          </cell>
        </row>
        <row r="562">
          <cell r="A562" t="str">
            <v>E.10.</v>
          </cell>
          <cell r="B562" t="str">
            <v>INSTALACIJE ZA IZJEDNAČENJE POTENCIJALA</v>
          </cell>
          <cell r="F562">
            <v>0</v>
          </cell>
        </row>
        <row r="578">
          <cell r="A578" t="str">
            <v>E.11.</v>
          </cell>
          <cell r="B578" t="str">
            <v>TEMELJNI UZEMLJIVAČ I GROMOBRAN</v>
          </cell>
          <cell r="F578">
            <v>0</v>
          </cell>
        </row>
        <row r="607">
          <cell r="A607" t="str">
            <v>E.12.</v>
          </cell>
          <cell r="B607" t="str">
            <v>INSTALACIJA ELEKTRONIČKE KOMUNIKACIJSKE INFRASTRUKTURE</v>
          </cell>
          <cell r="F607">
            <v>0</v>
          </cell>
        </row>
        <row r="647">
          <cell r="A647" t="str">
            <v>E.13.</v>
          </cell>
          <cell r="B647" t="str">
            <v>INSTALACIJA ELEKTRONIČKE KOMUNIKACIJSKE MREŽE</v>
          </cell>
          <cell r="F647">
            <v>0</v>
          </cell>
        </row>
        <row r="730">
          <cell r="A730" t="str">
            <v>E.14.</v>
          </cell>
          <cell r="B730" t="str">
            <v>ELEKTROTEHNIČKA INASTALACIJA DATA CENTAR</v>
          </cell>
          <cell r="F730">
            <v>0</v>
          </cell>
        </row>
        <row r="818">
          <cell r="A818" t="str">
            <v>E.15.</v>
          </cell>
          <cell r="B818" t="str">
            <v>ELEKTROTEHNIČKA INASTALACIJA ZAJEDNIČKOG ANTENSKOG SUSTAVA</v>
          </cell>
          <cell r="F818">
            <v>0</v>
          </cell>
        </row>
        <row r="857">
          <cell r="A857" t="str">
            <v>E.16.</v>
          </cell>
          <cell r="B857" t="str">
            <v>CENTRALNA OPREMA I PROGRAMSKA PODRŠKA</v>
          </cell>
          <cell r="F857">
            <v>0</v>
          </cell>
        </row>
        <row r="877">
          <cell r="A877" t="str">
            <v>E.17.</v>
          </cell>
          <cell r="B877" t="str">
            <v>INSTALACIJA TEHNOLOŠKOG SUSTAVA VIDEO NADZORA</v>
          </cell>
          <cell r="F877">
            <v>0</v>
          </cell>
        </row>
        <row r="896">
          <cell r="A896" t="str">
            <v>E.18.</v>
          </cell>
          <cell r="B896" t="str">
            <v>INSTALACIJA SUSTAVA KONTROLE PRISTUPA</v>
          </cell>
          <cell r="F896">
            <v>0</v>
          </cell>
        </row>
        <row r="929">
          <cell r="A929" t="str">
            <v>E.19.</v>
          </cell>
          <cell r="B929" t="str">
            <v>INSTALACIJA IP BOLNIČKE SIGNALIZACIJE</v>
          </cell>
          <cell r="F929">
            <v>0</v>
          </cell>
        </row>
        <row r="954">
          <cell r="A954" t="str">
            <v>E.20.</v>
          </cell>
          <cell r="B954" t="str">
            <v>INSTALACIJA INTERKOM SUSTAVA</v>
          </cell>
          <cell r="F954">
            <v>0</v>
          </cell>
        </row>
        <row r="972">
          <cell r="A972" t="str">
            <v>E.21.</v>
          </cell>
          <cell r="B972" t="str">
            <v>INSTALACIJA SUSTAVA SATOVA</v>
          </cell>
          <cell r="F972">
            <v>0</v>
          </cell>
        </row>
        <row r="983">
          <cell r="A983" t="str">
            <v>E.22.</v>
          </cell>
          <cell r="B983" t="str">
            <v>INSTALACIJA SUSTAVA ZA DOJAVU POŽARA I SUSTAVA PLINODETEKCIJE</v>
          </cell>
          <cell r="F983">
            <v>0</v>
          </cell>
        </row>
        <row r="1047">
          <cell r="A1047" t="str">
            <v>E.23.</v>
          </cell>
          <cell r="B1047" t="str">
            <v>SUSTAV GAŠENJA PLINOM FK-5-1-12</v>
          </cell>
          <cell r="F1047">
            <v>0</v>
          </cell>
        </row>
        <row r="1077">
          <cell r="A1077" t="str">
            <v>E.24.</v>
          </cell>
          <cell r="B1077" t="str">
            <v xml:space="preserve">OPĆE STAVKE </v>
          </cell>
          <cell r="F1077">
            <v>0</v>
          </cell>
        </row>
      </sheetData>
      <sheetData sheetId="5">
        <row r="4">
          <cell r="B4" t="str">
            <v>D. DIZALA D1; D4 i D2;D3</v>
          </cell>
          <cell r="F4">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Korice"/>
      <sheetName val="Sadržaj"/>
      <sheetName val="Rješenje"/>
      <sheetName val="Ovl_gl_proj"/>
      <sheetName val="Izjava"/>
      <sheetName val="Prog_kont"/>
      <sheetName val="LOKAC."/>
      <sheetName val="IZVOD"/>
      <sheetName val="STATIKA"/>
      <sheetName val="TOP"/>
      <sheetName val="01-03"/>
      <sheetName val="01;04"/>
      <sheetName val="04-06"/>
      <sheetName val="08-10"/>
      <sheetName val="greda101"/>
      <sheetName val="Po1 pg"/>
      <sheetName val="101-102"/>
      <sheetName val="10005"/>
      <sheetName val="10006"/>
      <sheetName val="104"/>
      <sheetName val="105"/>
      <sheetName val=" kont3 101"/>
      <sheetName val=" kont 3 109"/>
      <sheetName val="101-106"/>
      <sheetName val="greda 107"/>
      <sheetName val="greda 108"/>
      <sheetName val="greda 109"/>
      <sheetName val="greda109"/>
      <sheetName val="greda110"/>
      <sheetName val="greda111"/>
      <sheetName val="nadvoj112"/>
      <sheetName val="stup113"/>
      <sheetName val="kont 2-101"/>
      <sheetName val="kont 2 101"/>
      <sheetName val="gr konz 104"/>
      <sheetName val="kont 2 102"/>
      <sheetName val="nadvoj104"/>
      <sheetName val="greda114"/>
      <sheetName val="greda116"/>
      <sheetName val="101,102"/>
      <sheetName val="AB-201"/>
      <sheetName val="greda105"/>
      <sheetName val="greda106"/>
      <sheetName val="konz206"/>
      <sheetName val="208"/>
      <sheetName val="stubis207"/>
      <sheetName val="stubis208"/>
      <sheetName val="greda212"/>
      <sheetName val="greda2"/>
      <sheetName val="greda214"/>
      <sheetName val="greda215"/>
      <sheetName val="greda216"/>
      <sheetName val="greda217"/>
      <sheetName val="greda218"/>
      <sheetName val="greda219"/>
      <sheetName val="greda220"/>
      <sheetName val="nadvoj222"/>
      <sheetName val="nadvoj223"/>
      <sheetName val="stup224-225"/>
      <sheetName val="greda step"/>
      <sheetName val="konz208"/>
      <sheetName val="301-302"/>
      <sheetName val="nadvoj210"/>
      <sheetName val="nadvoj211"/>
      <sheetName val="nadvoj212"/>
      <sheetName val="nadvoj213"/>
      <sheetName val="greda-214"/>
      <sheetName val="stup215"/>
      <sheetName val="nadvoj107"/>
      <sheetName val="greda205"/>
      <sheetName val="greda206"/>
      <sheetName val="greda207"/>
      <sheetName val="greda208"/>
      <sheetName val="greda209"/>
      <sheetName val="Pod"/>
      <sheetName val="Serklaži"/>
      <sheetName val="300"/>
      <sheetName val="GRAF"/>
    </sheetNames>
    <sheetDataSet>
      <sheetData sheetId="0"/>
      <sheetData sheetId="1" refreshError="1">
        <row r="29">
          <cell r="G29" t="str">
            <v>Goran i Perka STOJČEVIĆ,</v>
          </cell>
        </row>
        <row r="30">
          <cell r="G30" t="str">
            <v>Nurkovac bb,</v>
          </cell>
        </row>
        <row r="31">
          <cell r="G31" t="str">
            <v>OBITELJSKA STAMBENA GRAĐEVINA</v>
          </cell>
        </row>
        <row r="33">
          <cell r="G33" t="str">
            <v>k.o. NURKOVAC   k.č.279/2,</v>
          </cell>
        </row>
        <row r="34">
          <cell r="G34" t="str">
            <v>Nurkovac   ;  Nurkovac bb,</v>
          </cell>
        </row>
        <row r="36">
          <cell r="G36" t="str">
            <v>3297/06 - G  /knjiga 2/</v>
          </cell>
        </row>
        <row r="40">
          <cell r="X40" t="str">
            <v>KREŠIMIR BOŽIČEVIĆ d.i.a.</v>
          </cell>
        </row>
        <row r="55">
          <cell r="O55" t="str">
            <v>KREŠIMIR BOŽIČEVIĆ d.i.a.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DR (2)"/>
      <sheetName val="Sheet1"/>
      <sheetName val="000"/>
      <sheetName val="Sadržaj"/>
      <sheetName val="NASL"/>
      <sheetName val="POPIS MAPA"/>
      <sheetName val="REGISTRACIJA (2)"/>
      <sheetName val="Rješenje"/>
      <sheetName val="Ovl_proj"/>
      <sheetName val="Izjava"/>
      <sheetName val="ZNR"/>
      <sheetName val="SAN OK"/>
      <sheetName val="PKOK"/>
      <sheetName val="POS UVJ"/>
      <sheetName val="TEH. OPIS"/>
      <sheetName val="HIDR"/>
      <sheetName val="GRAF"/>
      <sheetName val="procTROŠ"/>
      <sheetName val="PREDMJER"/>
    </sheetNames>
    <sheetDataSet>
      <sheetData sheetId="0"/>
      <sheetData sheetId="1">
        <row r="3">
          <cell r="D3" t="str">
            <v>ĐURO ĐAKOVIĆ TEP  d.o.o.</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row r="33">
          <cell r="AE33" t="str">
            <v>Bide</v>
          </cell>
        </row>
        <row r="34">
          <cell r="AE34" t="str">
            <v>Kada</v>
          </cell>
        </row>
        <row r="35">
          <cell r="AE35" t="str">
            <v xml:space="preserve">Kuhinjski sudoper </v>
          </cell>
        </row>
        <row r="36">
          <cell r="AE36" t="str">
            <v>Nogoper</v>
          </cell>
        </row>
        <row r="37">
          <cell r="AE37" t="str">
            <v>Perilica rublja</v>
          </cell>
        </row>
        <row r="38">
          <cell r="AE38" t="str">
            <v>Perilica suđa</v>
          </cell>
        </row>
        <row r="39">
          <cell r="AE39" t="str">
            <v>Pisoar</v>
          </cell>
        </row>
        <row r="40">
          <cell r="AE40" t="str">
            <v>Skupni pisoar</v>
          </cell>
        </row>
        <row r="41">
          <cell r="AE41" t="str">
            <v>Tuš</v>
          </cell>
        </row>
        <row r="42">
          <cell r="AE42" t="str">
            <v>Umivaonik mali</v>
          </cell>
        </row>
        <row r="43">
          <cell r="AE43" t="str">
            <v>Umivaonik veliki</v>
          </cell>
        </row>
        <row r="44">
          <cell r="AE44" t="str">
            <v>Vodoskok za piće</v>
          </cell>
        </row>
        <row r="45">
          <cell r="AE45" t="str">
            <v>WC niski kotlić</v>
          </cell>
        </row>
        <row r="46">
          <cell r="AE46" t="str">
            <v>WC visoki kotlić</v>
          </cell>
        </row>
      </sheetData>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rice"/>
      <sheetName val="Arh-sadržaj"/>
      <sheetName val="Gl-projekti"/>
      <sheetName val="Gl-imenovanje"/>
      <sheetName val="Arh-imenovanje"/>
      <sheetName val="Arh-usklađenje"/>
      <sheetName val="Arh-požar, izjava"/>
      <sheetName val="Arh-rad, izjava"/>
      <sheetName val="Arh-teh. opis"/>
      <sheetName val="Arh-protupožar"/>
      <sheetName val="Arh-rad"/>
      <sheetName val="Arh-toplina"/>
      <sheetName val="Arh-buka"/>
      <sheetName val="Arh-kvaliteta"/>
      <sheetName val="Arh-površine"/>
      <sheetName val="Arh-troškovi"/>
      <sheetName val="Arh-crtež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sheetData sheetId="15" refreshError="1"/>
      <sheetData sheetId="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sta greda_kon.var"/>
      <sheetName val="konz greda"/>
      <sheetName val="konz ploča"/>
      <sheetName val="pokrov + T greda"/>
      <sheetName val="A greda"/>
      <sheetName val="fert"/>
      <sheetName val="stubište s GNU"/>
      <sheetName val="stubište"/>
      <sheetName val="potres"/>
      <sheetName val="stup []_1"/>
      <sheetName val="stup[]-2"/>
      <sheetName val="popisi"/>
      <sheetName val="prosta greda_1.var"/>
      <sheetName val="Sheet2"/>
      <sheetName val="Korice"/>
    </sheetNames>
    <sheetDataSet>
      <sheetData sheetId="0"/>
      <sheetData sheetId="1"/>
      <sheetData sheetId="2"/>
      <sheetData sheetId="3"/>
      <sheetData sheetId="4"/>
      <sheetData sheetId="5"/>
      <sheetData sheetId="6"/>
      <sheetData sheetId="7"/>
      <sheetData sheetId="8"/>
      <sheetData sheetId="9"/>
      <sheetData sheetId="10"/>
      <sheetData sheetId="11" refreshError="1">
        <row r="1">
          <cell r="A1" t="str">
            <v>C 12/15</v>
          </cell>
          <cell r="C1" t="str">
            <v>RA 400/500</v>
          </cell>
        </row>
        <row r="2">
          <cell r="A2" t="str">
            <v>C 16/20</v>
          </cell>
          <cell r="C2" t="str">
            <v>GA 240/360</v>
          </cell>
        </row>
        <row r="3">
          <cell r="A3" t="str">
            <v>C 20/25</v>
          </cell>
          <cell r="C3" t="str">
            <v>MA 500/560</v>
          </cell>
        </row>
        <row r="4">
          <cell r="A4" t="str">
            <v>C 25/30</v>
          </cell>
        </row>
        <row r="5">
          <cell r="A5" t="str">
            <v>C 30/37</v>
          </cell>
        </row>
        <row r="6">
          <cell r="A6" t="str">
            <v>C 35/45</v>
          </cell>
        </row>
        <row r="7">
          <cell r="A7" t="str">
            <v>C 40/50</v>
          </cell>
        </row>
        <row r="8">
          <cell r="A8" t="str">
            <v>C 45/55</v>
          </cell>
        </row>
        <row r="9">
          <cell r="A9" t="str">
            <v>C 50/60</v>
          </cell>
        </row>
      </sheetData>
      <sheetData sheetId="12"/>
      <sheetData sheetId="13" refreshError="1"/>
      <sheetData sheetId="1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sta greda"/>
      <sheetName val="Sheet2"/>
      <sheetName val="Sheet3"/>
      <sheetName val="popisi"/>
    </sheetNames>
    <sheetDataSet>
      <sheetData sheetId="0"/>
      <sheetData sheetId="1" refreshError="1">
        <row r="1">
          <cell r="A1" t="str">
            <v>C 12/15</v>
          </cell>
          <cell r="C1" t="str">
            <v>RA 400/500</v>
          </cell>
        </row>
        <row r="2">
          <cell r="A2" t="str">
            <v>C 16/20</v>
          </cell>
          <cell r="C2" t="str">
            <v>GA 240/360</v>
          </cell>
        </row>
        <row r="3">
          <cell r="A3" t="str">
            <v>C 20/25</v>
          </cell>
          <cell r="C3" t="str">
            <v>MA 500/560</v>
          </cell>
        </row>
        <row r="4">
          <cell r="A4" t="str">
            <v>C 25/30</v>
          </cell>
        </row>
        <row r="5">
          <cell r="A5" t="str">
            <v>C 30/37</v>
          </cell>
        </row>
        <row r="6">
          <cell r="A6" t="str">
            <v>C 35/45</v>
          </cell>
        </row>
        <row r="7">
          <cell r="A7" t="str">
            <v>C 40/50</v>
          </cell>
        </row>
        <row r="8">
          <cell r="A8" t="str">
            <v>C 45/55</v>
          </cell>
        </row>
        <row r="9">
          <cell r="A9" t="str">
            <v>C 50/60</v>
          </cell>
        </row>
      </sheetData>
      <sheetData sheetId="2"/>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ACI"/>
      <sheetName val="NASLOVNICA 1"/>
      <sheetName val="Pop map"/>
      <sheetName val="OPĆI_Sadržaj"/>
      <sheetName val="REGISTRACIJA"/>
      <sheetName val="Rješ Gl_proj"/>
      <sheetName val="OVLAŠT"/>
      <sheetName val="Izjava GP"/>
      <sheetName val="LOKAC"/>
      <sheetName val="NASLOVNICA 2"/>
      <sheetName val="SADRŽAJ"/>
      <sheetName val="IMEN. PROJ"/>
      <sheetName val="OVLAŠTENJE"/>
      <sheetName val="Ugovor"/>
      <sheetName val="IZJAVA-pros. plan"/>
      <sheetName val="SAN I KONTR"/>
      <sheetName val="TEH. OPIS"/>
      <sheetName val="Projektni zadatak"/>
      <sheetName val="VIJEK"/>
      <sheetName val="PREDRAČ VRIJ"/>
      <sheetName val="Predmjer"/>
      <sheetName val="001"/>
      <sheetName val="Troškovnik"/>
      <sheetName val="Iskaz količina "/>
      <sheetName val="Predmjer (2)"/>
      <sheetName val="FIZIKA"/>
      <sheetName val="buka"/>
      <sheetName val="IZJAVA-Pros.plan"/>
      <sheetName val="TEHNIČKI OPIS"/>
      <sheetName val="GRAFIČKI"/>
      <sheetName val="Sastavni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1"/>
      <sheetName val="Module2"/>
      <sheetName val="Module3"/>
      <sheetName val="Module6"/>
      <sheetName val="Osn-Pod"/>
      <sheetName val="Korice"/>
      <sheetName val="Sadržaj"/>
      <sheetName val="Nasl_rješ"/>
      <sheetName val="Rješenje"/>
      <sheetName val="Nasl_zat"/>
      <sheetName val="Zat_stanje"/>
      <sheetName val="Nasl_san"/>
      <sheetName val="An_konst"/>
      <sheetName val="Statika"/>
      <sheetName val="Opis"/>
      <sheetName val="Shema_1"/>
      <sheetName val="01-04"/>
      <sheetName val="101-104"/>
      <sheetName val="105"/>
      <sheetName val="106"/>
      <sheetName val="107"/>
      <sheetName val="108"/>
      <sheetName val="109"/>
      <sheetName val="110"/>
      <sheetName val="111"/>
      <sheetName val="200"/>
      <sheetName val="Isk_površina"/>
      <sheetName val="Nasl_ur"/>
      <sheetName val="Unut_uređenje"/>
      <sheetName val="Nasl_dok"/>
      <sheetName val="Dokaz"/>
      <sheetName val="Nasl_foto"/>
      <sheetName val="Foto"/>
      <sheetName val="Sheet2"/>
    </sheetNames>
    <sheetDataSet>
      <sheetData sheetId="0"/>
      <sheetData sheetId="1"/>
      <sheetData sheetId="2"/>
      <sheetData sheetId="3"/>
      <sheetData sheetId="4" refreshError="1">
        <row r="11">
          <cell r="G11" t="str">
            <v>4808</v>
          </cell>
        </row>
        <row r="14">
          <cell r="E14" t="str">
            <v>N</v>
          </cell>
        </row>
        <row r="19">
          <cell r="G19">
            <v>65.371199999999988</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KTORI"/>
      <sheetName val="A.trasa"/>
      <sheetName val="B.PUTNI PRIJELAZI I PROLAZI"/>
      <sheetName val="C.PUO &quot;ĐAKOVO - JUG&quot; "/>
      <sheetName val="D.PUO &quot;ANDRIJEVCI&quot;"/>
      <sheetName val="Rekapitulacija"/>
      <sheetName val="Uputa"/>
      <sheetName val="A_trasa"/>
      <sheetName val="B_PUTNI_PRIJELAZI_I_PROLAZI"/>
      <sheetName val="C_PUO_&quot;ĐAKOVO_-_JUG&quot;_"/>
      <sheetName val="D_PUO_&quot;ANDRIJEVCI&quot;"/>
      <sheetName val="A_trasa1"/>
      <sheetName val="B_PUTNI_PRIJELAZI_I_PROLAZI1"/>
      <sheetName val="C_PUO_&quot;ĐAKOVO_-_JUG&quot;_1"/>
      <sheetName val="D_PUO_&quot;ANDRIJEVCI&quot;1"/>
      <sheetName val="A_trasa2"/>
      <sheetName val="B_PUTNI_PRIJELAZI_I_PROLAZI2"/>
      <sheetName val="C_PUO_&quot;ĐAKOVO_-_JUG&quot;_2"/>
      <sheetName val="D_PUO_&quot;ANDRIJEVCI&quot;2"/>
      <sheetName val="A_trasa3"/>
      <sheetName val="B_PUTNI_PRIJELAZI_I_PROLAZI3"/>
      <sheetName val="C_PUO_&quot;ĐAKOVO_-_JUG&quot;_3"/>
      <sheetName val="D_PUO_&quot;ANDRIJEVCI&quot;3"/>
    </sheetNames>
    <sheetDataSet>
      <sheetData sheetId="0" refreshError="1">
        <row r="2">
          <cell r="B2">
            <v>1</v>
          </cell>
        </row>
      </sheetData>
      <sheetData sheetId="1" refreshError="1"/>
      <sheetData sheetId="2" refreshError="1"/>
      <sheetData sheetId="3" refreshError="1"/>
      <sheetData sheetId="4" refreshError="1"/>
      <sheetData sheetId="5" refreshError="1"/>
      <sheetData sheetId="6" refreshError="1"/>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F34"/>
  <sheetViews>
    <sheetView zoomScale="110" zoomScaleNormal="110" zoomScaleSheetLayoutView="100" workbookViewId="0">
      <selection activeCell="E6" sqref="E6"/>
    </sheetView>
  </sheetViews>
  <sheetFormatPr defaultColWidth="9.1796875" defaultRowHeight="12.5"/>
  <cols>
    <col min="1" max="1" width="6.453125" style="12" customWidth="1"/>
    <col min="2" max="2" width="33.7265625" style="13" customWidth="1"/>
    <col min="3" max="4" width="8.54296875" style="10" customWidth="1"/>
    <col min="5" max="5" width="11" style="14" customWidth="1"/>
    <col min="6" max="6" width="25.81640625" style="15" customWidth="1"/>
    <col min="7" max="7" width="9.26953125" style="10" bestFit="1" customWidth="1"/>
    <col min="8" max="16384" width="9.1796875" style="10"/>
  </cols>
  <sheetData>
    <row r="1" spans="1:6" ht="43.5" customHeight="1">
      <c r="A1" s="17"/>
      <c r="B1" s="3"/>
      <c r="C1" s="4"/>
      <c r="D1" s="1"/>
      <c r="E1" s="5"/>
      <c r="F1" s="6"/>
    </row>
    <row r="2" spans="1:6" ht="43.5" customHeight="1">
      <c r="A2" s="17"/>
      <c r="B2" s="3"/>
      <c r="C2" s="4"/>
      <c r="D2" s="1"/>
      <c r="E2" s="5"/>
      <c r="F2" s="6"/>
    </row>
    <row r="3" spans="1:6" ht="43.5" customHeight="1">
      <c r="A3" s="17"/>
      <c r="B3" s="3"/>
      <c r="C3" s="4"/>
      <c r="D3" s="1"/>
      <c r="E3" s="5"/>
      <c r="F3" s="6"/>
    </row>
    <row r="4" spans="1:6" ht="36" customHeight="1">
      <c r="B4" s="1000" t="s">
        <v>149</v>
      </c>
      <c r="C4" s="1001"/>
      <c r="D4" s="1001"/>
      <c r="E4" s="1001"/>
      <c r="F4" s="1002"/>
    </row>
    <row r="5" spans="1:6" ht="32.25" customHeight="1">
      <c r="B5" s="16"/>
      <c r="C5"/>
      <c r="D5"/>
      <c r="E5"/>
      <c r="F5"/>
    </row>
    <row r="6" spans="1:6" ht="32.25" customHeight="1">
      <c r="B6" s="16"/>
      <c r="C6"/>
      <c r="D6"/>
      <c r="E6"/>
      <c r="F6"/>
    </row>
    <row r="7" spans="1:6" ht="32.25" customHeight="1">
      <c r="B7" s="16"/>
      <c r="C7"/>
      <c r="D7"/>
      <c r="E7"/>
      <c r="F7"/>
    </row>
    <row r="8" spans="1:6" s="12" customFormat="1" ht="30" customHeight="1">
      <c r="B8" s="54" t="s">
        <v>40</v>
      </c>
      <c r="C8" s="1003" t="s">
        <v>144</v>
      </c>
      <c r="D8" s="1004"/>
      <c r="E8" s="1004"/>
      <c r="F8" s="1005"/>
    </row>
    <row r="9" spans="1:6" s="12" customFormat="1" ht="30" customHeight="1">
      <c r="B9" s="55" t="s">
        <v>57</v>
      </c>
      <c r="C9" s="1006" t="s">
        <v>56</v>
      </c>
      <c r="D9" s="1007"/>
      <c r="E9" s="1007"/>
      <c r="F9" s="1008"/>
    </row>
    <row r="10" spans="1:6" s="12" customFormat="1" ht="30" customHeight="1">
      <c r="B10" s="55" t="s">
        <v>58</v>
      </c>
      <c r="C10" s="1006" t="s">
        <v>145</v>
      </c>
      <c r="D10" s="1007"/>
      <c r="E10" s="1007"/>
      <c r="F10" s="1008"/>
    </row>
    <row r="11" spans="1:6" s="49" customFormat="1" ht="30" customHeight="1">
      <c r="B11" s="56" t="s">
        <v>41</v>
      </c>
      <c r="C11" s="1009" t="s">
        <v>137</v>
      </c>
      <c r="D11" s="1010"/>
      <c r="E11" s="1010"/>
      <c r="F11" s="1011"/>
    </row>
    <row r="12" spans="1:6" s="12" customFormat="1" ht="30" customHeight="1">
      <c r="B12" s="55" t="s">
        <v>42</v>
      </c>
      <c r="C12" s="1012" t="s">
        <v>138</v>
      </c>
      <c r="D12" s="1013"/>
      <c r="E12" s="1013"/>
      <c r="F12" s="1014"/>
    </row>
    <row r="13" spans="1:6" s="12" customFormat="1" ht="30" customHeight="1">
      <c r="B13" s="57" t="s">
        <v>43</v>
      </c>
      <c r="C13" s="1015" t="s">
        <v>59</v>
      </c>
      <c r="D13" s="1016"/>
      <c r="E13" s="1016"/>
      <c r="F13" s="1017"/>
    </row>
    <row r="14" spans="1:6" ht="170.25" customHeight="1">
      <c r="B14" s="996"/>
      <c r="C14" s="996"/>
      <c r="D14" s="996"/>
      <c r="E14" s="996"/>
      <c r="F14" s="997"/>
    </row>
    <row r="15" spans="1:6" s="11" customFormat="1" ht="100" customHeight="1">
      <c r="B15" s="18"/>
      <c r="C15" s="998" t="s">
        <v>22</v>
      </c>
      <c r="D15" s="999"/>
      <c r="E15" s="999"/>
      <c r="F15" s="999"/>
    </row>
    <row r="16" spans="1:6">
      <c r="A16" s="7"/>
      <c r="B16" s="8"/>
      <c r="C16" s="1"/>
      <c r="D16" s="1"/>
      <c r="E16" s="5"/>
      <c r="F16" s="6"/>
    </row>
    <row r="17" spans="1:6">
      <c r="A17" s="7"/>
      <c r="B17" s="8"/>
      <c r="C17" s="1"/>
      <c r="D17" s="1"/>
      <c r="E17" s="5"/>
      <c r="F17" s="6"/>
    </row>
    <row r="18" spans="1:6">
      <c r="A18" s="51"/>
      <c r="B18" s="8"/>
      <c r="C18" s="1"/>
      <c r="D18" s="1"/>
      <c r="E18" s="5"/>
      <c r="F18" s="6"/>
    </row>
    <row r="19" spans="1:6">
      <c r="A19" s="7"/>
      <c r="B19" s="8"/>
      <c r="C19" s="1"/>
      <c r="D19" s="1"/>
      <c r="E19" s="5"/>
      <c r="F19" s="6"/>
    </row>
    <row r="20" spans="1:6">
      <c r="A20" s="7"/>
      <c r="B20" s="8"/>
      <c r="C20" s="1"/>
      <c r="D20" s="1"/>
      <c r="E20" s="5"/>
      <c r="F20" s="6"/>
    </row>
    <row r="21" spans="1:6">
      <c r="A21" s="7"/>
      <c r="B21" s="8"/>
      <c r="C21" s="1"/>
      <c r="D21" s="1"/>
      <c r="E21" s="5"/>
      <c r="F21" s="6"/>
    </row>
    <row r="22" spans="1:6">
      <c r="A22" s="7"/>
      <c r="B22" s="8"/>
      <c r="C22" s="1"/>
      <c r="D22" s="1"/>
      <c r="E22" s="5"/>
      <c r="F22" s="6"/>
    </row>
    <row r="23" spans="1:6">
      <c r="A23" s="7"/>
      <c r="B23" s="8"/>
      <c r="C23" s="1"/>
      <c r="D23" s="1"/>
      <c r="E23" s="5"/>
      <c r="F23" s="6"/>
    </row>
    <row r="24" spans="1:6">
      <c r="A24" s="7"/>
      <c r="B24" s="8"/>
      <c r="C24" s="1"/>
      <c r="D24" s="1"/>
      <c r="E24" s="5"/>
      <c r="F24" s="6"/>
    </row>
    <row r="25" spans="1:6">
      <c r="A25" s="7"/>
      <c r="B25" s="8"/>
      <c r="C25" s="1"/>
      <c r="D25" s="1"/>
      <c r="E25" s="5"/>
      <c r="F25" s="6"/>
    </row>
    <row r="26" spans="1:6">
      <c r="A26" s="7"/>
      <c r="B26" s="8"/>
      <c r="C26" s="1"/>
      <c r="D26" s="1"/>
      <c r="E26" s="5"/>
      <c r="F26" s="6"/>
    </row>
    <row r="27" spans="1:6">
      <c r="A27" s="7"/>
      <c r="B27" s="8"/>
      <c r="C27" s="1"/>
      <c r="D27" s="1"/>
      <c r="E27" s="5"/>
      <c r="F27" s="6"/>
    </row>
    <row r="28" spans="1:6">
      <c r="A28" s="7"/>
      <c r="B28" s="8"/>
      <c r="C28" s="1"/>
      <c r="D28" s="1"/>
      <c r="E28" s="5"/>
      <c r="F28" s="6"/>
    </row>
    <row r="29" spans="1:6">
      <c r="A29" s="7"/>
      <c r="B29" s="8"/>
      <c r="C29" s="1"/>
      <c r="D29" s="1"/>
      <c r="E29" s="5"/>
      <c r="F29" s="6"/>
    </row>
    <row r="30" spans="1:6">
      <c r="A30" s="7"/>
      <c r="B30" s="8"/>
      <c r="C30" s="1"/>
      <c r="D30" s="1"/>
      <c r="E30" s="5"/>
      <c r="F30" s="6"/>
    </row>
    <row r="31" spans="1:6">
      <c r="A31" s="7"/>
      <c r="B31" s="8"/>
      <c r="C31" s="1"/>
      <c r="D31" s="1"/>
      <c r="E31" s="5"/>
      <c r="F31" s="6"/>
    </row>
    <row r="32" spans="1:6">
      <c r="A32" s="7"/>
      <c r="B32" s="8"/>
      <c r="C32" s="1"/>
      <c r="D32" s="1"/>
      <c r="E32" s="5"/>
      <c r="F32" s="6"/>
    </row>
    <row r="33" spans="1:6">
      <c r="A33" s="7"/>
      <c r="B33" s="8"/>
      <c r="C33" s="1"/>
      <c r="D33" s="1"/>
      <c r="E33" s="5"/>
      <c r="F33" s="6"/>
    </row>
    <row r="34" spans="1:6">
      <c r="A34" s="7"/>
      <c r="B34" s="8"/>
      <c r="C34" s="1"/>
      <c r="D34" s="1"/>
      <c r="E34" s="5"/>
      <c r="F34" s="6"/>
    </row>
  </sheetData>
  <mergeCells count="9">
    <mergeCell ref="B14:F14"/>
    <mergeCell ref="C15:F15"/>
    <mergeCell ref="B4:F4"/>
    <mergeCell ref="C8:F8"/>
    <mergeCell ref="C9:F9"/>
    <mergeCell ref="C11:F11"/>
    <mergeCell ref="C12:F12"/>
    <mergeCell ref="C13:F13"/>
    <mergeCell ref="C10:F10"/>
  </mergeCells>
  <pageMargins left="0.70866141732283472" right="0.70866141732283472" top="0.74803149606299213" bottom="0.74803149606299213" header="0.31496062992125984" footer="0.31496062992125984"/>
  <pageSetup paperSize="9" scale="92" fitToHeight="0" orientation="portrait" r:id="rId1"/>
  <headerFooter>
    <oddHeader xml:space="preserve">&amp;L&amp;G
</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pageSetUpPr fitToPage="1"/>
  </sheetPr>
  <dimension ref="A1:I80"/>
  <sheetViews>
    <sheetView zoomScale="70" zoomScaleNormal="70" zoomScaleSheetLayoutView="100" workbookViewId="0">
      <selection activeCell="I48" sqref="I48"/>
    </sheetView>
  </sheetViews>
  <sheetFormatPr defaultColWidth="9.1796875" defaultRowHeight="13"/>
  <cols>
    <col min="1" max="1" width="5" style="155" customWidth="1"/>
    <col min="2" max="2" width="74.7265625" style="29" customWidth="1"/>
    <col min="3" max="3" width="7.26953125" style="20" customWidth="1"/>
    <col min="4" max="4" width="9.7265625" style="68" customWidth="1"/>
    <col min="5" max="5" width="9.5429687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7" ht="34.5">
      <c r="A1" s="153" t="s">
        <v>5</v>
      </c>
      <c r="B1" s="121" t="s">
        <v>4</v>
      </c>
      <c r="C1" s="122" t="s">
        <v>6</v>
      </c>
      <c r="D1" s="123" t="s">
        <v>7</v>
      </c>
      <c r="E1" s="124" t="s">
        <v>8</v>
      </c>
      <c r="F1" s="124" t="s">
        <v>9</v>
      </c>
    </row>
    <row r="2" spans="1:7" ht="18.5">
      <c r="A2" s="126" t="s">
        <v>11</v>
      </c>
      <c r="B2" s="1023" t="s">
        <v>33</v>
      </c>
      <c r="C2" s="1024"/>
      <c r="D2" s="1024"/>
      <c r="E2" s="1024"/>
      <c r="F2" s="1024"/>
    </row>
    <row r="3" spans="1:7" s="22" customFormat="1" ht="14">
      <c r="A3" s="1028"/>
      <c r="B3" s="1028"/>
      <c r="C3" s="1028"/>
      <c r="D3" s="1028"/>
      <c r="E3" s="1028"/>
      <c r="F3" s="1028"/>
      <c r="G3" s="23"/>
    </row>
    <row r="4" spans="1:7" s="22" customFormat="1" ht="57.75" customHeight="1">
      <c r="A4" s="146" t="s">
        <v>51</v>
      </c>
      <c r="B4" s="1030" t="s">
        <v>235</v>
      </c>
      <c r="C4" s="1031"/>
      <c r="D4" s="1031"/>
      <c r="E4" s="1031"/>
      <c r="F4" s="1032"/>
    </row>
    <row r="5" spans="1:7" s="22" customFormat="1" ht="14">
      <c r="A5" s="177"/>
      <c r="B5" s="177"/>
      <c r="C5" s="177"/>
      <c r="D5" s="177"/>
      <c r="E5" s="177"/>
      <c r="F5" s="177"/>
      <c r="G5" s="23"/>
    </row>
    <row r="6" spans="1:7" s="22" customFormat="1" ht="167.25" customHeight="1">
      <c r="A6" s="1038" t="s">
        <v>236</v>
      </c>
      <c r="B6" s="134" t="s">
        <v>705</v>
      </c>
      <c r="C6" s="1046"/>
      <c r="D6" s="1050"/>
      <c r="E6" s="1048"/>
      <c r="F6" s="1048"/>
      <c r="G6" s="23"/>
    </row>
    <row r="7" spans="1:7" s="22" customFormat="1" ht="231" customHeight="1">
      <c r="A7" s="1039"/>
      <c r="B7" s="135" t="s">
        <v>712</v>
      </c>
      <c r="C7" s="1047"/>
      <c r="D7" s="1051"/>
      <c r="E7" s="1049"/>
      <c r="F7" s="1049"/>
      <c r="G7" s="23"/>
    </row>
    <row r="8" spans="1:7" ht="14.25" customHeight="1">
      <c r="A8" s="1039"/>
      <c r="B8" s="178" t="s">
        <v>237</v>
      </c>
      <c r="C8" s="179"/>
      <c r="D8" s="179"/>
      <c r="E8" s="179"/>
      <c r="F8" s="180"/>
    </row>
    <row r="9" spans="1:7" ht="14.25" customHeight="1">
      <c r="A9" s="1039"/>
      <c r="B9" s="178" t="s">
        <v>240</v>
      </c>
      <c r="C9" s="179"/>
      <c r="D9" s="179"/>
      <c r="E9" s="179"/>
      <c r="F9" s="180"/>
    </row>
    <row r="10" spans="1:7" ht="15" customHeight="1">
      <c r="A10" s="1039"/>
      <c r="B10" s="92" t="s">
        <v>238</v>
      </c>
      <c r="C10" s="87" t="s">
        <v>134</v>
      </c>
      <c r="D10" s="88">
        <v>1750</v>
      </c>
      <c r="E10" s="88"/>
      <c r="F10" s="89">
        <f>D10*E10</f>
        <v>0</v>
      </c>
    </row>
    <row r="11" spans="1:7" ht="14.5">
      <c r="A11" s="1039"/>
      <c r="B11" s="92" t="s">
        <v>239</v>
      </c>
      <c r="C11" s="87" t="s">
        <v>134</v>
      </c>
      <c r="D11" s="88">
        <v>1750</v>
      </c>
      <c r="E11" s="88"/>
      <c r="F11" s="89">
        <f>D11*E11</f>
        <v>0</v>
      </c>
    </row>
    <row r="12" spans="1:7" ht="15" customHeight="1">
      <c r="A12" s="1039"/>
      <c r="B12" s="92" t="s">
        <v>238</v>
      </c>
      <c r="C12" s="87" t="s">
        <v>134</v>
      </c>
      <c r="D12" s="88">
        <v>1750</v>
      </c>
      <c r="E12" s="88"/>
      <c r="F12" s="89">
        <f>D12*E12</f>
        <v>0</v>
      </c>
    </row>
    <row r="13" spans="1:7" ht="12.5">
      <c r="A13" s="1039"/>
      <c r="B13" s="181"/>
      <c r="C13" s="182"/>
      <c r="D13" s="182"/>
      <c r="E13" s="182"/>
      <c r="F13" s="183"/>
    </row>
    <row r="14" spans="1:7" ht="14.25" customHeight="1">
      <c r="A14" s="1039"/>
      <c r="B14" s="178" t="s">
        <v>241</v>
      </c>
      <c r="C14" s="179"/>
      <c r="D14" s="179"/>
      <c r="E14" s="179"/>
      <c r="F14" s="180"/>
    </row>
    <row r="15" spans="1:7" ht="14.5">
      <c r="A15" s="1039"/>
      <c r="B15" s="92" t="s">
        <v>238</v>
      </c>
      <c r="C15" s="87" t="s">
        <v>134</v>
      </c>
      <c r="D15" s="88">
        <v>227</v>
      </c>
      <c r="E15" s="88"/>
      <c r="F15" s="89">
        <f>D15*E15</f>
        <v>0</v>
      </c>
    </row>
    <row r="16" spans="1:7" ht="14.5">
      <c r="A16" s="1039"/>
      <c r="B16" s="92" t="s">
        <v>239</v>
      </c>
      <c r="C16" s="87" t="s">
        <v>134</v>
      </c>
      <c r="D16" s="88">
        <v>227</v>
      </c>
      <c r="E16" s="88"/>
      <c r="F16" s="89">
        <f>D16*E16</f>
        <v>0</v>
      </c>
    </row>
    <row r="17" spans="1:7" ht="14.5">
      <c r="A17" s="1039"/>
      <c r="B17" s="92" t="s">
        <v>242</v>
      </c>
      <c r="C17" s="87" t="s">
        <v>134</v>
      </c>
      <c r="D17" s="88">
        <v>33</v>
      </c>
      <c r="E17" s="88"/>
      <c r="F17" s="89">
        <f>D17*E17</f>
        <v>0</v>
      </c>
    </row>
    <row r="18" spans="1:7" ht="12.5">
      <c r="A18" s="1039"/>
      <c r="B18" s="181"/>
      <c r="C18" s="182"/>
      <c r="D18" s="182"/>
      <c r="E18" s="182"/>
      <c r="F18" s="183"/>
    </row>
    <row r="19" spans="1:7" ht="14.25" customHeight="1">
      <c r="A19" s="1039"/>
      <c r="B19" s="178" t="s">
        <v>243</v>
      </c>
      <c r="C19" s="179"/>
      <c r="D19" s="179"/>
      <c r="E19" s="179"/>
      <c r="F19" s="180"/>
    </row>
    <row r="20" spans="1:7" ht="15" customHeight="1">
      <c r="A20" s="1039"/>
      <c r="B20" s="92" t="s">
        <v>238</v>
      </c>
      <c r="C20" s="87" t="s">
        <v>134</v>
      </c>
      <c r="D20" s="88">
        <v>184</v>
      </c>
      <c r="E20" s="88"/>
      <c r="F20" s="89">
        <f>D20*E20</f>
        <v>0</v>
      </c>
    </row>
    <row r="21" spans="1:7" ht="14.5">
      <c r="A21" s="1039"/>
      <c r="B21" s="92" t="s">
        <v>244</v>
      </c>
      <c r="C21" s="87" t="s">
        <v>134</v>
      </c>
      <c r="D21" s="88">
        <v>184</v>
      </c>
      <c r="E21" s="88"/>
      <c r="F21" s="89">
        <f>D21*E21</f>
        <v>0</v>
      </c>
    </row>
    <row r="22" spans="1:7" ht="14.5">
      <c r="A22" s="1039"/>
      <c r="B22" s="92" t="s">
        <v>242</v>
      </c>
      <c r="C22" s="87" t="s">
        <v>134</v>
      </c>
      <c r="D22" s="88">
        <v>30</v>
      </c>
      <c r="E22" s="88"/>
      <c r="F22" s="89">
        <f>D22*E22</f>
        <v>0</v>
      </c>
    </row>
    <row r="23" spans="1:7" ht="12.5">
      <c r="A23" s="1039"/>
      <c r="B23" s="181"/>
      <c r="C23" s="182"/>
      <c r="D23" s="182"/>
      <c r="E23" s="182"/>
      <c r="F23" s="183"/>
    </row>
    <row r="24" spans="1:7" ht="14.25" customHeight="1">
      <c r="A24" s="1039"/>
      <c r="B24" s="178" t="s">
        <v>245</v>
      </c>
      <c r="C24" s="179"/>
      <c r="D24" s="179"/>
      <c r="E24" s="179"/>
      <c r="F24" s="180"/>
    </row>
    <row r="25" spans="1:7" ht="14.5">
      <c r="A25" s="1039"/>
      <c r="B25" s="92" t="s">
        <v>246</v>
      </c>
      <c r="C25" s="87" t="s">
        <v>134</v>
      </c>
      <c r="D25" s="88">
        <v>1220</v>
      </c>
      <c r="E25" s="88"/>
      <c r="F25" s="89">
        <f>D25*E25</f>
        <v>0</v>
      </c>
    </row>
    <row r="26" spans="1:7" ht="14.5">
      <c r="A26" s="1039"/>
      <c r="B26" s="92" t="s">
        <v>247</v>
      </c>
      <c r="C26" s="87" t="s">
        <v>134</v>
      </c>
      <c r="D26" s="88">
        <v>60</v>
      </c>
      <c r="E26" s="88"/>
      <c r="F26" s="89">
        <f>D26*E26</f>
        <v>0</v>
      </c>
    </row>
    <row r="27" spans="1:7" ht="14.5">
      <c r="A27" s="1052"/>
      <c r="B27" s="92" t="s">
        <v>248</v>
      </c>
      <c r="C27" s="87" t="s">
        <v>134</v>
      </c>
      <c r="D27" s="88">
        <v>60</v>
      </c>
      <c r="E27" s="88"/>
      <c r="F27" s="89">
        <f>D27*E27</f>
        <v>0</v>
      </c>
    </row>
    <row r="28" spans="1:7" s="22" customFormat="1" ht="14">
      <c r="A28" s="177"/>
      <c r="B28" s="177"/>
      <c r="C28" s="177"/>
      <c r="D28" s="177"/>
      <c r="E28" s="177"/>
      <c r="F28" s="177"/>
      <c r="G28" s="23"/>
    </row>
    <row r="29" spans="1:7" s="22" customFormat="1" ht="227.25" customHeight="1">
      <c r="A29" s="161" t="s">
        <v>249</v>
      </c>
      <c r="B29" s="134" t="s">
        <v>713</v>
      </c>
      <c r="C29" s="87" t="s">
        <v>134</v>
      </c>
      <c r="D29" s="88">
        <v>1350</v>
      </c>
      <c r="E29" s="88"/>
      <c r="F29" s="89">
        <f>D29*E29</f>
        <v>0</v>
      </c>
      <c r="G29" s="23"/>
    </row>
    <row r="30" spans="1:7" s="22" customFormat="1" ht="14">
      <c r="A30" s="177"/>
      <c r="B30" s="177"/>
      <c r="C30" s="177"/>
      <c r="D30" s="177"/>
      <c r="E30" s="177"/>
      <c r="F30" s="177"/>
      <c r="G30" s="23"/>
    </row>
    <row r="31" spans="1:7" s="22" customFormat="1" ht="167.25" customHeight="1">
      <c r="A31" s="1033" t="s">
        <v>257</v>
      </c>
      <c r="B31" s="134" t="s">
        <v>706</v>
      </c>
      <c r="C31" s="1046"/>
      <c r="D31" s="1050"/>
      <c r="E31" s="1048"/>
      <c r="F31" s="1048"/>
      <c r="G31" s="23"/>
    </row>
    <row r="32" spans="1:7" s="22" customFormat="1" ht="192.75" customHeight="1">
      <c r="A32" s="1034"/>
      <c r="B32" s="135" t="s">
        <v>714</v>
      </c>
      <c r="C32" s="1047"/>
      <c r="D32" s="1051"/>
      <c r="E32" s="1049"/>
      <c r="F32" s="1049"/>
      <c r="G32" s="23"/>
    </row>
    <row r="33" spans="1:7" ht="14.25" customHeight="1">
      <c r="A33" s="1034"/>
      <c r="B33" s="178" t="s">
        <v>254</v>
      </c>
      <c r="C33" s="179"/>
      <c r="D33" s="179"/>
      <c r="E33" s="179"/>
      <c r="F33" s="180"/>
    </row>
    <row r="34" spans="1:7" ht="14.25" customHeight="1">
      <c r="A34" s="1034"/>
      <c r="B34" s="178" t="s">
        <v>250</v>
      </c>
      <c r="C34" s="179"/>
      <c r="D34" s="179"/>
      <c r="E34" s="179"/>
      <c r="F34" s="180"/>
    </row>
    <row r="35" spans="1:7" ht="14.5">
      <c r="A35" s="1034"/>
      <c r="B35" s="92" t="s">
        <v>251</v>
      </c>
      <c r="C35" s="87" t="s">
        <v>134</v>
      </c>
      <c r="D35" s="88">
        <v>1401</v>
      </c>
      <c r="E35" s="88"/>
      <c r="F35" s="89">
        <f>D35*E35</f>
        <v>0</v>
      </c>
    </row>
    <row r="36" spans="1:7" ht="14.5">
      <c r="A36" s="1034"/>
      <c r="B36" s="92" t="s">
        <v>252</v>
      </c>
      <c r="C36" s="87" t="s">
        <v>134</v>
      </c>
      <c r="D36" s="88">
        <v>1401</v>
      </c>
      <c r="E36" s="88"/>
      <c r="F36" s="89">
        <f>D36*E36</f>
        <v>0</v>
      </c>
    </row>
    <row r="37" spans="1:7" ht="14.25" customHeight="1">
      <c r="A37" s="1034"/>
      <c r="B37" s="178" t="s">
        <v>253</v>
      </c>
      <c r="C37" s="179"/>
      <c r="D37" s="179"/>
      <c r="E37" s="179"/>
      <c r="F37" s="180"/>
    </row>
    <row r="38" spans="1:7" ht="14.5">
      <c r="A38" s="1034"/>
      <c r="B38" s="92" t="s">
        <v>251</v>
      </c>
      <c r="C38" s="87" t="s">
        <v>134</v>
      </c>
      <c r="D38" s="88">
        <v>435</v>
      </c>
      <c r="E38" s="88"/>
      <c r="F38" s="89">
        <f>D38*E38</f>
        <v>0</v>
      </c>
    </row>
    <row r="39" spans="1:7" ht="12.5">
      <c r="A39" s="1034"/>
      <c r="B39" s="181"/>
      <c r="C39" s="182"/>
      <c r="D39" s="182"/>
      <c r="E39" s="182"/>
      <c r="F39" s="183"/>
    </row>
    <row r="40" spans="1:7" ht="14.25" customHeight="1">
      <c r="A40" s="1034"/>
      <c r="B40" s="178" t="s">
        <v>255</v>
      </c>
      <c r="C40" s="179"/>
      <c r="D40" s="179"/>
      <c r="E40" s="179"/>
      <c r="F40" s="180"/>
    </row>
    <row r="41" spans="1:7" ht="14.25" customHeight="1">
      <c r="A41" s="1034"/>
      <c r="B41" s="178" t="s">
        <v>250</v>
      </c>
      <c r="C41" s="179"/>
      <c r="D41" s="179"/>
      <c r="E41" s="179"/>
      <c r="F41" s="180"/>
    </row>
    <row r="42" spans="1:7" ht="14.5">
      <c r="A42" s="1034"/>
      <c r="B42" s="92" t="s">
        <v>251</v>
      </c>
      <c r="C42" s="87" t="s">
        <v>134</v>
      </c>
      <c r="D42" s="88">
        <v>1205</v>
      </c>
      <c r="E42" s="88"/>
      <c r="F42" s="89">
        <f>D42*E42</f>
        <v>0</v>
      </c>
    </row>
    <row r="43" spans="1:7" ht="14.5">
      <c r="A43" s="1034"/>
      <c r="B43" s="92" t="s">
        <v>252</v>
      </c>
      <c r="C43" s="87" t="s">
        <v>134</v>
      </c>
      <c r="D43" s="88">
        <v>1205</v>
      </c>
      <c r="E43" s="88"/>
      <c r="F43" s="89">
        <f>D43*E43</f>
        <v>0</v>
      </c>
    </row>
    <row r="44" spans="1:7" ht="14.25" customHeight="1">
      <c r="A44" s="1034"/>
      <c r="B44" s="178" t="s">
        <v>253</v>
      </c>
      <c r="C44" s="179"/>
      <c r="D44" s="179"/>
      <c r="E44" s="179"/>
      <c r="F44" s="180"/>
    </row>
    <row r="45" spans="1:7" ht="14.5">
      <c r="A45" s="1037"/>
      <c r="B45" s="92" t="s">
        <v>251</v>
      </c>
      <c r="C45" s="87" t="s">
        <v>134</v>
      </c>
      <c r="D45" s="88">
        <v>60</v>
      </c>
      <c r="E45" s="88"/>
      <c r="F45" s="89">
        <f>D45*E45</f>
        <v>0</v>
      </c>
    </row>
    <row r="46" spans="1:7" s="22" customFormat="1" ht="14">
      <c r="A46" s="177"/>
      <c r="B46" s="177"/>
      <c r="C46" s="177"/>
      <c r="D46" s="177"/>
      <c r="E46" s="177"/>
      <c r="F46" s="177"/>
      <c r="G46" s="23"/>
    </row>
    <row r="47" spans="1:7" s="22" customFormat="1" ht="61.5" customHeight="1">
      <c r="A47" s="1038" t="s">
        <v>256</v>
      </c>
      <c r="B47" s="134" t="s">
        <v>258</v>
      </c>
      <c r="C47" s="1046"/>
      <c r="D47" s="1050"/>
      <c r="E47" s="1048"/>
      <c r="F47" s="1048"/>
      <c r="G47" s="23"/>
    </row>
    <row r="48" spans="1:7" s="22" customFormat="1" ht="229.5" customHeight="1">
      <c r="A48" s="1039"/>
      <c r="B48" s="135" t="s">
        <v>715</v>
      </c>
      <c r="C48" s="1047"/>
      <c r="D48" s="1051"/>
      <c r="E48" s="1049"/>
      <c r="F48" s="1049"/>
      <c r="G48" s="23"/>
    </row>
    <row r="49" spans="1:7" ht="14.5">
      <c r="A49" s="1039"/>
      <c r="B49" s="92" t="s">
        <v>226</v>
      </c>
      <c r="C49" s="87" t="s">
        <v>134</v>
      </c>
      <c r="D49" s="88">
        <v>170</v>
      </c>
      <c r="E49" s="88"/>
      <c r="F49" s="89">
        <f>D49*E49</f>
        <v>0</v>
      </c>
    </row>
    <row r="50" spans="1:7" ht="14.5">
      <c r="A50" s="1039"/>
      <c r="B50" s="92" t="s">
        <v>227</v>
      </c>
      <c r="C50" s="87" t="s">
        <v>134</v>
      </c>
      <c r="D50" s="88">
        <v>240</v>
      </c>
      <c r="E50" s="88"/>
      <c r="F50" s="89">
        <f>D50*E50</f>
        <v>0</v>
      </c>
    </row>
    <row r="51" spans="1:7" ht="14.5">
      <c r="A51" s="1039"/>
      <c r="B51" s="92" t="s">
        <v>228</v>
      </c>
      <c r="C51" s="87" t="s">
        <v>134</v>
      </c>
      <c r="D51" s="88">
        <v>156</v>
      </c>
      <c r="E51" s="88"/>
      <c r="F51" s="89">
        <f>D51*E51</f>
        <v>0</v>
      </c>
    </row>
    <row r="52" spans="1:7" ht="14.5">
      <c r="A52" s="1052"/>
      <c r="B52" s="92" t="s">
        <v>229</v>
      </c>
      <c r="C52" s="87" t="s">
        <v>134</v>
      </c>
      <c r="D52" s="88">
        <v>228</v>
      </c>
      <c r="E52" s="88"/>
      <c r="F52" s="89">
        <f>D52*E52</f>
        <v>0</v>
      </c>
    </row>
    <row r="53" spans="1:7" s="22" customFormat="1" ht="14">
      <c r="A53" s="177"/>
      <c r="B53" s="177"/>
      <c r="C53" s="177"/>
      <c r="D53" s="177"/>
      <c r="E53" s="177"/>
      <c r="F53" s="177"/>
      <c r="G53" s="23"/>
    </row>
    <row r="54" spans="1:7" s="22" customFormat="1" ht="61.5" customHeight="1">
      <c r="A54" s="1038" t="s">
        <v>259</v>
      </c>
      <c r="B54" s="134" t="s">
        <v>260</v>
      </c>
      <c r="C54" s="102"/>
      <c r="D54" s="136"/>
      <c r="E54" s="104"/>
      <c r="F54" s="104"/>
      <c r="G54" s="23"/>
    </row>
    <row r="55" spans="1:7" ht="30" customHeight="1">
      <c r="A55" s="1039"/>
      <c r="B55" s="92" t="s">
        <v>262</v>
      </c>
      <c r="C55" s="87" t="s">
        <v>134</v>
      </c>
      <c r="D55" s="88">
        <v>1620</v>
      </c>
      <c r="E55" s="88"/>
      <c r="F55" s="89">
        <f>D55*E55</f>
        <v>0</v>
      </c>
    </row>
    <row r="56" spans="1:7" ht="30" customHeight="1">
      <c r="A56" s="1039"/>
      <c r="B56" s="92" t="s">
        <v>261</v>
      </c>
      <c r="C56" s="87" t="s">
        <v>134</v>
      </c>
      <c r="D56" s="88">
        <v>130</v>
      </c>
      <c r="E56" s="88"/>
      <c r="F56" s="89">
        <f>D56*E56</f>
        <v>0</v>
      </c>
    </row>
    <row r="57" spans="1:7" ht="30" customHeight="1">
      <c r="A57" s="1039"/>
      <c r="B57" s="92" t="s">
        <v>263</v>
      </c>
      <c r="C57" s="87" t="s">
        <v>134</v>
      </c>
      <c r="D57" s="88">
        <v>166</v>
      </c>
      <c r="E57" s="88"/>
      <c r="F57" s="89">
        <f>D57*E57</f>
        <v>0</v>
      </c>
    </row>
    <row r="58" spans="1:7" ht="41.25" customHeight="1">
      <c r="A58" s="1039"/>
      <c r="B58" s="92" t="s">
        <v>264</v>
      </c>
      <c r="C58" s="87" t="s">
        <v>134</v>
      </c>
      <c r="D58" s="88">
        <v>6217</v>
      </c>
      <c r="E58" s="88"/>
      <c r="F58" s="89">
        <f>D58*E58</f>
        <v>0</v>
      </c>
    </row>
    <row r="59" spans="1:7" ht="30" customHeight="1">
      <c r="A59" s="1039"/>
      <c r="B59" s="92" t="s">
        <v>265</v>
      </c>
      <c r="C59" s="87" t="s">
        <v>134</v>
      </c>
      <c r="D59" s="88">
        <v>1135</v>
      </c>
      <c r="E59" s="88"/>
      <c r="F59" s="89">
        <f>D59*E59</f>
        <v>0</v>
      </c>
    </row>
    <row r="60" spans="1:7" s="22" customFormat="1" ht="14">
      <c r="A60" s="177"/>
      <c r="B60" s="177"/>
      <c r="C60" s="177"/>
      <c r="D60" s="177"/>
      <c r="E60" s="177"/>
      <c r="F60" s="177"/>
      <c r="G60" s="23"/>
    </row>
    <row r="61" spans="1:7" s="22" customFormat="1" ht="47.25" customHeight="1">
      <c r="A61" s="1038" t="s">
        <v>266</v>
      </c>
      <c r="B61" s="134" t="s">
        <v>267</v>
      </c>
      <c r="C61" s="102"/>
      <c r="D61" s="136"/>
      <c r="E61" s="104"/>
      <c r="F61" s="104"/>
      <c r="G61" s="23"/>
    </row>
    <row r="62" spans="1:7" ht="14.25" customHeight="1">
      <c r="A62" s="1039"/>
      <c r="B62" s="92" t="s">
        <v>268</v>
      </c>
      <c r="C62" s="87" t="s">
        <v>134</v>
      </c>
      <c r="D62" s="88">
        <v>1135</v>
      </c>
      <c r="E62" s="88"/>
      <c r="F62" s="89">
        <f>D62*E62</f>
        <v>0</v>
      </c>
    </row>
    <row r="63" spans="1:7" ht="14.25" customHeight="1">
      <c r="A63" s="1052"/>
      <c r="B63" s="92" t="s">
        <v>269</v>
      </c>
      <c r="C63" s="87" t="s">
        <v>134</v>
      </c>
      <c r="D63" s="88">
        <v>1135</v>
      </c>
      <c r="E63" s="88"/>
      <c r="F63" s="89">
        <f>D63*E63</f>
        <v>0</v>
      </c>
    </row>
    <row r="64" spans="1:7" s="22" customFormat="1" ht="14">
      <c r="A64" s="177"/>
      <c r="B64" s="177"/>
      <c r="C64" s="177"/>
      <c r="D64" s="177"/>
      <c r="E64" s="177"/>
      <c r="F64" s="177"/>
      <c r="G64" s="23"/>
    </row>
    <row r="65" spans="1:9" s="22" customFormat="1" ht="68.25" customHeight="1">
      <c r="A65" s="1038" t="s">
        <v>270</v>
      </c>
      <c r="B65" s="134" t="s">
        <v>271</v>
      </c>
      <c r="C65" s="102"/>
      <c r="D65" s="136"/>
      <c r="E65" s="104"/>
      <c r="F65" s="104"/>
      <c r="G65" s="23"/>
    </row>
    <row r="66" spans="1:9" ht="14.25" customHeight="1">
      <c r="A66" s="1039"/>
      <c r="B66" s="92" t="s">
        <v>272</v>
      </c>
      <c r="C66" s="87" t="s">
        <v>134</v>
      </c>
      <c r="D66" s="88">
        <v>1401</v>
      </c>
      <c r="E66" s="88"/>
      <c r="F66" s="89">
        <f>D66*E66</f>
        <v>0</v>
      </c>
    </row>
    <row r="67" spans="1:9" s="22" customFormat="1" ht="14">
      <c r="A67" s="177"/>
      <c r="B67" s="177"/>
      <c r="C67" s="177"/>
      <c r="D67" s="177"/>
      <c r="E67" s="177"/>
      <c r="F67" s="177"/>
      <c r="G67" s="23"/>
    </row>
    <row r="68" spans="1:9" s="22" customFormat="1" ht="147" customHeight="1">
      <c r="A68" s="159" t="s">
        <v>273</v>
      </c>
      <c r="B68" s="134" t="s">
        <v>716</v>
      </c>
      <c r="C68" s="87" t="s">
        <v>134</v>
      </c>
      <c r="D68" s="88">
        <v>538</v>
      </c>
      <c r="E68" s="88"/>
      <c r="F68" s="89">
        <f>D68*E68</f>
        <v>0</v>
      </c>
      <c r="G68" s="23"/>
    </row>
    <row r="69" spans="1:9" s="22" customFormat="1" ht="14">
      <c r="A69" s="177"/>
      <c r="B69" s="177"/>
      <c r="C69" s="177"/>
      <c r="D69" s="177"/>
      <c r="E69" s="177"/>
      <c r="F69" s="177"/>
      <c r="G69" s="23"/>
    </row>
    <row r="70" spans="1:9" s="22" customFormat="1" ht="166.5" customHeight="1">
      <c r="A70" s="159" t="s">
        <v>274</v>
      </c>
      <c r="B70" s="134" t="s">
        <v>717</v>
      </c>
      <c r="C70" s="87" t="s">
        <v>134</v>
      </c>
      <c r="D70" s="88">
        <v>268</v>
      </c>
      <c r="E70" s="88"/>
      <c r="F70" s="89">
        <f>D70*E70</f>
        <v>0</v>
      </c>
      <c r="G70" s="23"/>
    </row>
    <row r="71" spans="1:9" s="22" customFormat="1" ht="14">
      <c r="A71" s="177"/>
      <c r="B71" s="177"/>
      <c r="C71" s="177"/>
      <c r="D71" s="177"/>
      <c r="E71" s="177"/>
      <c r="F71" s="177"/>
      <c r="G71" s="23"/>
    </row>
    <row r="72" spans="1:9" s="22" customFormat="1" ht="72" customHeight="1">
      <c r="A72" s="159" t="s">
        <v>275</v>
      </c>
      <c r="B72" s="134" t="s">
        <v>276</v>
      </c>
      <c r="C72" s="87" t="s">
        <v>134</v>
      </c>
      <c r="D72" s="88">
        <v>534</v>
      </c>
      <c r="E72" s="88"/>
      <c r="F72" s="89">
        <f>D72*E72</f>
        <v>0</v>
      </c>
      <c r="G72" s="23"/>
    </row>
    <row r="73" spans="1:9" s="22" customFormat="1" ht="14">
      <c r="A73" s="177"/>
      <c r="B73" s="177"/>
      <c r="C73" s="177"/>
      <c r="D73" s="177"/>
      <c r="E73" s="177"/>
      <c r="F73" s="177"/>
      <c r="G73" s="23"/>
    </row>
    <row r="74" spans="1:9" s="22" customFormat="1" ht="73.5" customHeight="1">
      <c r="A74" s="159" t="s">
        <v>277</v>
      </c>
      <c r="B74" s="134" t="s">
        <v>278</v>
      </c>
      <c r="C74" s="87" t="s">
        <v>134</v>
      </c>
      <c r="D74" s="88">
        <v>133</v>
      </c>
      <c r="E74" s="88"/>
      <c r="F74" s="89">
        <f>D74*E74</f>
        <v>0</v>
      </c>
      <c r="G74" s="23"/>
    </row>
    <row r="75" spans="1:9" s="22" customFormat="1" ht="14">
      <c r="A75" s="177"/>
      <c r="B75" s="177"/>
      <c r="C75" s="177"/>
      <c r="D75" s="177"/>
      <c r="E75" s="177"/>
      <c r="F75" s="177"/>
      <c r="G75" s="23"/>
    </row>
    <row r="76" spans="1:9" s="22" customFormat="1" ht="110.25" customHeight="1">
      <c r="A76" s="162" t="s">
        <v>279</v>
      </c>
      <c r="B76" s="134" t="s">
        <v>280</v>
      </c>
      <c r="C76" s="87" t="s">
        <v>134</v>
      </c>
      <c r="D76" s="88">
        <v>1060</v>
      </c>
      <c r="E76" s="88"/>
      <c r="F76" s="89">
        <f>D76*E76</f>
        <v>0</v>
      </c>
      <c r="G76" s="23"/>
    </row>
    <row r="77" spans="1:9" s="22" customFormat="1" ht="14">
      <c r="A77" s="177"/>
      <c r="B77" s="177"/>
      <c r="C77" s="177"/>
      <c r="D77" s="177"/>
      <c r="E77" s="177"/>
      <c r="F77" s="177"/>
      <c r="G77" s="23"/>
    </row>
    <row r="78" spans="1:9" s="22" customFormat="1" ht="143.25" customHeight="1">
      <c r="A78" s="162" t="s">
        <v>281</v>
      </c>
      <c r="B78" s="134" t="s">
        <v>718</v>
      </c>
      <c r="C78" s="87" t="s">
        <v>134</v>
      </c>
      <c r="D78" s="88">
        <v>4452</v>
      </c>
      <c r="E78" s="88"/>
      <c r="F78" s="89">
        <f>D78*E78</f>
        <v>0</v>
      </c>
      <c r="G78" s="23"/>
    </row>
    <row r="79" spans="1:9" s="22" customFormat="1" ht="14">
      <c r="A79" s="177"/>
      <c r="B79" s="177"/>
      <c r="C79" s="177"/>
      <c r="D79" s="177"/>
      <c r="E79" s="177"/>
      <c r="F79" s="177"/>
      <c r="G79" s="23"/>
    </row>
    <row r="80" spans="1:9" s="53" customFormat="1" ht="25" customHeight="1">
      <c r="A80" s="127" t="s">
        <v>11</v>
      </c>
      <c r="B80" s="1018" t="s">
        <v>32</v>
      </c>
      <c r="C80" s="1019"/>
      <c r="D80" s="1020"/>
      <c r="E80" s="1021">
        <f>SUM(F:F)</f>
        <v>0</v>
      </c>
      <c r="F80" s="1022"/>
      <c r="I80" s="60"/>
    </row>
  </sheetData>
  <protectedRanges>
    <protectedRange algorithmName="SHA-512" hashValue="6kC7QuR7DdTNfC/Jgp9dStUoLzy7c8SuZXgDmP0clTSQy+ehvUWh9UxqG7nk5IdOttxCHj3xKgNI8XCtzdcjyQ==" saltValue="TGWt6aCV6kPoXWTDchcjmw==" spinCount="100000" sqref="A4" name="Range1"/>
  </protectedRanges>
  <mergeCells count="23">
    <mergeCell ref="A61:A63"/>
    <mergeCell ref="A65:A66"/>
    <mergeCell ref="E80:F80"/>
    <mergeCell ref="B80:D80"/>
    <mergeCell ref="E31:E32"/>
    <mergeCell ref="F31:F32"/>
    <mergeCell ref="A31:A45"/>
    <mergeCell ref="A54:A59"/>
    <mergeCell ref="C31:C32"/>
    <mergeCell ref="D31:D32"/>
    <mergeCell ref="C47:C48"/>
    <mergeCell ref="D47:D48"/>
    <mergeCell ref="E47:E48"/>
    <mergeCell ref="F47:F48"/>
    <mergeCell ref="A47:A52"/>
    <mergeCell ref="B2:F2"/>
    <mergeCell ref="A3:F3"/>
    <mergeCell ref="B4:F4"/>
    <mergeCell ref="C6:C7"/>
    <mergeCell ref="F6:F7"/>
    <mergeCell ref="E6:E7"/>
    <mergeCell ref="D6:D7"/>
    <mergeCell ref="A6:A27"/>
  </mergeCells>
  <pageMargins left="0.70866141732283472" right="0.70866141732283472" top="0.74803149606299213" bottom="0.74803149606299213" header="0.31496062992125984" footer="0.31496062992125984"/>
  <pageSetup paperSize="9" scale="74" fitToHeight="0" orientation="portrait" r:id="rId1"/>
  <headerFooter>
    <oddHeader xml:space="preserve">&amp;L&amp;G
</oddHeader>
    <oddFooter>&amp;R&amp;8&amp;P/&amp;N</oddFooter>
  </headerFooter>
  <ignoredErrors>
    <ignoredError sqref="A78" twoDigitTextYear="1"/>
  </ignoredError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I67"/>
  <sheetViews>
    <sheetView topLeftCell="A55" zoomScaleNormal="100" zoomScaleSheetLayoutView="100" workbookViewId="0">
      <selection activeCell="J44" sqref="J44"/>
    </sheetView>
  </sheetViews>
  <sheetFormatPr defaultColWidth="9.1796875" defaultRowHeight="13"/>
  <cols>
    <col min="1" max="1" width="5" style="158" customWidth="1"/>
    <col min="2" max="2" width="74.7265625" style="29" customWidth="1"/>
    <col min="3" max="3" width="7.26953125" style="20" customWidth="1"/>
    <col min="4" max="4" width="8.1796875" style="2" customWidth="1"/>
    <col min="5" max="5" width="9.5429687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7" ht="34.5">
      <c r="A1" s="156" t="s">
        <v>5</v>
      </c>
      <c r="B1" s="121" t="s">
        <v>4</v>
      </c>
      <c r="C1" s="122" t="s">
        <v>6</v>
      </c>
      <c r="D1" s="137" t="s">
        <v>7</v>
      </c>
      <c r="E1" s="124" t="s">
        <v>8</v>
      </c>
      <c r="F1" s="124" t="s">
        <v>9</v>
      </c>
    </row>
    <row r="2" spans="1:7" ht="18.5">
      <c r="A2" s="130" t="s">
        <v>17</v>
      </c>
      <c r="B2" s="1023" t="s">
        <v>35</v>
      </c>
      <c r="C2" s="1024"/>
      <c r="D2" s="1024"/>
      <c r="E2" s="1024"/>
      <c r="F2" s="1024"/>
    </row>
    <row r="3" spans="1:7" s="22" customFormat="1" ht="14">
      <c r="A3" s="177"/>
      <c r="B3" s="177"/>
      <c r="C3" s="177"/>
      <c r="D3" s="177"/>
      <c r="E3" s="177"/>
      <c r="F3" s="177"/>
      <c r="G3" s="23"/>
    </row>
    <row r="4" spans="1:7" s="22" customFormat="1" ht="130.5" customHeight="1">
      <c r="A4" s="146" t="s">
        <v>51</v>
      </c>
      <c r="B4" s="1030" t="s">
        <v>282</v>
      </c>
      <c r="C4" s="1031"/>
      <c r="D4" s="1031"/>
      <c r="E4" s="1031"/>
      <c r="F4" s="1032"/>
    </row>
    <row r="5" spans="1:7" s="22" customFormat="1" ht="14">
      <c r="A5" s="177"/>
      <c r="B5" s="177"/>
      <c r="C5" s="177"/>
      <c r="D5" s="177"/>
      <c r="E5" s="177"/>
      <c r="F5" s="177"/>
      <c r="G5" s="23"/>
    </row>
    <row r="6" spans="1:7" s="22" customFormat="1" ht="165.75" customHeight="1">
      <c r="A6" s="159" t="s">
        <v>283</v>
      </c>
      <c r="B6" s="100" t="s">
        <v>719</v>
      </c>
      <c r="C6" s="87" t="s">
        <v>134</v>
      </c>
      <c r="D6" s="88">
        <v>4452</v>
      </c>
      <c r="E6" s="88"/>
      <c r="F6" s="89">
        <f t="shared" ref="F6" si="0">D6*E6</f>
        <v>0</v>
      </c>
      <c r="G6" s="23"/>
    </row>
    <row r="7" spans="1:7" s="22" customFormat="1" ht="14">
      <c r="A7" s="177"/>
      <c r="B7" s="177"/>
      <c r="C7" s="177"/>
      <c r="D7" s="177"/>
      <c r="E7" s="177"/>
      <c r="F7" s="177"/>
      <c r="G7" s="23"/>
    </row>
    <row r="8" spans="1:7" s="22" customFormat="1" ht="119.25" customHeight="1">
      <c r="A8" s="159" t="s">
        <v>284</v>
      </c>
      <c r="B8" s="100" t="s">
        <v>720</v>
      </c>
      <c r="C8" s="87" t="s">
        <v>134</v>
      </c>
      <c r="D8" s="88">
        <v>4452</v>
      </c>
      <c r="E8" s="88"/>
      <c r="F8" s="89">
        <f t="shared" ref="F8" si="1">D8*E8</f>
        <v>0</v>
      </c>
      <c r="G8" s="23"/>
    </row>
    <row r="9" spans="1:7" s="22" customFormat="1" ht="14">
      <c r="A9" s="177"/>
      <c r="B9" s="177"/>
      <c r="C9" s="177"/>
      <c r="D9" s="177"/>
      <c r="E9" s="177"/>
      <c r="F9" s="177"/>
      <c r="G9" s="23"/>
    </row>
    <row r="10" spans="1:7" s="22" customFormat="1" ht="72.75" customHeight="1">
      <c r="A10" s="159" t="s">
        <v>285</v>
      </c>
      <c r="B10" s="100" t="s">
        <v>721</v>
      </c>
      <c r="C10" s="87" t="s">
        <v>136</v>
      </c>
      <c r="D10" s="88">
        <v>323</v>
      </c>
      <c r="E10" s="88"/>
      <c r="F10" s="89">
        <f t="shared" ref="F10" si="2">D10*E10</f>
        <v>0</v>
      </c>
      <c r="G10" s="23"/>
    </row>
    <row r="11" spans="1:7" s="22" customFormat="1" ht="14">
      <c r="A11" s="177"/>
      <c r="B11" s="177"/>
      <c r="C11" s="177"/>
      <c r="D11" s="177"/>
      <c r="E11" s="177"/>
      <c r="F11" s="177"/>
      <c r="G11" s="23"/>
    </row>
    <row r="12" spans="1:7" s="22" customFormat="1" ht="69.75" customHeight="1">
      <c r="A12" s="1038" t="s">
        <v>286</v>
      </c>
      <c r="B12" s="100" t="s">
        <v>722</v>
      </c>
      <c r="C12" s="87"/>
      <c r="D12" s="88"/>
      <c r="E12" s="88"/>
      <c r="F12" s="89"/>
      <c r="G12" s="23"/>
    </row>
    <row r="13" spans="1:7" ht="17.25" customHeight="1">
      <c r="A13" s="1039"/>
      <c r="B13" s="111" t="s">
        <v>287</v>
      </c>
      <c r="C13" s="87" t="s">
        <v>136</v>
      </c>
      <c r="D13" s="88">
        <v>527</v>
      </c>
      <c r="E13" s="88"/>
      <c r="F13" s="89">
        <f t="shared" ref="F13" si="3">D13*E13</f>
        <v>0</v>
      </c>
    </row>
    <row r="14" spans="1:7" ht="17.25" customHeight="1">
      <c r="A14" s="1052"/>
      <c r="B14" s="111" t="s">
        <v>288</v>
      </c>
      <c r="C14" s="87" t="s">
        <v>136</v>
      </c>
      <c r="D14" s="88">
        <v>340</v>
      </c>
      <c r="E14" s="88"/>
      <c r="F14" s="89">
        <f t="shared" ref="F14" si="4">D14*E14</f>
        <v>0</v>
      </c>
    </row>
    <row r="15" spans="1:7" s="22" customFormat="1" ht="14">
      <c r="A15" s="177"/>
      <c r="B15" s="177"/>
      <c r="C15" s="177"/>
      <c r="D15" s="177"/>
      <c r="E15" s="177"/>
      <c r="F15" s="177"/>
      <c r="G15" s="23"/>
    </row>
    <row r="16" spans="1:7" s="22" customFormat="1" ht="60.75" customHeight="1">
      <c r="A16" s="1038" t="s">
        <v>289</v>
      </c>
      <c r="B16" s="100" t="s">
        <v>723</v>
      </c>
      <c r="C16" s="87"/>
      <c r="D16" s="88"/>
      <c r="E16" s="88"/>
      <c r="F16" s="89"/>
      <c r="G16" s="23"/>
    </row>
    <row r="17" spans="1:7" ht="17.25" customHeight="1">
      <c r="A17" s="1039"/>
      <c r="B17" s="111" t="s">
        <v>290</v>
      </c>
      <c r="C17" s="87" t="s">
        <v>136</v>
      </c>
      <c r="D17" s="88">
        <v>162</v>
      </c>
      <c r="E17" s="88"/>
      <c r="F17" s="89">
        <f t="shared" ref="F17:F18" si="5">D17*E17</f>
        <v>0</v>
      </c>
    </row>
    <row r="18" spans="1:7" ht="17.25" customHeight="1">
      <c r="A18" s="1039"/>
      <c r="B18" s="111" t="s">
        <v>291</v>
      </c>
      <c r="C18" s="87" t="s">
        <v>136</v>
      </c>
      <c r="D18" s="88">
        <v>280</v>
      </c>
      <c r="E18" s="88"/>
      <c r="F18" s="89">
        <f t="shared" si="5"/>
        <v>0</v>
      </c>
    </row>
    <row r="19" spans="1:7" ht="17.25" customHeight="1">
      <c r="A19" s="1052"/>
      <c r="B19" s="111" t="s">
        <v>292</v>
      </c>
      <c r="C19" s="87" t="s">
        <v>136</v>
      </c>
      <c r="D19" s="88">
        <v>14</v>
      </c>
      <c r="E19" s="88"/>
      <c r="F19" s="89">
        <f t="shared" ref="F19" si="6">D19*E19</f>
        <v>0</v>
      </c>
    </row>
    <row r="20" spans="1:7" s="22" customFormat="1" ht="14">
      <c r="A20" s="177"/>
      <c r="B20" s="177"/>
      <c r="C20" s="177"/>
      <c r="D20" s="177"/>
      <c r="E20" s="177"/>
      <c r="F20" s="177"/>
      <c r="G20" s="23"/>
    </row>
    <row r="21" spans="1:7" s="22" customFormat="1" ht="72.75" customHeight="1">
      <c r="A21" s="159" t="s">
        <v>293</v>
      </c>
      <c r="B21" s="100" t="s">
        <v>724</v>
      </c>
      <c r="C21" s="87" t="s">
        <v>136</v>
      </c>
      <c r="D21" s="88">
        <v>210</v>
      </c>
      <c r="E21" s="88"/>
      <c r="F21" s="89">
        <f t="shared" ref="F21" si="7">D21*E21</f>
        <v>0</v>
      </c>
      <c r="G21" s="23"/>
    </row>
    <row r="22" spans="1:7" s="22" customFormat="1" ht="14">
      <c r="A22" s="177"/>
      <c r="B22" s="177"/>
      <c r="C22" s="177"/>
      <c r="D22" s="177"/>
      <c r="E22" s="177"/>
      <c r="F22" s="177"/>
      <c r="G22" s="23"/>
    </row>
    <row r="23" spans="1:7" s="22" customFormat="1" ht="108" customHeight="1">
      <c r="A23" s="159" t="s">
        <v>294</v>
      </c>
      <c r="B23" s="100" t="s">
        <v>725</v>
      </c>
      <c r="C23" s="87" t="s">
        <v>136</v>
      </c>
      <c r="D23" s="88">
        <v>332</v>
      </c>
      <c r="E23" s="88"/>
      <c r="F23" s="89">
        <f t="shared" ref="F23" si="8">D23*E23</f>
        <v>0</v>
      </c>
      <c r="G23" s="23"/>
    </row>
    <row r="24" spans="1:7" s="22" customFormat="1" ht="14">
      <c r="A24" s="177"/>
      <c r="B24" s="177"/>
      <c r="C24" s="177"/>
      <c r="D24" s="177"/>
      <c r="E24" s="177"/>
      <c r="F24" s="177"/>
      <c r="G24" s="23"/>
    </row>
    <row r="25" spans="1:7" s="22" customFormat="1" ht="190.5" customHeight="1">
      <c r="A25" s="159" t="s">
        <v>295</v>
      </c>
      <c r="B25" s="100" t="s">
        <v>296</v>
      </c>
      <c r="C25" s="87" t="s">
        <v>136</v>
      </c>
      <c r="D25" s="88">
        <v>440</v>
      </c>
      <c r="E25" s="88"/>
      <c r="F25" s="89">
        <f t="shared" ref="F25" si="9">D25*E25</f>
        <v>0</v>
      </c>
      <c r="G25" s="23"/>
    </row>
    <row r="26" spans="1:7" s="22" customFormat="1" ht="14">
      <c r="A26" s="177"/>
      <c r="B26" s="177"/>
      <c r="C26" s="177"/>
      <c r="D26" s="177"/>
      <c r="E26" s="177"/>
      <c r="F26" s="177"/>
      <c r="G26" s="23"/>
    </row>
    <row r="27" spans="1:7" s="22" customFormat="1" ht="233.25" customHeight="1">
      <c r="A27" s="1038" t="s">
        <v>297</v>
      </c>
      <c r="B27" s="100" t="s">
        <v>726</v>
      </c>
      <c r="C27" s="87"/>
      <c r="D27" s="88"/>
      <c r="E27" s="88"/>
      <c r="F27" s="89"/>
      <c r="G27" s="23"/>
    </row>
    <row r="28" spans="1:7" ht="17.25" customHeight="1">
      <c r="A28" s="1039"/>
      <c r="B28" s="111" t="s">
        <v>298</v>
      </c>
      <c r="C28" s="87" t="s">
        <v>134</v>
      </c>
      <c r="D28" s="88">
        <v>1090</v>
      </c>
      <c r="E28" s="88"/>
      <c r="F28" s="89">
        <f t="shared" ref="F28:F29" si="10">D28*E28</f>
        <v>0</v>
      </c>
    </row>
    <row r="29" spans="1:7" ht="17.25" customHeight="1">
      <c r="A29" s="1052"/>
      <c r="B29" s="111" t="s">
        <v>299</v>
      </c>
      <c r="C29" s="87" t="s">
        <v>134</v>
      </c>
      <c r="D29" s="88">
        <v>970</v>
      </c>
      <c r="E29" s="88"/>
      <c r="F29" s="89">
        <f t="shared" si="10"/>
        <v>0</v>
      </c>
    </row>
    <row r="30" spans="1:7" s="22" customFormat="1" ht="14">
      <c r="A30" s="177"/>
      <c r="B30" s="177"/>
      <c r="C30" s="177"/>
      <c r="D30" s="177"/>
      <c r="E30" s="177"/>
      <c r="F30" s="177"/>
      <c r="G30" s="23"/>
    </row>
    <row r="31" spans="1:7" s="22" customFormat="1" ht="158.25" customHeight="1">
      <c r="A31" s="1038" t="s">
        <v>300</v>
      </c>
      <c r="B31" s="100" t="s">
        <v>727</v>
      </c>
      <c r="C31" s="87"/>
      <c r="D31" s="88"/>
      <c r="E31" s="88"/>
      <c r="F31" s="89"/>
      <c r="G31" s="23"/>
    </row>
    <row r="32" spans="1:7" ht="17.25" customHeight="1">
      <c r="A32" s="1039"/>
      <c r="B32" s="111" t="s">
        <v>301</v>
      </c>
      <c r="C32" s="87" t="s">
        <v>136</v>
      </c>
      <c r="D32" s="88">
        <v>225</v>
      </c>
      <c r="E32" s="88"/>
      <c r="F32" s="89">
        <f t="shared" ref="F32:F33" si="11">D32*E32</f>
        <v>0</v>
      </c>
    </row>
    <row r="33" spans="1:7" ht="17.25" customHeight="1">
      <c r="A33" s="1052"/>
      <c r="B33" s="111" t="s">
        <v>302</v>
      </c>
      <c r="C33" s="87" t="s">
        <v>136</v>
      </c>
      <c r="D33" s="88">
        <v>240</v>
      </c>
      <c r="E33" s="88"/>
      <c r="F33" s="89">
        <f t="shared" si="11"/>
        <v>0</v>
      </c>
    </row>
    <row r="34" spans="1:7" s="22" customFormat="1" ht="14">
      <c r="A34" s="177"/>
      <c r="B34" s="177"/>
      <c r="C34" s="177"/>
      <c r="D34" s="177"/>
      <c r="E34" s="177"/>
      <c r="F34" s="177"/>
      <c r="G34" s="23"/>
    </row>
    <row r="35" spans="1:7" s="22" customFormat="1" ht="122.25" customHeight="1">
      <c r="A35" s="1038" t="s">
        <v>303</v>
      </c>
      <c r="B35" s="100" t="s">
        <v>304</v>
      </c>
      <c r="C35" s="87"/>
      <c r="D35" s="88"/>
      <c r="E35" s="88"/>
      <c r="F35" s="89"/>
      <c r="G35" s="23"/>
    </row>
    <row r="36" spans="1:7" ht="17.25" customHeight="1">
      <c r="A36" s="1039"/>
      <c r="B36" s="111" t="s">
        <v>305</v>
      </c>
      <c r="C36" s="87" t="s">
        <v>136</v>
      </c>
      <c r="D36" s="88">
        <v>225</v>
      </c>
      <c r="E36" s="88"/>
      <c r="F36" s="89">
        <f t="shared" ref="F36:F37" si="12">D36*E36</f>
        <v>0</v>
      </c>
    </row>
    <row r="37" spans="1:7" ht="17.25" customHeight="1">
      <c r="A37" s="1052"/>
      <c r="B37" s="111" t="s">
        <v>306</v>
      </c>
      <c r="C37" s="87" t="s">
        <v>136</v>
      </c>
      <c r="D37" s="88">
        <v>240</v>
      </c>
      <c r="E37" s="88"/>
      <c r="F37" s="89">
        <f t="shared" si="12"/>
        <v>0</v>
      </c>
    </row>
    <row r="38" spans="1:7" s="22" customFormat="1" ht="20.25" customHeight="1">
      <c r="A38" s="177"/>
      <c r="B38" s="177"/>
      <c r="C38" s="177"/>
      <c r="D38" s="177"/>
      <c r="E38" s="177"/>
      <c r="F38" s="177"/>
      <c r="G38" s="23"/>
    </row>
    <row r="39" spans="1:7" ht="17.25" customHeight="1">
      <c r="A39" s="1056" t="s">
        <v>308</v>
      </c>
      <c r="B39" s="1056"/>
      <c r="C39" s="1056"/>
      <c r="D39" s="1056"/>
      <c r="E39" s="1056"/>
      <c r="F39" s="1057"/>
    </row>
    <row r="40" spans="1:7" s="22" customFormat="1" ht="163.5" customHeight="1">
      <c r="A40" s="138"/>
      <c r="B40" s="1053" t="s">
        <v>728</v>
      </c>
      <c r="C40" s="1054"/>
      <c r="D40" s="1054"/>
      <c r="E40" s="1054"/>
      <c r="F40" s="1055"/>
      <c r="G40" s="23"/>
    </row>
    <row r="41" spans="1:7" s="22" customFormat="1" ht="14">
      <c r="A41" s="177"/>
      <c r="B41" s="177"/>
      <c r="C41" s="177"/>
      <c r="D41" s="177"/>
      <c r="E41" s="177"/>
      <c r="F41" s="177"/>
      <c r="G41" s="23"/>
    </row>
    <row r="42" spans="1:7" s="22" customFormat="1" ht="181.5" customHeight="1">
      <c r="A42" s="159" t="s">
        <v>307</v>
      </c>
      <c r="B42" s="100" t="s">
        <v>729</v>
      </c>
      <c r="C42" s="87" t="s">
        <v>134</v>
      </c>
      <c r="D42" s="88">
        <v>1090</v>
      </c>
      <c r="E42" s="88"/>
      <c r="F42" s="89">
        <f t="shared" ref="F42" si="13">D42*E42</f>
        <v>0</v>
      </c>
      <c r="G42" s="23"/>
    </row>
    <row r="43" spans="1:7" s="22" customFormat="1" ht="14">
      <c r="A43" s="177"/>
      <c r="B43" s="177"/>
      <c r="C43" s="177"/>
      <c r="D43" s="177"/>
      <c r="E43" s="177"/>
      <c r="F43" s="177"/>
      <c r="G43" s="23"/>
    </row>
    <row r="44" spans="1:7" s="22" customFormat="1" ht="128.25" customHeight="1">
      <c r="A44" s="159" t="s">
        <v>309</v>
      </c>
      <c r="B44" s="100" t="s">
        <v>730</v>
      </c>
      <c r="C44" s="87" t="s">
        <v>134</v>
      </c>
      <c r="D44" s="88">
        <v>1090</v>
      </c>
      <c r="E44" s="88"/>
      <c r="F44" s="89">
        <f t="shared" ref="F44" si="14">D44*E44</f>
        <v>0</v>
      </c>
      <c r="G44" s="23"/>
    </row>
    <row r="45" spans="1:7" s="22" customFormat="1" ht="14">
      <c r="A45" s="177"/>
      <c r="B45" s="177"/>
      <c r="C45" s="177"/>
      <c r="D45" s="177"/>
      <c r="E45" s="177"/>
      <c r="F45" s="177"/>
      <c r="G45" s="23"/>
    </row>
    <row r="46" spans="1:7" s="22" customFormat="1" ht="133.5" customHeight="1">
      <c r="A46" s="159" t="s">
        <v>310</v>
      </c>
      <c r="B46" s="100" t="s">
        <v>313</v>
      </c>
      <c r="C46" s="87" t="s">
        <v>134</v>
      </c>
      <c r="D46" s="206">
        <v>85</v>
      </c>
      <c r="E46" s="88"/>
      <c r="F46" s="89">
        <f t="shared" ref="F46" si="15">D46*E46</f>
        <v>0</v>
      </c>
      <c r="G46" s="23"/>
    </row>
    <row r="47" spans="1:7" s="22" customFormat="1" ht="14">
      <c r="A47" s="1028"/>
      <c r="B47" s="1028"/>
      <c r="C47" s="1028"/>
      <c r="D47" s="1028"/>
      <c r="E47" s="1028"/>
      <c r="F47" s="1028"/>
      <c r="G47" s="23"/>
    </row>
    <row r="48" spans="1:7" ht="17.25" customHeight="1">
      <c r="A48" s="1056" t="s">
        <v>311</v>
      </c>
      <c r="B48" s="1056"/>
      <c r="C48" s="1056"/>
      <c r="D48" s="1056"/>
      <c r="E48" s="1056"/>
      <c r="F48" s="1057"/>
    </row>
    <row r="49" spans="1:9" s="22" customFormat="1" ht="117.75" customHeight="1">
      <c r="A49" s="138"/>
      <c r="B49" s="1053" t="s">
        <v>731</v>
      </c>
      <c r="C49" s="1054"/>
      <c r="D49" s="1054"/>
      <c r="E49" s="1054"/>
      <c r="F49" s="1055"/>
      <c r="G49" s="23"/>
    </row>
    <row r="50" spans="1:9" s="22" customFormat="1" ht="14">
      <c r="A50" s="177"/>
      <c r="B50" s="177"/>
      <c r="C50" s="177"/>
      <c r="D50" s="177"/>
      <c r="E50" s="177"/>
      <c r="F50" s="177"/>
      <c r="G50" s="23"/>
    </row>
    <row r="51" spans="1:9" s="22" customFormat="1" ht="211.5" customHeight="1">
      <c r="A51" s="1038" t="s">
        <v>312</v>
      </c>
      <c r="B51" s="100" t="s">
        <v>732</v>
      </c>
      <c r="C51" s="87"/>
      <c r="D51" s="88"/>
      <c r="E51" s="88"/>
      <c r="F51" s="89"/>
      <c r="G51" s="23"/>
    </row>
    <row r="52" spans="1:9" ht="17.25" customHeight="1">
      <c r="A52" s="1039"/>
      <c r="B52" s="111" t="s">
        <v>314</v>
      </c>
      <c r="C52" s="87" t="s">
        <v>134</v>
      </c>
      <c r="D52" s="88">
        <v>850</v>
      </c>
      <c r="E52" s="88"/>
      <c r="F52" s="89">
        <f t="shared" ref="F52" si="16">D52*E52</f>
        <v>0</v>
      </c>
    </row>
    <row r="53" spans="1:9" ht="17.25" customHeight="1">
      <c r="A53" s="1052"/>
      <c r="B53" s="111" t="s">
        <v>315</v>
      </c>
      <c r="C53" s="87" t="s">
        <v>0</v>
      </c>
      <c r="D53" s="88">
        <v>4</v>
      </c>
      <c r="E53" s="88"/>
      <c r="F53" s="89">
        <f t="shared" ref="F53" si="17">D53*E53</f>
        <v>0</v>
      </c>
    </row>
    <row r="54" spans="1:9" s="22" customFormat="1" ht="14">
      <c r="A54" s="177"/>
      <c r="B54" s="177"/>
      <c r="C54" s="177"/>
      <c r="D54" s="177"/>
      <c r="E54" s="177"/>
      <c r="F54" s="177"/>
      <c r="G54" s="23"/>
    </row>
    <row r="55" spans="1:9" s="22" customFormat="1" ht="85.5" customHeight="1">
      <c r="A55" s="1038" t="s">
        <v>316</v>
      </c>
      <c r="B55" s="100" t="s">
        <v>733</v>
      </c>
      <c r="C55" s="87"/>
      <c r="D55" s="88"/>
      <c r="E55" s="88"/>
      <c r="F55" s="89"/>
      <c r="G55" s="23"/>
    </row>
    <row r="56" spans="1:9" ht="17.25" customHeight="1">
      <c r="A56" s="1039"/>
      <c r="B56" s="111" t="s">
        <v>146</v>
      </c>
      <c r="C56" s="87" t="s">
        <v>136</v>
      </c>
      <c r="D56" s="88">
        <v>162</v>
      </c>
      <c r="E56" s="88"/>
      <c r="F56" s="89">
        <f t="shared" ref="F56" si="18">D56*E56</f>
        <v>0</v>
      </c>
    </row>
    <row r="57" spans="1:9" ht="31.5" customHeight="1">
      <c r="A57" s="1039"/>
      <c r="B57" s="101" t="s">
        <v>317</v>
      </c>
      <c r="C57" s="87" t="s">
        <v>136</v>
      </c>
      <c r="D57" s="88">
        <v>162</v>
      </c>
      <c r="E57" s="88"/>
      <c r="F57" s="89">
        <f t="shared" ref="F57:F58" si="19">D57*E57</f>
        <v>0</v>
      </c>
    </row>
    <row r="58" spans="1:9" ht="17.25" customHeight="1">
      <c r="A58" s="1052"/>
      <c r="B58" s="111" t="s">
        <v>318</v>
      </c>
      <c r="C58" s="87" t="s">
        <v>136</v>
      </c>
      <c r="D58" s="88">
        <v>96</v>
      </c>
      <c r="E58" s="88"/>
      <c r="F58" s="89">
        <f t="shared" si="19"/>
        <v>0</v>
      </c>
    </row>
    <row r="59" spans="1:9" s="22" customFormat="1" ht="14">
      <c r="A59" s="177"/>
      <c r="B59" s="177"/>
      <c r="C59" s="177"/>
      <c r="D59" s="177"/>
      <c r="E59" s="177"/>
      <c r="F59" s="177"/>
      <c r="G59" s="23"/>
    </row>
    <row r="60" spans="1:9" s="53" customFormat="1" ht="25" customHeight="1">
      <c r="A60" s="131" t="s">
        <v>17</v>
      </c>
      <c r="B60" s="1018" t="s">
        <v>34</v>
      </c>
      <c r="C60" s="1019"/>
      <c r="D60" s="1019"/>
      <c r="E60" s="1021">
        <f>SUM(F:F)</f>
        <v>0</v>
      </c>
      <c r="F60" s="1022"/>
      <c r="I60" s="60"/>
    </row>
    <row r="67" spans="1:1">
      <c r="A67" s="157"/>
    </row>
  </sheetData>
  <protectedRanges>
    <protectedRange algorithmName="SHA-512" hashValue="6kC7QuR7DdTNfC/Jgp9dStUoLzy7c8SuZXgDmP0clTSQy+ehvUWh9UxqG7nk5IdOttxCHj3xKgNI8XCtzdcjyQ==" saltValue="TGWt6aCV6kPoXWTDchcjmw==" spinCount="100000" sqref="A4" name="Range1"/>
  </protectedRanges>
  <mergeCells count="16">
    <mergeCell ref="B2:F2"/>
    <mergeCell ref="E60:F60"/>
    <mergeCell ref="B60:D60"/>
    <mergeCell ref="B4:F4"/>
    <mergeCell ref="A12:A14"/>
    <mergeCell ref="A16:A19"/>
    <mergeCell ref="A27:A29"/>
    <mergeCell ref="A31:A33"/>
    <mergeCell ref="A35:A37"/>
    <mergeCell ref="B40:F40"/>
    <mergeCell ref="A39:F39"/>
    <mergeCell ref="A51:A53"/>
    <mergeCell ref="A55:A58"/>
    <mergeCell ref="A48:F48"/>
    <mergeCell ref="B49:F49"/>
    <mergeCell ref="A47:F47"/>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ignoredErrors>
    <ignoredError sqref="A44 A46 A51 A55" twoDigitTextYear="1"/>
  </ignoredError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H111"/>
  <sheetViews>
    <sheetView topLeftCell="A115" zoomScale="70" zoomScaleNormal="70" zoomScaleSheetLayoutView="100" zoomScalePageLayoutView="90" workbookViewId="0">
      <selection activeCell="E13" sqref="E13"/>
    </sheetView>
  </sheetViews>
  <sheetFormatPr defaultColWidth="9.1796875" defaultRowHeight="13"/>
  <cols>
    <col min="1" max="1" width="5" style="155" customWidth="1"/>
    <col min="2" max="2" width="74.7265625" style="45" customWidth="1"/>
    <col min="3" max="3" width="7.26953125" style="20" customWidth="1"/>
    <col min="4" max="4" width="8.1796875" style="19" customWidth="1"/>
    <col min="5" max="5" width="9.54296875" style="19" customWidth="1"/>
    <col min="6" max="6" width="12.54296875" style="19" customWidth="1"/>
    <col min="7" max="7" width="9.26953125" style="63" bestFit="1" customWidth="1"/>
    <col min="8" max="25" width="9.1796875" style="2"/>
    <col min="26" max="26" width="7.81640625" style="2" customWidth="1"/>
    <col min="27" max="16384" width="9.1796875" style="2"/>
  </cols>
  <sheetData>
    <row r="1" spans="1:7" ht="34.5">
      <c r="A1" s="153" t="s">
        <v>5</v>
      </c>
      <c r="B1" s="148" t="s">
        <v>4</v>
      </c>
      <c r="C1" s="122" t="s">
        <v>6</v>
      </c>
      <c r="D1" s="149" t="s">
        <v>7</v>
      </c>
      <c r="E1" s="124" t="s">
        <v>8</v>
      </c>
      <c r="F1" s="124" t="s">
        <v>9</v>
      </c>
    </row>
    <row r="2" spans="1:7" ht="18.5">
      <c r="A2" s="126" t="s">
        <v>18</v>
      </c>
      <c r="B2" s="1023" t="s">
        <v>649</v>
      </c>
      <c r="C2" s="1024"/>
      <c r="D2" s="1024"/>
      <c r="E2" s="1024"/>
      <c r="F2" s="1024"/>
    </row>
    <row r="3" spans="1:7" s="22" customFormat="1" ht="14">
      <c r="A3" s="1028"/>
      <c r="B3" s="1028"/>
      <c r="C3" s="1028"/>
      <c r="D3" s="1028"/>
      <c r="E3" s="1028"/>
      <c r="F3" s="1028"/>
      <c r="G3" s="23"/>
    </row>
    <row r="4" spans="1:7" s="47" customFormat="1" ht="321.75" customHeight="1">
      <c r="A4" s="1058" t="s">
        <v>51</v>
      </c>
      <c r="B4" s="1064" t="s">
        <v>734</v>
      </c>
      <c r="C4" s="1044"/>
      <c r="D4" s="1044"/>
      <c r="E4" s="1044"/>
      <c r="F4" s="1045"/>
      <c r="G4" s="64"/>
    </row>
    <row r="5" spans="1:7" s="47" customFormat="1" ht="189" customHeight="1">
      <c r="A5" s="1059"/>
      <c r="B5" s="1040" t="s">
        <v>740</v>
      </c>
      <c r="C5" s="1041"/>
      <c r="D5" s="1041"/>
      <c r="E5" s="1041"/>
      <c r="F5" s="1042"/>
      <c r="G5" s="64"/>
    </row>
    <row r="6" spans="1:7" s="47" customFormat="1" ht="235.5" customHeight="1">
      <c r="A6" s="1060"/>
      <c r="B6" s="1061" t="s">
        <v>735</v>
      </c>
      <c r="C6" s="1062"/>
      <c r="D6" s="1062"/>
      <c r="E6" s="1062"/>
      <c r="F6" s="1063"/>
      <c r="G6" s="64"/>
    </row>
    <row r="7" spans="1:7" s="47" customFormat="1" ht="243" customHeight="1">
      <c r="A7" s="1058" t="s">
        <v>51</v>
      </c>
      <c r="B7" s="1064" t="s">
        <v>736</v>
      </c>
      <c r="C7" s="1044"/>
      <c r="D7" s="1044"/>
      <c r="E7" s="1044"/>
      <c r="F7" s="1045"/>
      <c r="G7" s="64"/>
    </row>
    <row r="8" spans="1:7" s="47" customFormat="1" ht="213" customHeight="1">
      <c r="A8" s="1059"/>
      <c r="B8" s="1040" t="s">
        <v>741</v>
      </c>
      <c r="C8" s="1041"/>
      <c r="D8" s="1041"/>
      <c r="E8" s="1041"/>
      <c r="F8" s="1042"/>
      <c r="G8" s="64"/>
    </row>
    <row r="9" spans="1:7" s="47" customFormat="1" ht="192" customHeight="1">
      <c r="A9" s="1059"/>
      <c r="B9" s="1040" t="s">
        <v>737</v>
      </c>
      <c r="C9" s="1041"/>
      <c r="D9" s="1041"/>
      <c r="E9" s="1041"/>
      <c r="F9" s="1042"/>
      <c r="G9" s="64"/>
    </row>
    <row r="10" spans="1:7" s="47" customFormat="1" ht="237.75" customHeight="1">
      <c r="A10" s="1060"/>
      <c r="B10" s="1064" t="s">
        <v>738</v>
      </c>
      <c r="C10" s="1044"/>
      <c r="D10" s="1044"/>
      <c r="E10" s="1044"/>
      <c r="F10" s="1045"/>
      <c r="G10" s="64"/>
    </row>
    <row r="11" spans="1:7" s="47" customFormat="1" ht="363" customHeight="1">
      <c r="A11" s="1058" t="s">
        <v>51</v>
      </c>
      <c r="B11" s="1061" t="s">
        <v>739</v>
      </c>
      <c r="C11" s="1062"/>
      <c r="D11" s="1062"/>
      <c r="E11" s="1062"/>
      <c r="F11" s="1063"/>
      <c r="G11" s="64"/>
    </row>
    <row r="12" spans="1:7" s="47" customFormat="1" ht="349.5" customHeight="1">
      <c r="A12" s="1060"/>
      <c r="B12" s="177"/>
      <c r="C12" s="177"/>
      <c r="D12" s="177"/>
      <c r="E12" s="177"/>
      <c r="F12" s="177"/>
      <c r="G12" s="64"/>
    </row>
    <row r="13" spans="1:7" s="22" customFormat="1" ht="198" customHeight="1">
      <c r="A13" s="177"/>
      <c r="B13" s="151" t="s">
        <v>742</v>
      </c>
      <c r="C13" s="102"/>
      <c r="D13" s="103"/>
      <c r="E13" s="104"/>
      <c r="F13" s="104"/>
      <c r="G13" s="23"/>
    </row>
    <row r="14" spans="1:7" s="22" customFormat="1" ht="258" customHeight="1">
      <c r="A14" s="1033" t="s">
        <v>437</v>
      </c>
      <c r="B14" s="143" t="s">
        <v>743</v>
      </c>
      <c r="C14" s="102"/>
      <c r="D14" s="103"/>
      <c r="E14" s="104"/>
      <c r="F14" s="104"/>
      <c r="G14" s="105"/>
    </row>
    <row r="15" spans="1:7" s="22" customFormat="1" ht="273" customHeight="1">
      <c r="A15" s="1034"/>
      <c r="B15" s="210" t="s">
        <v>744</v>
      </c>
      <c r="C15" s="102"/>
      <c r="D15" s="103"/>
      <c r="E15" s="104"/>
      <c r="F15" s="104"/>
      <c r="G15" s="105"/>
    </row>
    <row r="16" spans="1:7" s="22" customFormat="1" ht="264.75" customHeight="1">
      <c r="A16" s="1034"/>
      <c r="B16" s="211" t="s">
        <v>745</v>
      </c>
      <c r="C16" s="102"/>
      <c r="D16" s="103"/>
      <c r="E16" s="104"/>
      <c r="F16" s="104"/>
      <c r="G16" s="105"/>
    </row>
    <row r="17" spans="1:7" s="22" customFormat="1" ht="207.75" customHeight="1">
      <c r="A17" s="154"/>
      <c r="B17" s="211" t="s">
        <v>746</v>
      </c>
      <c r="C17" s="102"/>
      <c r="D17" s="103"/>
      <c r="E17" s="104"/>
      <c r="F17" s="104"/>
      <c r="G17" s="105"/>
    </row>
    <row r="18" spans="1:7" s="22" customFormat="1" ht="306" customHeight="1">
      <c r="A18" s="154"/>
      <c r="B18" s="143" t="s">
        <v>685</v>
      </c>
      <c r="C18" s="102"/>
      <c r="D18" s="103"/>
      <c r="E18" s="104"/>
      <c r="F18" s="104"/>
      <c r="G18" s="105"/>
    </row>
    <row r="19" spans="1:7" s="22" customFormat="1" ht="174.75" customHeight="1">
      <c r="A19" s="154"/>
      <c r="B19" s="211" t="s">
        <v>747</v>
      </c>
      <c r="C19" s="94" t="s">
        <v>134</v>
      </c>
      <c r="D19" s="96">
        <v>96.19</v>
      </c>
      <c r="E19" s="96"/>
      <c r="F19" s="110">
        <f>D19*E19</f>
        <v>0</v>
      </c>
      <c r="G19" s="105"/>
    </row>
    <row r="20" spans="1:7" s="22" customFormat="1" ht="18.75" customHeight="1">
      <c r="A20" s="1039"/>
      <c r="B20" s="92" t="s">
        <v>435</v>
      </c>
      <c r="C20" s="87" t="s">
        <v>0</v>
      </c>
      <c r="D20" s="88">
        <v>1</v>
      </c>
      <c r="E20" s="88"/>
      <c r="F20" s="89">
        <f>D20*E20</f>
        <v>0</v>
      </c>
      <c r="G20" s="105"/>
    </row>
    <row r="21" spans="1:7" ht="22.5" customHeight="1">
      <c r="A21" s="1052"/>
      <c r="B21" s="177"/>
      <c r="C21" s="177"/>
      <c r="D21" s="177"/>
      <c r="E21" s="177"/>
      <c r="F21" s="177"/>
      <c r="G21" s="2"/>
    </row>
    <row r="22" spans="1:7" s="22" customFormat="1" ht="282" customHeight="1">
      <c r="A22" s="177"/>
      <c r="B22" s="150" t="s">
        <v>748</v>
      </c>
      <c r="C22" s="102"/>
      <c r="D22" s="103"/>
      <c r="E22" s="104"/>
      <c r="F22" s="104"/>
      <c r="G22" s="23"/>
    </row>
    <row r="23" spans="1:7" s="22" customFormat="1" ht="304.5" customHeight="1">
      <c r="A23" s="1038" t="s">
        <v>436</v>
      </c>
      <c r="B23" s="150" t="s">
        <v>749</v>
      </c>
      <c r="C23" s="102"/>
      <c r="D23" s="103"/>
      <c r="E23" s="104"/>
      <c r="F23" s="104"/>
      <c r="G23" s="105"/>
    </row>
    <row r="24" spans="1:7" s="22" customFormat="1" ht="84" customHeight="1">
      <c r="A24" s="1039"/>
      <c r="B24" s="150" t="s">
        <v>750</v>
      </c>
      <c r="C24" s="94" t="s">
        <v>134</v>
      </c>
      <c r="D24" s="96">
        <v>16.54</v>
      </c>
      <c r="E24" s="96"/>
      <c r="F24" s="110">
        <f>D24*E24</f>
        <v>0</v>
      </c>
      <c r="G24" s="105"/>
    </row>
    <row r="25" spans="1:7" s="22" customFormat="1" ht="18.75" customHeight="1">
      <c r="A25" s="1039"/>
      <c r="B25" s="92" t="s">
        <v>435</v>
      </c>
      <c r="C25" s="87" t="s">
        <v>0</v>
      </c>
      <c r="D25" s="88">
        <v>2</v>
      </c>
      <c r="E25" s="88"/>
      <c r="F25" s="89">
        <f>D25*E25</f>
        <v>0</v>
      </c>
      <c r="G25" s="105"/>
    </row>
    <row r="26" spans="1:7" ht="14.25" customHeight="1">
      <c r="A26" s="1052"/>
      <c r="B26" s="177"/>
      <c r="C26" s="177"/>
      <c r="D26" s="177"/>
      <c r="E26" s="177"/>
      <c r="F26" s="177"/>
      <c r="G26" s="2"/>
    </row>
    <row r="27" spans="1:7" s="22" customFormat="1" ht="157.5" customHeight="1">
      <c r="A27" s="177"/>
      <c r="B27" s="151" t="s">
        <v>439</v>
      </c>
      <c r="C27" s="102"/>
      <c r="D27" s="103"/>
      <c r="E27" s="104"/>
      <c r="F27" s="104"/>
      <c r="G27" s="23"/>
    </row>
    <row r="28" spans="1:7" s="22" customFormat="1" ht="18.75" customHeight="1">
      <c r="A28" s="1038" t="s">
        <v>438</v>
      </c>
      <c r="B28" s="92" t="s">
        <v>440</v>
      </c>
      <c r="C28" s="87" t="s">
        <v>0</v>
      </c>
      <c r="D28" s="88">
        <v>13</v>
      </c>
      <c r="E28" s="88"/>
      <c r="F28" s="89">
        <f>D28*E28</f>
        <v>0</v>
      </c>
      <c r="G28" s="105"/>
    </row>
    <row r="29" spans="1:7" ht="14.25" customHeight="1">
      <c r="A29" s="1052"/>
      <c r="B29" s="177"/>
      <c r="C29" s="177"/>
      <c r="D29" s="177"/>
      <c r="E29" s="177"/>
      <c r="F29" s="177"/>
      <c r="G29" s="2"/>
    </row>
    <row r="30" spans="1:7" s="22" customFormat="1" ht="138">
      <c r="A30" s="177"/>
      <c r="B30" s="151" t="s">
        <v>574</v>
      </c>
      <c r="C30" s="102"/>
      <c r="D30" s="103"/>
      <c r="E30" s="104"/>
      <c r="F30" s="104"/>
      <c r="G30" s="23"/>
    </row>
    <row r="31" spans="1:7" s="22" customFormat="1" ht="21.75" customHeight="1">
      <c r="A31" s="1038" t="s">
        <v>441</v>
      </c>
      <c r="B31" s="92" t="s">
        <v>442</v>
      </c>
      <c r="C31" s="87" t="s">
        <v>0</v>
      </c>
      <c r="D31" s="88">
        <v>41</v>
      </c>
      <c r="E31" s="88"/>
      <c r="F31" s="89">
        <f>D31*E31</f>
        <v>0</v>
      </c>
      <c r="G31" s="105"/>
    </row>
    <row r="32" spans="1:7" ht="14.25" customHeight="1">
      <c r="A32" s="1052"/>
      <c r="B32" s="177"/>
      <c r="C32" s="177"/>
      <c r="D32" s="177"/>
      <c r="E32" s="177"/>
      <c r="F32" s="177"/>
      <c r="G32" s="2"/>
    </row>
    <row r="33" spans="1:7" s="22" customFormat="1" ht="138">
      <c r="A33" s="177"/>
      <c r="B33" s="151" t="s">
        <v>444</v>
      </c>
      <c r="C33" s="102"/>
      <c r="D33" s="103"/>
      <c r="E33" s="104"/>
      <c r="F33" s="104"/>
      <c r="G33" s="23"/>
    </row>
    <row r="34" spans="1:7" s="22" customFormat="1" ht="17.25" customHeight="1">
      <c r="A34" s="1038" t="s">
        <v>443</v>
      </c>
      <c r="B34" s="92" t="s">
        <v>445</v>
      </c>
      <c r="C34" s="87" t="s">
        <v>0</v>
      </c>
      <c r="D34" s="88">
        <v>55</v>
      </c>
      <c r="E34" s="88"/>
      <c r="F34" s="89">
        <f>D34*E34</f>
        <v>0</v>
      </c>
      <c r="G34" s="105"/>
    </row>
    <row r="35" spans="1:7" ht="14.25" customHeight="1">
      <c r="A35" s="1052"/>
      <c r="B35" s="177"/>
      <c r="C35" s="177"/>
      <c r="D35" s="177"/>
      <c r="E35" s="177"/>
      <c r="F35" s="177"/>
      <c r="G35" s="2"/>
    </row>
    <row r="36" spans="1:7" s="22" customFormat="1" ht="166.5" customHeight="1">
      <c r="A36" s="177"/>
      <c r="B36" s="150" t="s">
        <v>751</v>
      </c>
      <c r="C36" s="102"/>
      <c r="D36" s="103"/>
      <c r="E36" s="104"/>
      <c r="F36" s="104"/>
      <c r="G36" s="23"/>
    </row>
    <row r="37" spans="1:7" s="22" customFormat="1" ht="156" customHeight="1">
      <c r="A37" s="1038" t="s">
        <v>446</v>
      </c>
      <c r="B37" s="143" t="s">
        <v>752</v>
      </c>
      <c r="C37" s="112"/>
      <c r="D37" s="152"/>
      <c r="E37" s="142"/>
      <c r="F37" s="142"/>
      <c r="G37" s="105"/>
    </row>
    <row r="38" spans="1:7" s="22" customFormat="1" ht="409.5" customHeight="1">
      <c r="A38" s="1039"/>
      <c r="B38" s="143" t="s">
        <v>753</v>
      </c>
      <c r="C38" s="112"/>
      <c r="D38" s="152"/>
      <c r="E38" s="142"/>
      <c r="F38" s="142"/>
      <c r="G38" s="105"/>
    </row>
    <row r="39" spans="1:7" s="22" customFormat="1" ht="175.5" customHeight="1">
      <c r="A39" s="1039"/>
      <c r="B39" s="143" t="s">
        <v>754</v>
      </c>
      <c r="C39" s="94" t="s">
        <v>134</v>
      </c>
      <c r="D39" s="96">
        <v>37</v>
      </c>
      <c r="E39" s="96"/>
      <c r="F39" s="110">
        <f>D39*E39</f>
        <v>0</v>
      </c>
      <c r="G39" s="105"/>
    </row>
    <row r="40" spans="1:7" s="22" customFormat="1" ht="18.75" customHeight="1">
      <c r="A40" s="1039"/>
      <c r="B40" s="92" t="s">
        <v>447</v>
      </c>
      <c r="C40" s="87" t="s">
        <v>0</v>
      </c>
      <c r="D40" s="88">
        <v>4</v>
      </c>
      <c r="E40" s="88"/>
      <c r="F40" s="89">
        <f>D40*E40</f>
        <v>0</v>
      </c>
      <c r="G40" s="105"/>
    </row>
    <row r="41" spans="1:7" ht="14.25" customHeight="1">
      <c r="A41" s="1052"/>
      <c r="B41" s="177"/>
      <c r="C41" s="177"/>
      <c r="D41" s="177"/>
      <c r="E41" s="177"/>
      <c r="F41" s="177"/>
      <c r="G41" s="2"/>
    </row>
    <row r="42" spans="1:7" s="22" customFormat="1" ht="290.25" customHeight="1">
      <c r="A42" s="177"/>
      <c r="B42" s="150" t="s">
        <v>755</v>
      </c>
      <c r="C42" s="102"/>
      <c r="D42" s="103"/>
      <c r="E42" s="104"/>
      <c r="F42" s="104"/>
      <c r="G42" s="23"/>
    </row>
    <row r="43" spans="1:7" s="22" customFormat="1" ht="401.25" customHeight="1">
      <c r="A43" s="1038" t="s">
        <v>448</v>
      </c>
      <c r="B43" s="143" t="s">
        <v>756</v>
      </c>
      <c r="C43" s="94" t="s">
        <v>134</v>
      </c>
      <c r="D43" s="96">
        <v>37</v>
      </c>
      <c r="E43" s="96"/>
      <c r="F43" s="110">
        <f>D43*E43</f>
        <v>0</v>
      </c>
      <c r="G43" s="105"/>
    </row>
    <row r="44" spans="1:7" s="22" customFormat="1" ht="18" customHeight="1">
      <c r="A44" s="1039"/>
      <c r="B44" s="92" t="s">
        <v>447</v>
      </c>
      <c r="C44" s="87" t="s">
        <v>0</v>
      </c>
      <c r="D44" s="88">
        <v>4</v>
      </c>
      <c r="E44" s="88"/>
      <c r="F44" s="89">
        <f>D44*E44</f>
        <v>0</v>
      </c>
      <c r="G44" s="105"/>
    </row>
    <row r="45" spans="1:7" ht="14.25" customHeight="1">
      <c r="A45" s="1052"/>
      <c r="B45" s="177"/>
      <c r="C45" s="177"/>
      <c r="D45" s="177"/>
      <c r="E45" s="177"/>
      <c r="F45" s="177"/>
      <c r="G45" s="2"/>
    </row>
    <row r="46" spans="1:7" s="22" customFormat="1" ht="159.75" customHeight="1">
      <c r="A46" s="177"/>
      <c r="B46" s="150" t="s">
        <v>757</v>
      </c>
      <c r="C46" s="102"/>
      <c r="D46" s="103"/>
      <c r="E46" s="104"/>
      <c r="F46" s="104"/>
      <c r="G46" s="23"/>
    </row>
    <row r="47" spans="1:7" s="22" customFormat="1" ht="18.75" customHeight="1">
      <c r="A47" s="1038" t="s">
        <v>449</v>
      </c>
      <c r="B47" s="92" t="s">
        <v>450</v>
      </c>
      <c r="C47" s="87" t="s">
        <v>0</v>
      </c>
      <c r="D47" s="88">
        <v>1</v>
      </c>
      <c r="E47" s="88"/>
      <c r="F47" s="89">
        <f>D47*E47</f>
        <v>0</v>
      </c>
      <c r="G47" s="105"/>
    </row>
    <row r="48" spans="1:7" ht="14.25" customHeight="1">
      <c r="A48" s="1052"/>
      <c r="B48" s="177"/>
      <c r="C48" s="177"/>
      <c r="D48" s="177"/>
      <c r="E48" s="177"/>
      <c r="F48" s="177"/>
      <c r="G48" s="2"/>
    </row>
    <row r="49" spans="1:7" s="22" customFormat="1" ht="143.25" customHeight="1">
      <c r="A49" s="177"/>
      <c r="B49" s="150" t="s">
        <v>758</v>
      </c>
      <c r="C49" s="102"/>
      <c r="D49" s="103"/>
      <c r="E49" s="104"/>
      <c r="F49" s="104"/>
      <c r="G49" s="23"/>
    </row>
    <row r="50" spans="1:7" s="22" customFormat="1" ht="18.75" customHeight="1">
      <c r="A50" s="1038" t="s">
        <v>451</v>
      </c>
      <c r="B50" s="92" t="s">
        <v>452</v>
      </c>
      <c r="C50" s="87" t="s">
        <v>0</v>
      </c>
      <c r="D50" s="88">
        <v>1</v>
      </c>
      <c r="E50" s="88"/>
      <c r="F50" s="89">
        <f>D50*E50</f>
        <v>0</v>
      </c>
      <c r="G50" s="105"/>
    </row>
    <row r="51" spans="1:7" ht="14.25" customHeight="1">
      <c r="A51" s="1052"/>
      <c r="B51" s="177"/>
      <c r="C51" s="177"/>
      <c r="D51" s="177"/>
      <c r="E51" s="177"/>
      <c r="F51" s="177"/>
      <c r="G51" s="2"/>
    </row>
    <row r="52" spans="1:7" s="22" customFormat="1" ht="138">
      <c r="A52" s="177"/>
      <c r="B52" s="150" t="s">
        <v>454</v>
      </c>
      <c r="C52" s="102"/>
      <c r="D52" s="103"/>
      <c r="E52" s="104"/>
      <c r="F52" s="104"/>
      <c r="G52" s="23"/>
    </row>
    <row r="53" spans="1:7" s="22" customFormat="1" ht="16.5" customHeight="1">
      <c r="A53" s="1038" t="s">
        <v>453</v>
      </c>
      <c r="B53" s="92" t="s">
        <v>455</v>
      </c>
      <c r="C53" s="87" t="s">
        <v>0</v>
      </c>
      <c r="D53" s="88">
        <v>5</v>
      </c>
      <c r="E53" s="88"/>
      <c r="F53" s="89">
        <f>D53*E53</f>
        <v>0</v>
      </c>
      <c r="G53" s="105"/>
    </row>
    <row r="54" spans="1:7" ht="14.25" customHeight="1">
      <c r="A54" s="1052"/>
      <c r="B54" s="177"/>
      <c r="C54" s="177"/>
      <c r="D54" s="177"/>
      <c r="E54" s="177"/>
      <c r="F54" s="177"/>
      <c r="G54" s="2"/>
    </row>
    <row r="55" spans="1:7" s="22" customFormat="1" ht="138">
      <c r="A55" s="177"/>
      <c r="B55" s="150" t="s">
        <v>457</v>
      </c>
      <c r="C55" s="102"/>
      <c r="D55" s="103"/>
      <c r="E55" s="104"/>
      <c r="F55" s="104"/>
      <c r="G55" s="23"/>
    </row>
    <row r="56" spans="1:7" s="22" customFormat="1" ht="19.5" customHeight="1">
      <c r="A56" s="1038" t="s">
        <v>456</v>
      </c>
      <c r="B56" s="92" t="s">
        <v>458</v>
      </c>
      <c r="C56" s="87" t="s">
        <v>0</v>
      </c>
      <c r="D56" s="88">
        <v>1</v>
      </c>
      <c r="E56" s="88"/>
      <c r="F56" s="89">
        <f>D56*E56</f>
        <v>0</v>
      </c>
      <c r="G56" s="105"/>
    </row>
    <row r="57" spans="1:7" ht="14.25" customHeight="1">
      <c r="A57" s="1052"/>
      <c r="B57" s="177"/>
      <c r="C57" s="177"/>
      <c r="D57" s="177"/>
      <c r="E57" s="177"/>
      <c r="F57" s="177"/>
      <c r="G57" s="2"/>
    </row>
    <row r="58" spans="1:7" s="22" customFormat="1" ht="153.75" customHeight="1">
      <c r="A58" s="177"/>
      <c r="B58" s="150" t="s">
        <v>759</v>
      </c>
      <c r="C58" s="102"/>
      <c r="D58" s="103"/>
      <c r="E58" s="104"/>
      <c r="F58" s="104"/>
      <c r="G58" s="23"/>
    </row>
    <row r="59" spans="1:7" s="22" customFormat="1" ht="19.5" customHeight="1">
      <c r="A59" s="1038" t="s">
        <v>459</v>
      </c>
      <c r="B59" s="92" t="s">
        <v>460</v>
      </c>
      <c r="C59" s="87" t="s">
        <v>0</v>
      </c>
      <c r="D59" s="88">
        <v>1</v>
      </c>
      <c r="E59" s="88"/>
      <c r="F59" s="89">
        <f>D59*E59</f>
        <v>0</v>
      </c>
      <c r="G59" s="105"/>
    </row>
    <row r="60" spans="1:7" ht="14.25" customHeight="1">
      <c r="A60" s="1039"/>
      <c r="B60" s="92" t="s">
        <v>461</v>
      </c>
      <c r="C60" s="87" t="s">
        <v>0</v>
      </c>
      <c r="D60" s="88">
        <v>1</v>
      </c>
      <c r="E60" s="88"/>
      <c r="F60" s="89">
        <f>D60*E60</f>
        <v>0</v>
      </c>
      <c r="G60" s="2"/>
    </row>
    <row r="61" spans="1:7" ht="14.25" customHeight="1">
      <c r="A61" s="1052"/>
      <c r="B61" s="177"/>
      <c r="C61" s="177"/>
      <c r="D61" s="177"/>
      <c r="E61" s="177"/>
      <c r="F61" s="177"/>
      <c r="G61" s="2"/>
    </row>
    <row r="62" spans="1:7" s="22" customFormat="1" ht="150.75" customHeight="1">
      <c r="A62" s="177"/>
      <c r="B62" s="150" t="s">
        <v>760</v>
      </c>
      <c r="C62" s="102"/>
      <c r="D62" s="103"/>
      <c r="E62" s="104"/>
      <c r="F62" s="104"/>
      <c r="G62" s="23"/>
    </row>
    <row r="63" spans="1:7" s="22" customFormat="1" ht="21.75" customHeight="1">
      <c r="A63" s="1038" t="s">
        <v>462</v>
      </c>
      <c r="B63" s="92" t="s">
        <v>463</v>
      </c>
      <c r="C63" s="87" t="s">
        <v>0</v>
      </c>
      <c r="D63" s="88">
        <v>1</v>
      </c>
      <c r="E63" s="88"/>
      <c r="F63" s="89">
        <f>D63*E63</f>
        <v>0</v>
      </c>
      <c r="G63" s="105"/>
    </row>
    <row r="64" spans="1:7" ht="14.25" customHeight="1">
      <c r="A64" s="1052"/>
      <c r="B64" s="177"/>
      <c r="C64" s="177"/>
      <c r="D64" s="177"/>
      <c r="E64" s="177"/>
      <c r="F64" s="177"/>
      <c r="G64" s="2"/>
    </row>
    <row r="65" spans="1:7" s="22" customFormat="1" ht="138">
      <c r="A65" s="177"/>
      <c r="B65" s="150" t="s">
        <v>465</v>
      </c>
      <c r="C65" s="102"/>
      <c r="D65" s="103"/>
      <c r="E65" s="104"/>
      <c r="F65" s="104"/>
      <c r="G65" s="23"/>
    </row>
    <row r="66" spans="1:7" s="22" customFormat="1" ht="24.75" customHeight="1">
      <c r="A66" s="1038" t="s">
        <v>464</v>
      </c>
      <c r="B66" s="92" t="s">
        <v>466</v>
      </c>
      <c r="C66" s="87" t="s">
        <v>0</v>
      </c>
      <c r="D66" s="88">
        <v>8</v>
      </c>
      <c r="E66" s="88"/>
      <c r="F66" s="89">
        <f>D66*E66</f>
        <v>0</v>
      </c>
      <c r="G66" s="105"/>
    </row>
    <row r="67" spans="1:7" ht="14.25" customHeight="1">
      <c r="A67" s="1052"/>
      <c r="B67" s="177"/>
      <c r="C67" s="177"/>
      <c r="D67" s="177"/>
      <c r="E67" s="177"/>
      <c r="F67" s="177"/>
      <c r="G67" s="2"/>
    </row>
    <row r="68" spans="1:7" s="22" customFormat="1" ht="125.5">
      <c r="A68" s="177"/>
      <c r="B68" s="150" t="s">
        <v>761</v>
      </c>
      <c r="C68" s="102"/>
      <c r="D68" s="103"/>
      <c r="E68" s="104"/>
      <c r="F68" s="104"/>
      <c r="G68" s="23"/>
    </row>
    <row r="69" spans="1:7" s="22" customFormat="1" ht="18" customHeight="1">
      <c r="A69" s="1038" t="s">
        <v>467</v>
      </c>
      <c r="B69" s="92" t="s">
        <v>468</v>
      </c>
      <c r="C69" s="87" t="s">
        <v>0</v>
      </c>
      <c r="D69" s="88">
        <v>1</v>
      </c>
      <c r="E69" s="88"/>
      <c r="F69" s="89">
        <f>D69*E69</f>
        <v>0</v>
      </c>
      <c r="G69" s="105"/>
    </row>
    <row r="70" spans="1:7" ht="14.25" customHeight="1">
      <c r="A70" s="1052"/>
      <c r="B70" s="177"/>
      <c r="C70" s="177"/>
      <c r="D70" s="177"/>
      <c r="E70" s="177"/>
      <c r="F70" s="177"/>
      <c r="G70" s="2"/>
    </row>
    <row r="71" spans="1:7" s="22" customFormat="1" ht="150.75" customHeight="1">
      <c r="A71" s="177"/>
      <c r="B71" s="150" t="s">
        <v>762</v>
      </c>
      <c r="C71" s="102"/>
      <c r="D71" s="103"/>
      <c r="E71" s="104"/>
      <c r="F71" s="104"/>
      <c r="G71" s="23"/>
    </row>
    <row r="72" spans="1:7" s="22" customFormat="1" ht="18" customHeight="1">
      <c r="A72" s="1038" t="s">
        <v>469</v>
      </c>
      <c r="B72" s="92" t="s">
        <v>470</v>
      </c>
      <c r="C72" s="87" t="s">
        <v>0</v>
      </c>
      <c r="D72" s="88">
        <v>1</v>
      </c>
      <c r="E72" s="88"/>
      <c r="F72" s="89">
        <f>D72*E72</f>
        <v>0</v>
      </c>
      <c r="G72" s="105"/>
    </row>
    <row r="73" spans="1:7" ht="14.25" customHeight="1">
      <c r="A73" s="1052"/>
      <c r="B73" s="177"/>
      <c r="C73" s="177"/>
      <c r="D73" s="177"/>
      <c r="E73" s="177"/>
      <c r="F73" s="177"/>
      <c r="G73" s="2"/>
    </row>
    <row r="74" spans="1:7" s="22" customFormat="1" ht="201.75" customHeight="1">
      <c r="A74" s="177"/>
      <c r="B74" s="150" t="s">
        <v>472</v>
      </c>
      <c r="C74" s="102"/>
      <c r="D74" s="103"/>
      <c r="E74" s="104"/>
      <c r="F74" s="104"/>
      <c r="G74" s="23"/>
    </row>
    <row r="75" spans="1:7" s="22" customFormat="1" ht="21.75" customHeight="1">
      <c r="A75" s="1038" t="s">
        <v>471</v>
      </c>
      <c r="B75" s="92" t="s">
        <v>473</v>
      </c>
      <c r="C75" s="87" t="s">
        <v>0</v>
      </c>
      <c r="D75" s="88">
        <v>1</v>
      </c>
      <c r="E75" s="88"/>
      <c r="F75" s="89">
        <f>D75*E75</f>
        <v>0</v>
      </c>
      <c r="G75" s="105"/>
    </row>
    <row r="76" spans="1:7" ht="14.25" customHeight="1">
      <c r="A76" s="1052"/>
      <c r="B76" s="177"/>
      <c r="C76" s="177"/>
      <c r="D76" s="177"/>
      <c r="E76" s="177"/>
      <c r="F76" s="177"/>
      <c r="G76" s="2"/>
    </row>
    <row r="77" spans="1:7" s="22" customFormat="1" ht="150.75" customHeight="1">
      <c r="A77" s="177"/>
      <c r="B77" s="150" t="s">
        <v>475</v>
      </c>
      <c r="C77" s="102"/>
      <c r="D77" s="103"/>
      <c r="E77" s="104"/>
      <c r="F77" s="104"/>
      <c r="G77" s="23"/>
    </row>
    <row r="78" spans="1:7" s="22" customFormat="1" ht="17.25" customHeight="1">
      <c r="A78" s="1038" t="s">
        <v>474</v>
      </c>
      <c r="B78" s="92" t="s">
        <v>476</v>
      </c>
      <c r="C78" s="87" t="s">
        <v>0</v>
      </c>
      <c r="D78" s="88">
        <v>1</v>
      </c>
      <c r="E78" s="88"/>
      <c r="F78" s="89">
        <f>D78*E78</f>
        <v>0</v>
      </c>
      <c r="G78" s="105"/>
    </row>
    <row r="79" spans="1:7" ht="14.25" customHeight="1">
      <c r="A79" s="1052"/>
      <c r="B79" s="177"/>
      <c r="C79" s="177"/>
      <c r="D79" s="177"/>
      <c r="E79" s="177"/>
      <c r="F79" s="177"/>
      <c r="G79" s="2"/>
    </row>
    <row r="80" spans="1:7" s="22" customFormat="1" ht="147" customHeight="1">
      <c r="A80" s="177"/>
      <c r="B80" s="150" t="s">
        <v>478</v>
      </c>
      <c r="C80" s="102"/>
      <c r="D80" s="103"/>
      <c r="E80" s="104"/>
      <c r="F80" s="104"/>
      <c r="G80" s="23"/>
    </row>
    <row r="81" spans="1:7" s="22" customFormat="1" ht="20.25" customHeight="1">
      <c r="A81" s="1038" t="s">
        <v>477</v>
      </c>
      <c r="B81" s="92" t="s">
        <v>479</v>
      </c>
      <c r="C81" s="87" t="s">
        <v>0</v>
      </c>
      <c r="D81" s="88">
        <v>3</v>
      </c>
      <c r="E81" s="88"/>
      <c r="F81" s="89">
        <f>D81*E81</f>
        <v>0</v>
      </c>
      <c r="G81" s="105"/>
    </row>
    <row r="82" spans="1:7" ht="14.25" customHeight="1">
      <c r="A82" s="1052"/>
      <c r="B82" s="177"/>
      <c r="C82" s="177"/>
      <c r="D82" s="177"/>
      <c r="E82" s="177"/>
      <c r="F82" s="177"/>
      <c r="G82" s="2"/>
    </row>
    <row r="83" spans="1:7" s="22" customFormat="1" ht="138">
      <c r="A83" s="177"/>
      <c r="B83" s="150" t="s">
        <v>481</v>
      </c>
      <c r="C83" s="102"/>
      <c r="D83" s="103"/>
      <c r="E83" s="104"/>
      <c r="F83" s="104"/>
      <c r="G83" s="23"/>
    </row>
    <row r="84" spans="1:7" s="22" customFormat="1" ht="18" customHeight="1">
      <c r="A84" s="1038" t="s">
        <v>480</v>
      </c>
      <c r="B84" s="92" t="s">
        <v>482</v>
      </c>
      <c r="C84" s="87" t="s">
        <v>0</v>
      </c>
      <c r="D84" s="88">
        <v>2</v>
      </c>
      <c r="E84" s="88"/>
      <c r="F84" s="89">
        <f>D84*E84</f>
        <v>0</v>
      </c>
      <c r="G84" s="105"/>
    </row>
    <row r="85" spans="1:7" ht="14.25" customHeight="1">
      <c r="A85" s="1052"/>
      <c r="B85" s="177"/>
      <c r="C85" s="177"/>
      <c r="D85" s="177"/>
      <c r="E85" s="177"/>
      <c r="F85" s="177"/>
      <c r="G85" s="2"/>
    </row>
    <row r="86" spans="1:7" s="22" customFormat="1" ht="138">
      <c r="A86" s="177"/>
      <c r="B86" s="150" t="s">
        <v>484</v>
      </c>
      <c r="C86" s="102"/>
      <c r="D86" s="103"/>
      <c r="E86" s="104"/>
      <c r="F86" s="104"/>
      <c r="G86" s="23"/>
    </row>
    <row r="87" spans="1:7" s="22" customFormat="1" ht="22.5" customHeight="1">
      <c r="A87" s="1038" t="s">
        <v>483</v>
      </c>
      <c r="B87" s="92" t="s">
        <v>485</v>
      </c>
      <c r="C87" s="87" t="s">
        <v>0</v>
      </c>
      <c r="D87" s="88">
        <v>4</v>
      </c>
      <c r="E87" s="88"/>
      <c r="F87" s="89">
        <f>D87*E87</f>
        <v>0</v>
      </c>
      <c r="G87" s="105"/>
    </row>
    <row r="88" spans="1:7" ht="14.25" customHeight="1">
      <c r="A88" s="1052"/>
      <c r="B88" s="177"/>
      <c r="C88" s="177"/>
      <c r="D88" s="177"/>
      <c r="E88" s="177"/>
      <c r="F88" s="177"/>
      <c r="G88" s="2"/>
    </row>
    <row r="89" spans="1:7" s="22" customFormat="1" ht="138">
      <c r="A89" s="177"/>
      <c r="B89" s="150" t="s">
        <v>487</v>
      </c>
      <c r="C89" s="102"/>
      <c r="D89" s="103"/>
      <c r="E89" s="104"/>
      <c r="F89" s="104"/>
      <c r="G89" s="23"/>
    </row>
    <row r="90" spans="1:7" s="22" customFormat="1" ht="21" customHeight="1">
      <c r="A90" s="1038" t="s">
        <v>486</v>
      </c>
      <c r="B90" s="92" t="s">
        <v>488</v>
      </c>
      <c r="C90" s="87" t="s">
        <v>0</v>
      </c>
      <c r="D90" s="88">
        <v>3</v>
      </c>
      <c r="E90" s="88"/>
      <c r="F90" s="89">
        <f>D90*E90</f>
        <v>0</v>
      </c>
      <c r="G90" s="105"/>
    </row>
    <row r="91" spans="1:7" ht="14.25" customHeight="1">
      <c r="A91" s="1052"/>
      <c r="B91" s="177"/>
      <c r="C91" s="177"/>
      <c r="D91" s="177"/>
      <c r="E91" s="177"/>
      <c r="F91" s="177"/>
      <c r="G91" s="2"/>
    </row>
    <row r="92" spans="1:7" s="22" customFormat="1" ht="147" customHeight="1">
      <c r="A92" s="177"/>
      <c r="B92" s="150" t="s">
        <v>763</v>
      </c>
      <c r="C92" s="102"/>
      <c r="D92" s="103"/>
      <c r="E92" s="104"/>
      <c r="F92" s="104"/>
      <c r="G92" s="23"/>
    </row>
    <row r="93" spans="1:7" s="22" customFormat="1" ht="23.25" customHeight="1">
      <c r="A93" s="1038" t="s">
        <v>489</v>
      </c>
      <c r="B93" s="92" t="s">
        <v>490</v>
      </c>
      <c r="C93" s="87" t="s">
        <v>0</v>
      </c>
      <c r="D93" s="88">
        <v>2</v>
      </c>
      <c r="E93" s="88"/>
      <c r="F93" s="89">
        <f>D93*E93</f>
        <v>0</v>
      </c>
      <c r="G93" s="105"/>
    </row>
    <row r="94" spans="1:7" ht="14.25" customHeight="1">
      <c r="A94" s="1052"/>
      <c r="B94" s="177"/>
      <c r="C94" s="177"/>
      <c r="D94" s="177"/>
      <c r="E94" s="177"/>
      <c r="F94" s="177"/>
      <c r="G94" s="2"/>
    </row>
    <row r="95" spans="1:7" s="22" customFormat="1" ht="132" customHeight="1">
      <c r="A95" s="177"/>
      <c r="B95" s="150" t="s">
        <v>764</v>
      </c>
      <c r="C95" s="102"/>
      <c r="D95" s="103"/>
      <c r="E95" s="104"/>
      <c r="F95" s="104"/>
      <c r="G95" s="23"/>
    </row>
    <row r="96" spans="1:7" s="22" customFormat="1" ht="16.5" customHeight="1">
      <c r="A96" s="1038" t="s">
        <v>491</v>
      </c>
      <c r="B96" s="92" t="s">
        <v>492</v>
      </c>
      <c r="C96" s="87" t="s">
        <v>0</v>
      </c>
      <c r="D96" s="88">
        <v>2</v>
      </c>
      <c r="E96" s="88"/>
      <c r="F96" s="89">
        <f>D96*E96</f>
        <v>0</v>
      </c>
      <c r="G96" s="105"/>
    </row>
    <row r="97" spans="1:8" ht="14.25" customHeight="1">
      <c r="A97" s="1052"/>
      <c r="B97" s="177"/>
      <c r="C97" s="177"/>
      <c r="D97" s="177"/>
      <c r="E97" s="177"/>
      <c r="F97" s="177"/>
      <c r="G97" s="2"/>
    </row>
    <row r="98" spans="1:8" s="22" customFormat="1" ht="122.25" customHeight="1">
      <c r="A98" s="177"/>
      <c r="B98" s="150" t="s">
        <v>765</v>
      </c>
      <c r="C98" s="102"/>
      <c r="D98" s="103"/>
      <c r="E98" s="104"/>
      <c r="F98" s="104"/>
      <c r="G98" s="23"/>
    </row>
    <row r="99" spans="1:8" s="22" customFormat="1" ht="21" customHeight="1">
      <c r="A99" s="1038" t="s">
        <v>493</v>
      </c>
      <c r="B99" s="92" t="s">
        <v>494</v>
      </c>
      <c r="C99" s="87" t="s">
        <v>0</v>
      </c>
      <c r="D99" s="88">
        <v>3</v>
      </c>
      <c r="E99" s="88"/>
      <c r="F99" s="89">
        <f>D99*E99</f>
        <v>0</v>
      </c>
      <c r="G99" s="105"/>
    </row>
    <row r="100" spans="1:8" ht="14.25" customHeight="1">
      <c r="A100" s="1052"/>
      <c r="B100" s="177"/>
      <c r="C100" s="177"/>
      <c r="D100" s="177"/>
      <c r="E100" s="177"/>
      <c r="F100" s="177"/>
      <c r="G100" s="2"/>
    </row>
    <row r="101" spans="1:8" s="22" customFormat="1" ht="134.25" customHeight="1">
      <c r="A101" s="177"/>
      <c r="B101" s="150" t="s">
        <v>766</v>
      </c>
      <c r="C101" s="102"/>
      <c r="D101" s="103"/>
      <c r="E101" s="104"/>
      <c r="F101" s="104"/>
      <c r="G101" s="23"/>
    </row>
    <row r="102" spans="1:8" s="22" customFormat="1" ht="16.5" customHeight="1">
      <c r="A102" s="1038" t="s">
        <v>495</v>
      </c>
      <c r="B102" s="92" t="s">
        <v>496</v>
      </c>
      <c r="C102" s="87" t="s">
        <v>0</v>
      </c>
      <c r="D102" s="88">
        <v>2</v>
      </c>
      <c r="E102" s="88"/>
      <c r="F102" s="89">
        <f>D102*E102</f>
        <v>0</v>
      </c>
      <c r="G102" s="105"/>
    </row>
    <row r="103" spans="1:8" ht="14.25" customHeight="1">
      <c r="A103" s="1052"/>
      <c r="B103" s="177"/>
      <c r="C103" s="177"/>
      <c r="D103" s="177"/>
      <c r="E103" s="177"/>
      <c r="F103" s="177"/>
      <c r="G103" s="2"/>
    </row>
    <row r="104" spans="1:8" s="22" customFormat="1" ht="135" customHeight="1">
      <c r="A104" s="177"/>
      <c r="B104" s="150" t="s">
        <v>767</v>
      </c>
      <c r="C104" s="102"/>
      <c r="D104" s="103"/>
      <c r="E104" s="104"/>
      <c r="F104" s="104"/>
      <c r="G104" s="23"/>
    </row>
    <row r="105" spans="1:8" s="22" customFormat="1" ht="18.75" customHeight="1">
      <c r="A105" s="1038" t="s">
        <v>497</v>
      </c>
      <c r="B105" s="92" t="s">
        <v>498</v>
      </c>
      <c r="C105" s="87" t="s">
        <v>0</v>
      </c>
      <c r="D105" s="88">
        <v>1</v>
      </c>
      <c r="E105" s="88"/>
      <c r="F105" s="89">
        <f>D105*E105</f>
        <v>0</v>
      </c>
      <c r="G105" s="105"/>
    </row>
    <row r="106" spans="1:8" ht="14.25" customHeight="1">
      <c r="A106" s="1052"/>
      <c r="B106" s="177"/>
      <c r="C106" s="177"/>
      <c r="D106" s="177"/>
      <c r="E106" s="177"/>
      <c r="F106" s="177"/>
      <c r="G106" s="2"/>
    </row>
    <row r="107" spans="1:8" s="22" customFormat="1" ht="135.75" customHeight="1">
      <c r="A107" s="177"/>
      <c r="B107" s="150" t="s">
        <v>768</v>
      </c>
      <c r="C107" s="102"/>
      <c r="D107" s="103"/>
      <c r="E107" s="104"/>
      <c r="F107" s="104"/>
      <c r="G107" s="23"/>
    </row>
    <row r="108" spans="1:8" s="22" customFormat="1" ht="15.75" customHeight="1">
      <c r="A108" s="1038" t="s">
        <v>499</v>
      </c>
      <c r="B108" s="92" t="s">
        <v>500</v>
      </c>
      <c r="C108" s="87" t="s">
        <v>0</v>
      </c>
      <c r="D108" s="88">
        <v>1</v>
      </c>
      <c r="E108" s="88"/>
      <c r="F108" s="89">
        <f>D108*E108</f>
        <v>0</v>
      </c>
      <c r="G108" s="105"/>
    </row>
    <row r="109" spans="1:8" ht="14.25" customHeight="1">
      <c r="A109" s="1052"/>
      <c r="B109" s="177"/>
      <c r="C109" s="177"/>
      <c r="D109" s="177"/>
      <c r="E109" s="177"/>
      <c r="F109" s="177"/>
      <c r="G109" s="2"/>
    </row>
    <row r="110" spans="1:8" s="22" customFormat="1" ht="15.5">
      <c r="A110" s="212" t="s">
        <v>769</v>
      </c>
      <c r="B110" s="1018" t="s">
        <v>650</v>
      </c>
      <c r="C110" s="1019"/>
      <c r="D110" s="1019"/>
      <c r="E110" s="1021">
        <f>SUM(F:F)</f>
        <v>0</v>
      </c>
      <c r="F110" s="1022"/>
      <c r="G110" s="23"/>
    </row>
    <row r="111" spans="1:8" ht="25" customHeight="1">
      <c r="A111" s="45"/>
      <c r="B111" s="20"/>
      <c r="C111" s="19"/>
      <c r="F111" s="63"/>
      <c r="G111" s="2"/>
      <c r="H111" s="58"/>
    </row>
  </sheetData>
  <mergeCells count="44">
    <mergeCell ref="B2:F2"/>
    <mergeCell ref="A3:F3"/>
    <mergeCell ref="A28:A29"/>
    <mergeCell ref="B5:F5"/>
    <mergeCell ref="B6:F6"/>
    <mergeCell ref="B7:F7"/>
    <mergeCell ref="A4:A6"/>
    <mergeCell ref="B10:F10"/>
    <mergeCell ref="B11:F11"/>
    <mergeCell ref="B4:F4"/>
    <mergeCell ref="B8:F8"/>
    <mergeCell ref="B9:F9"/>
    <mergeCell ref="A31:A32"/>
    <mergeCell ref="A14:A16"/>
    <mergeCell ref="A7:A10"/>
    <mergeCell ref="A11:A12"/>
    <mergeCell ref="A20:A21"/>
    <mergeCell ref="A37:A41"/>
    <mergeCell ref="A43:A45"/>
    <mergeCell ref="A23:A26"/>
    <mergeCell ref="A34:A35"/>
    <mergeCell ref="E110:F110"/>
    <mergeCell ref="B110:D110"/>
    <mergeCell ref="A53:A54"/>
    <mergeCell ref="A56:A57"/>
    <mergeCell ref="A59:A61"/>
    <mergeCell ref="A47:A48"/>
    <mergeCell ref="A50:A51"/>
    <mergeCell ref="A69:A70"/>
    <mergeCell ref="A72:A73"/>
    <mergeCell ref="A75:A76"/>
    <mergeCell ref="A63:A64"/>
    <mergeCell ref="A66:A67"/>
    <mergeCell ref="A84:A85"/>
    <mergeCell ref="A87:A88"/>
    <mergeCell ref="A90:A91"/>
    <mergeCell ref="A78:A79"/>
    <mergeCell ref="A81:A82"/>
    <mergeCell ref="A108:A109"/>
    <mergeCell ref="A99:A100"/>
    <mergeCell ref="A102:A103"/>
    <mergeCell ref="A105:A106"/>
    <mergeCell ref="A93:A94"/>
    <mergeCell ref="A96:A97"/>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ignoredErrors>
    <ignoredError sqref="A63 A66 A69 A72 A75 A87 A84" twoDigitTextYear="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F0"/>
  </sheetPr>
  <dimension ref="A1:I99"/>
  <sheetViews>
    <sheetView zoomScale="70" zoomScaleNormal="70" zoomScaleSheetLayoutView="100" zoomScalePageLayoutView="110" workbookViewId="0">
      <selection activeCell="D73" sqref="D73"/>
    </sheetView>
  </sheetViews>
  <sheetFormatPr defaultColWidth="9.1796875" defaultRowHeight="13"/>
  <cols>
    <col min="1" max="1" width="5" style="155" customWidth="1"/>
    <col min="2" max="2" width="74.7265625" style="29" customWidth="1"/>
    <col min="3" max="3" width="7.26953125" style="20" customWidth="1"/>
    <col min="4" max="4" width="8.1796875" style="68" customWidth="1"/>
    <col min="5" max="5" width="9.5429687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7" ht="34.5">
      <c r="A1" s="153" t="s">
        <v>5</v>
      </c>
      <c r="B1" s="121" t="s">
        <v>4</v>
      </c>
      <c r="C1" s="122" t="s">
        <v>6</v>
      </c>
      <c r="D1" s="123" t="s">
        <v>7</v>
      </c>
      <c r="E1" s="124" t="s">
        <v>8</v>
      </c>
      <c r="F1" s="124" t="s">
        <v>9</v>
      </c>
    </row>
    <row r="2" spans="1:7" ht="18.5">
      <c r="A2" s="126" t="s">
        <v>16</v>
      </c>
      <c r="B2" s="1023" t="s">
        <v>648</v>
      </c>
      <c r="C2" s="1024"/>
      <c r="D2" s="1024"/>
      <c r="E2" s="1024"/>
      <c r="F2" s="1024"/>
    </row>
    <row r="3" spans="1:7" s="22" customFormat="1" ht="14">
      <c r="A3" s="177"/>
      <c r="B3" s="177"/>
      <c r="C3" s="177"/>
      <c r="D3" s="177"/>
      <c r="E3" s="177"/>
      <c r="F3" s="177"/>
      <c r="G3" s="23"/>
    </row>
    <row r="4" spans="1:7" s="22" customFormat="1" ht="327" customHeight="1">
      <c r="A4" s="1038" t="s">
        <v>576</v>
      </c>
      <c r="B4" s="97" t="s">
        <v>771</v>
      </c>
      <c r="D4" s="90"/>
      <c r="E4" s="89"/>
      <c r="F4" s="89"/>
      <c r="G4" s="23"/>
    </row>
    <row r="5" spans="1:7" s="22" customFormat="1" ht="14">
      <c r="A5" s="1039"/>
      <c r="B5" s="192" t="s">
        <v>632</v>
      </c>
      <c r="C5" s="173"/>
      <c r="D5" s="173"/>
      <c r="E5" s="173"/>
      <c r="F5" s="193"/>
      <c r="G5" s="23"/>
    </row>
    <row r="6" spans="1:7" s="22" customFormat="1" ht="15">
      <c r="A6" s="1039"/>
      <c r="B6" s="108" t="s">
        <v>577</v>
      </c>
      <c r="C6" s="87" t="s">
        <v>134</v>
      </c>
      <c r="D6" s="90">
        <v>8.5</v>
      </c>
      <c r="E6" s="89"/>
      <c r="F6" s="89">
        <f>D6*E6</f>
        <v>0</v>
      </c>
      <c r="G6" s="23"/>
    </row>
    <row r="7" spans="1:7" s="22" customFormat="1" ht="14">
      <c r="A7" s="1039"/>
      <c r="B7" s="108" t="s">
        <v>578</v>
      </c>
      <c r="C7" s="87" t="s">
        <v>0</v>
      </c>
      <c r="D7" s="90">
        <v>1</v>
      </c>
      <c r="E7" s="89"/>
      <c r="F7" s="89">
        <f>D7*E7</f>
        <v>0</v>
      </c>
      <c r="G7" s="23"/>
    </row>
    <row r="8" spans="1:7" s="22" customFormat="1" ht="14">
      <c r="A8" s="1039"/>
      <c r="B8" s="192"/>
      <c r="C8" s="173"/>
      <c r="D8" s="173"/>
      <c r="E8" s="173"/>
      <c r="F8" s="193"/>
      <c r="G8" s="23"/>
    </row>
    <row r="9" spans="1:7" s="22" customFormat="1" ht="14">
      <c r="A9" s="1039"/>
      <c r="B9" s="192" t="s">
        <v>631</v>
      </c>
      <c r="C9" s="173"/>
      <c r="D9" s="173"/>
      <c r="E9" s="173"/>
      <c r="F9" s="193"/>
      <c r="G9" s="23"/>
    </row>
    <row r="10" spans="1:7" s="22" customFormat="1" ht="15">
      <c r="A10" s="1039"/>
      <c r="B10" s="108" t="s">
        <v>579</v>
      </c>
      <c r="C10" s="87" t="s">
        <v>134</v>
      </c>
      <c r="D10" s="90">
        <v>12.5</v>
      </c>
      <c r="E10" s="89"/>
      <c r="F10" s="89">
        <f>D10*E10</f>
        <v>0</v>
      </c>
      <c r="G10" s="23"/>
    </row>
    <row r="11" spans="1:7" s="22" customFormat="1" ht="14">
      <c r="A11" s="1039"/>
      <c r="B11" s="108" t="s">
        <v>580</v>
      </c>
      <c r="C11" s="87" t="s">
        <v>0</v>
      </c>
      <c r="D11" s="90">
        <v>2</v>
      </c>
      <c r="E11" s="89"/>
      <c r="F11" s="89">
        <f>D11*E11</f>
        <v>0</v>
      </c>
      <c r="G11" s="23"/>
    </row>
    <row r="12" spans="1:7" s="22" customFormat="1" ht="14">
      <c r="A12" s="1039"/>
      <c r="B12" s="192"/>
      <c r="C12" s="173"/>
      <c r="D12" s="173"/>
      <c r="E12" s="173"/>
      <c r="F12" s="193"/>
      <c r="G12" s="23"/>
    </row>
    <row r="13" spans="1:7" s="22" customFormat="1" ht="14">
      <c r="A13" s="1039"/>
      <c r="B13" s="192" t="s">
        <v>630</v>
      </c>
      <c r="C13" s="173"/>
      <c r="D13" s="173"/>
      <c r="E13" s="173"/>
      <c r="F13" s="193"/>
      <c r="G13" s="23"/>
    </row>
    <row r="14" spans="1:7" s="22" customFormat="1" ht="15">
      <c r="A14" s="1039"/>
      <c r="B14" s="108" t="s">
        <v>581</v>
      </c>
      <c r="C14" s="87" t="s">
        <v>134</v>
      </c>
      <c r="D14" s="90">
        <v>75</v>
      </c>
      <c r="E14" s="89"/>
      <c r="F14" s="89">
        <f>D14*E14</f>
        <v>0</v>
      </c>
      <c r="G14" s="23"/>
    </row>
    <row r="15" spans="1:7" s="22" customFormat="1" ht="14">
      <c r="A15" s="1039"/>
      <c r="B15" s="108" t="s">
        <v>582</v>
      </c>
      <c r="C15" s="87" t="s">
        <v>0</v>
      </c>
      <c r="D15" s="90">
        <v>12</v>
      </c>
      <c r="E15" s="89"/>
      <c r="F15" s="89">
        <f>D15*E15</f>
        <v>0</v>
      </c>
      <c r="G15" s="23"/>
    </row>
    <row r="16" spans="1:7" s="22" customFormat="1" ht="14">
      <c r="A16" s="1039"/>
      <c r="B16" s="192"/>
      <c r="C16" s="173"/>
      <c r="D16" s="173"/>
      <c r="E16" s="173"/>
      <c r="F16" s="193"/>
      <c r="G16" s="23"/>
    </row>
    <row r="17" spans="1:7" s="22" customFormat="1" ht="14">
      <c r="A17" s="1039"/>
      <c r="B17" s="192" t="s">
        <v>629</v>
      </c>
      <c r="C17" s="173"/>
      <c r="D17" s="173"/>
      <c r="E17" s="173"/>
      <c r="F17" s="193"/>
      <c r="G17" s="23"/>
    </row>
    <row r="18" spans="1:7" s="22" customFormat="1" ht="15">
      <c r="A18" s="1039"/>
      <c r="B18" s="108" t="s">
        <v>583</v>
      </c>
      <c r="C18" s="87" t="s">
        <v>134</v>
      </c>
      <c r="D18" s="90">
        <v>27</v>
      </c>
      <c r="E18" s="89"/>
      <c r="F18" s="89">
        <f>D18*E18</f>
        <v>0</v>
      </c>
      <c r="G18" s="23"/>
    </row>
    <row r="19" spans="1:7" s="22" customFormat="1" ht="14">
      <c r="A19" s="1039"/>
      <c r="B19" s="108" t="s">
        <v>584</v>
      </c>
      <c r="C19" s="87" t="s">
        <v>0</v>
      </c>
      <c r="D19" s="90">
        <v>4</v>
      </c>
      <c r="E19" s="89"/>
      <c r="F19" s="89">
        <f>D19*E19</f>
        <v>0</v>
      </c>
      <c r="G19" s="23"/>
    </row>
    <row r="20" spans="1:7" s="22" customFormat="1" ht="14">
      <c r="A20" s="1039"/>
      <c r="B20" s="192"/>
      <c r="C20" s="173"/>
      <c r="D20" s="173"/>
      <c r="E20" s="173"/>
      <c r="F20" s="193"/>
      <c r="G20" s="23"/>
    </row>
    <row r="21" spans="1:7" s="22" customFormat="1" ht="14">
      <c r="A21" s="1039"/>
      <c r="B21" s="192" t="s">
        <v>628</v>
      </c>
      <c r="C21" s="173"/>
      <c r="D21" s="173"/>
      <c r="E21" s="173"/>
      <c r="F21" s="193"/>
      <c r="G21" s="23"/>
    </row>
    <row r="22" spans="1:7" s="22" customFormat="1" ht="15">
      <c r="A22" s="1039"/>
      <c r="B22" s="108" t="s">
        <v>585</v>
      </c>
      <c r="C22" s="87" t="s">
        <v>134</v>
      </c>
      <c r="D22" s="90">
        <v>5.75</v>
      </c>
      <c r="E22" s="89"/>
      <c r="F22" s="89">
        <f>D22*E22</f>
        <v>0</v>
      </c>
      <c r="G22" s="23"/>
    </row>
    <row r="23" spans="1:7" s="22" customFormat="1" ht="14">
      <c r="A23" s="1039"/>
      <c r="B23" s="108" t="s">
        <v>586</v>
      </c>
      <c r="C23" s="87" t="s">
        <v>0</v>
      </c>
      <c r="D23" s="90">
        <v>1</v>
      </c>
      <c r="E23" s="89"/>
      <c r="F23" s="89">
        <f>D23*E23</f>
        <v>0</v>
      </c>
      <c r="G23" s="23"/>
    </row>
    <row r="24" spans="1:7" s="22" customFormat="1" ht="14">
      <c r="A24" s="1039"/>
      <c r="B24" s="192"/>
      <c r="C24" s="173"/>
      <c r="D24" s="173"/>
      <c r="E24" s="173"/>
      <c r="F24" s="193"/>
      <c r="G24" s="23"/>
    </row>
    <row r="25" spans="1:7" s="22" customFormat="1" ht="14">
      <c r="A25" s="1039"/>
      <c r="B25" s="192" t="s">
        <v>627</v>
      </c>
      <c r="C25" s="173"/>
      <c r="D25" s="173"/>
      <c r="E25" s="173"/>
      <c r="F25" s="193"/>
      <c r="G25" s="23"/>
    </row>
    <row r="26" spans="1:7" s="22" customFormat="1" ht="15">
      <c r="A26" s="1039"/>
      <c r="B26" s="108" t="s">
        <v>587</v>
      </c>
      <c r="C26" s="87" t="s">
        <v>134</v>
      </c>
      <c r="D26" s="90">
        <v>5.25</v>
      </c>
      <c r="E26" s="89"/>
      <c r="F26" s="89">
        <f>D26*E26</f>
        <v>0</v>
      </c>
      <c r="G26" s="23"/>
    </row>
    <row r="27" spans="1:7" s="22" customFormat="1" ht="14">
      <c r="A27" s="1039"/>
      <c r="B27" s="108" t="s">
        <v>588</v>
      </c>
      <c r="C27" s="87" t="s">
        <v>0</v>
      </c>
      <c r="D27" s="90">
        <v>1</v>
      </c>
      <c r="E27" s="89"/>
      <c r="F27" s="89">
        <f>D27*E27</f>
        <v>0</v>
      </c>
      <c r="G27" s="23"/>
    </row>
    <row r="28" spans="1:7" s="22" customFormat="1" ht="14">
      <c r="A28" s="1039"/>
      <c r="B28" s="192"/>
      <c r="C28" s="173"/>
      <c r="D28" s="173"/>
      <c r="E28" s="173"/>
      <c r="F28" s="193"/>
      <c r="G28" s="23"/>
    </row>
    <row r="29" spans="1:7" s="22" customFormat="1" ht="14">
      <c r="A29" s="1039"/>
      <c r="B29" s="192" t="s">
        <v>626</v>
      </c>
      <c r="C29" s="173"/>
      <c r="D29" s="173"/>
      <c r="E29" s="173"/>
      <c r="F29" s="193"/>
      <c r="G29" s="23"/>
    </row>
    <row r="30" spans="1:7" s="22" customFormat="1" ht="15">
      <c r="A30" s="1039"/>
      <c r="B30" s="108" t="s">
        <v>686</v>
      </c>
      <c r="C30" s="87" t="s">
        <v>134</v>
      </c>
      <c r="D30" s="90">
        <v>22</v>
      </c>
      <c r="E30" s="89"/>
      <c r="F30" s="89">
        <f>D30*E30</f>
        <v>0</v>
      </c>
      <c r="G30" s="23"/>
    </row>
    <row r="31" spans="1:7" s="22" customFormat="1" ht="14">
      <c r="A31" s="1052"/>
      <c r="B31" s="108" t="s">
        <v>589</v>
      </c>
      <c r="C31" s="87" t="s">
        <v>0</v>
      </c>
      <c r="D31" s="90">
        <v>4</v>
      </c>
      <c r="E31" s="89"/>
      <c r="F31" s="89">
        <f>D31*E31</f>
        <v>0</v>
      </c>
      <c r="G31" s="23"/>
    </row>
    <row r="32" spans="1:7" s="22" customFormat="1" ht="14">
      <c r="A32" s="177"/>
      <c r="B32" s="177"/>
      <c r="C32" s="177"/>
      <c r="D32" s="177"/>
      <c r="E32" s="177"/>
      <c r="F32" s="177"/>
      <c r="G32" s="23"/>
    </row>
    <row r="33" spans="1:7" s="22" customFormat="1" ht="325.5" customHeight="1">
      <c r="A33" s="1038" t="s">
        <v>590</v>
      </c>
      <c r="B33" s="97" t="s">
        <v>772</v>
      </c>
      <c r="D33" s="90"/>
      <c r="E33" s="89"/>
      <c r="F33" s="89"/>
      <c r="G33" s="23"/>
    </row>
    <row r="34" spans="1:7" s="22" customFormat="1" ht="14">
      <c r="A34" s="1039"/>
      <c r="B34" s="192" t="s">
        <v>625</v>
      </c>
      <c r="C34" s="173"/>
      <c r="D34" s="173"/>
      <c r="E34" s="173"/>
      <c r="F34" s="193"/>
      <c r="G34" s="23"/>
    </row>
    <row r="35" spans="1:7" s="22" customFormat="1" ht="14">
      <c r="A35" s="1039"/>
      <c r="B35" s="108" t="s">
        <v>591</v>
      </c>
      <c r="C35" s="87" t="s">
        <v>0</v>
      </c>
      <c r="D35" s="90">
        <v>1</v>
      </c>
      <c r="E35" s="89"/>
      <c r="F35" s="89">
        <f>D35*E35</f>
        <v>0</v>
      </c>
      <c r="G35" s="23"/>
    </row>
    <row r="36" spans="1:7" s="22" customFormat="1" ht="14">
      <c r="A36" s="1039"/>
      <c r="B36" s="192"/>
      <c r="C36" s="173"/>
      <c r="D36" s="173"/>
      <c r="E36" s="173"/>
      <c r="F36" s="193"/>
      <c r="G36" s="23"/>
    </row>
    <row r="37" spans="1:7" s="22" customFormat="1" ht="14">
      <c r="A37" s="1039"/>
      <c r="B37" s="192" t="s">
        <v>624</v>
      </c>
      <c r="C37" s="173"/>
      <c r="D37" s="173"/>
      <c r="E37" s="173"/>
      <c r="F37" s="193"/>
      <c r="G37" s="23"/>
    </row>
    <row r="38" spans="1:7" s="22" customFormat="1" ht="14">
      <c r="A38" s="1039"/>
      <c r="B38" s="108" t="s">
        <v>592</v>
      </c>
      <c r="C38" s="87" t="s">
        <v>0</v>
      </c>
      <c r="D38" s="90">
        <v>4</v>
      </c>
      <c r="E38" s="89"/>
      <c r="F38" s="89">
        <f>D38*E38</f>
        <v>0</v>
      </c>
      <c r="G38" s="23"/>
    </row>
    <row r="39" spans="1:7" s="22" customFormat="1" ht="14">
      <c r="A39" s="1039"/>
      <c r="B39" s="192"/>
      <c r="C39" s="173"/>
      <c r="D39" s="173"/>
      <c r="E39" s="173"/>
      <c r="F39" s="193"/>
      <c r="G39" s="23"/>
    </row>
    <row r="40" spans="1:7" s="22" customFormat="1" ht="14">
      <c r="A40" s="1039"/>
      <c r="B40" s="192" t="s">
        <v>623</v>
      </c>
      <c r="C40" s="173"/>
      <c r="D40" s="173"/>
      <c r="E40" s="173"/>
      <c r="F40" s="193"/>
      <c r="G40" s="23"/>
    </row>
    <row r="41" spans="1:7" s="22" customFormat="1" ht="14">
      <c r="A41" s="1039"/>
      <c r="B41" s="108" t="s">
        <v>593</v>
      </c>
      <c r="C41" s="87" t="s">
        <v>0</v>
      </c>
      <c r="D41" s="90">
        <v>2</v>
      </c>
      <c r="E41" s="89"/>
      <c r="F41" s="89">
        <f>D41*E41</f>
        <v>0</v>
      </c>
      <c r="G41" s="23"/>
    </row>
    <row r="42" spans="1:7" s="22" customFormat="1" ht="14">
      <c r="A42" s="1039"/>
      <c r="B42" s="192"/>
      <c r="C42" s="173"/>
      <c r="D42" s="173"/>
      <c r="E42" s="173"/>
      <c r="F42" s="193"/>
      <c r="G42" s="23"/>
    </row>
    <row r="43" spans="1:7" s="22" customFormat="1" ht="14">
      <c r="A43" s="1039"/>
      <c r="B43" s="192" t="s">
        <v>622</v>
      </c>
      <c r="C43" s="173"/>
      <c r="D43" s="173"/>
      <c r="E43" s="173"/>
      <c r="F43" s="193"/>
      <c r="G43" s="23"/>
    </row>
    <row r="44" spans="1:7" s="22" customFormat="1" ht="14">
      <c r="A44" s="1039"/>
      <c r="B44" s="108" t="s">
        <v>594</v>
      </c>
      <c r="C44" s="87" t="s">
        <v>0</v>
      </c>
      <c r="D44" s="90">
        <v>10</v>
      </c>
      <c r="E44" s="89"/>
      <c r="F44" s="89">
        <f>D44*E44</f>
        <v>0</v>
      </c>
      <c r="G44" s="23"/>
    </row>
    <row r="45" spans="1:7" s="22" customFormat="1" ht="14">
      <c r="A45" s="1039"/>
      <c r="B45" s="192"/>
      <c r="C45" s="173"/>
      <c r="D45" s="173"/>
      <c r="E45" s="173"/>
      <c r="F45" s="193"/>
      <c r="G45" s="23"/>
    </row>
    <row r="46" spans="1:7" s="22" customFormat="1" ht="14">
      <c r="A46" s="1039"/>
      <c r="B46" s="192" t="s">
        <v>595</v>
      </c>
      <c r="C46" s="173"/>
      <c r="D46" s="173"/>
      <c r="E46" s="173"/>
      <c r="F46" s="193"/>
      <c r="G46" s="23"/>
    </row>
    <row r="47" spans="1:7" s="22" customFormat="1" ht="14">
      <c r="A47" s="1039"/>
      <c r="B47" s="108" t="s">
        <v>596</v>
      </c>
      <c r="C47" s="87" t="s">
        <v>0</v>
      </c>
      <c r="D47" s="90">
        <v>2</v>
      </c>
      <c r="E47" s="89"/>
      <c r="F47" s="89">
        <f>D47*E47</f>
        <v>0</v>
      </c>
      <c r="G47" s="23"/>
    </row>
    <row r="48" spans="1:7" s="22" customFormat="1" ht="14">
      <c r="A48" s="1039"/>
      <c r="B48" s="192"/>
      <c r="C48" s="173"/>
      <c r="D48" s="173"/>
      <c r="E48" s="173"/>
      <c r="F48" s="193"/>
      <c r="G48" s="23"/>
    </row>
    <row r="49" spans="1:7" s="22" customFormat="1" ht="14">
      <c r="A49" s="1039"/>
      <c r="B49" s="192" t="s">
        <v>621</v>
      </c>
      <c r="C49" s="173"/>
      <c r="D49" s="173"/>
      <c r="E49" s="173"/>
      <c r="F49" s="193"/>
      <c r="G49" s="23"/>
    </row>
    <row r="50" spans="1:7" s="22" customFormat="1" ht="14">
      <c r="A50" s="1039"/>
      <c r="B50" s="108" t="s">
        <v>597</v>
      </c>
      <c r="C50" s="87" t="s">
        <v>0</v>
      </c>
      <c r="D50" s="90">
        <v>6</v>
      </c>
      <c r="E50" s="89"/>
      <c r="F50" s="89">
        <f>D50*E50</f>
        <v>0</v>
      </c>
      <c r="G50" s="23"/>
    </row>
    <row r="51" spans="1:7" s="22" customFormat="1" ht="14">
      <c r="A51" s="1039"/>
      <c r="B51" s="192"/>
      <c r="C51" s="173"/>
      <c r="D51" s="173"/>
      <c r="E51" s="173"/>
      <c r="F51" s="193"/>
      <c r="G51" s="23"/>
    </row>
    <row r="52" spans="1:7" s="22" customFormat="1" ht="14">
      <c r="A52" s="1039"/>
      <c r="B52" s="192" t="s">
        <v>620</v>
      </c>
      <c r="C52" s="173"/>
      <c r="D52" s="173"/>
      <c r="E52" s="173"/>
      <c r="F52" s="193"/>
      <c r="G52" s="23"/>
    </row>
    <row r="53" spans="1:7" s="22" customFormat="1" ht="14">
      <c r="A53" s="1039"/>
      <c r="B53" s="108" t="s">
        <v>598</v>
      </c>
      <c r="C53" s="87" t="s">
        <v>0</v>
      </c>
      <c r="D53" s="90">
        <v>4</v>
      </c>
      <c r="E53" s="89"/>
      <c r="F53" s="89">
        <f>D53*E53</f>
        <v>0</v>
      </c>
      <c r="G53" s="23"/>
    </row>
    <row r="54" spans="1:7" s="22" customFormat="1" ht="14">
      <c r="A54" s="1039"/>
      <c r="B54" s="192"/>
      <c r="C54" s="173"/>
      <c r="D54" s="173"/>
      <c r="E54" s="173"/>
      <c r="F54" s="193"/>
      <c r="G54" s="23"/>
    </row>
    <row r="55" spans="1:7" s="22" customFormat="1" ht="14">
      <c r="A55" s="1039"/>
      <c r="B55" s="192" t="s">
        <v>619</v>
      </c>
      <c r="C55" s="173"/>
      <c r="D55" s="173"/>
      <c r="E55" s="173"/>
      <c r="F55" s="193"/>
      <c r="G55" s="23"/>
    </row>
    <row r="56" spans="1:7" s="22" customFormat="1" ht="14">
      <c r="A56" s="1039"/>
      <c r="B56" s="108" t="s">
        <v>599</v>
      </c>
      <c r="C56" s="87" t="s">
        <v>0</v>
      </c>
      <c r="D56" s="90">
        <v>2</v>
      </c>
      <c r="E56" s="89"/>
      <c r="F56" s="89">
        <f>D56*E56</f>
        <v>0</v>
      </c>
      <c r="G56" s="23"/>
    </row>
    <row r="57" spans="1:7" s="22" customFormat="1" ht="14">
      <c r="A57" s="1039"/>
      <c r="B57" s="192"/>
      <c r="C57" s="173"/>
      <c r="D57" s="173"/>
      <c r="E57" s="173"/>
      <c r="F57" s="193"/>
      <c r="G57" s="23"/>
    </row>
    <row r="58" spans="1:7" s="22" customFormat="1" ht="14">
      <c r="A58" s="1039"/>
      <c r="B58" s="192" t="s">
        <v>618</v>
      </c>
      <c r="C58" s="173"/>
      <c r="D58" s="173"/>
      <c r="E58" s="173"/>
      <c r="F58" s="193"/>
      <c r="G58" s="23"/>
    </row>
    <row r="59" spans="1:7" s="22" customFormat="1" ht="14">
      <c r="A59" s="1039"/>
      <c r="B59" s="108" t="s">
        <v>600</v>
      </c>
      <c r="C59" s="87" t="s">
        <v>0</v>
      </c>
      <c r="D59" s="90">
        <v>2</v>
      </c>
      <c r="E59" s="89"/>
      <c r="F59" s="89">
        <f>D59*E59</f>
        <v>0</v>
      </c>
      <c r="G59" s="23"/>
    </row>
    <row r="60" spans="1:7" s="22" customFormat="1" ht="14">
      <c r="A60" s="1039"/>
      <c r="B60" s="192"/>
      <c r="C60" s="173"/>
      <c r="D60" s="173"/>
      <c r="E60" s="173"/>
      <c r="F60" s="193"/>
      <c r="G60" s="23"/>
    </row>
    <row r="61" spans="1:7" s="22" customFormat="1" ht="14">
      <c r="A61" s="1039"/>
      <c r="B61" s="192" t="s">
        <v>617</v>
      </c>
      <c r="C61" s="173"/>
      <c r="D61" s="173"/>
      <c r="E61" s="173"/>
      <c r="F61" s="193"/>
      <c r="G61" s="23"/>
    </row>
    <row r="62" spans="1:7" s="22" customFormat="1" ht="14">
      <c r="A62" s="1052"/>
      <c r="B62" s="108" t="s">
        <v>687</v>
      </c>
      <c r="C62" s="87" t="s">
        <v>0</v>
      </c>
      <c r="D62" s="90">
        <v>5</v>
      </c>
      <c r="E62" s="89"/>
      <c r="F62" s="89">
        <f>D62*E62</f>
        <v>0</v>
      </c>
      <c r="G62" s="23"/>
    </row>
    <row r="63" spans="1:7" s="22" customFormat="1" ht="14">
      <c r="A63" s="177"/>
      <c r="B63" s="177"/>
      <c r="C63" s="177"/>
      <c r="D63" s="177"/>
      <c r="E63" s="177"/>
      <c r="F63" s="177"/>
      <c r="G63" s="23"/>
    </row>
    <row r="64" spans="1:7" s="22" customFormat="1" ht="327" customHeight="1">
      <c r="A64" s="1038" t="s">
        <v>601</v>
      </c>
      <c r="B64" s="97" t="s">
        <v>773</v>
      </c>
      <c r="D64" s="90"/>
      <c r="E64" s="89"/>
      <c r="F64" s="89"/>
      <c r="G64" s="23"/>
    </row>
    <row r="65" spans="1:7" s="22" customFormat="1" ht="14">
      <c r="A65" s="1039"/>
      <c r="B65" s="192" t="s">
        <v>602</v>
      </c>
      <c r="C65" s="173"/>
      <c r="D65" s="173"/>
      <c r="E65" s="173"/>
      <c r="F65" s="193"/>
      <c r="G65" s="23"/>
    </row>
    <row r="66" spans="1:7" s="22" customFormat="1" ht="14">
      <c r="A66" s="1039"/>
      <c r="B66" s="108" t="s">
        <v>688</v>
      </c>
      <c r="C66" s="87" t="s">
        <v>0</v>
      </c>
      <c r="D66" s="90">
        <v>2</v>
      </c>
      <c r="E66" s="89"/>
      <c r="F66" s="89">
        <f>D66*E66</f>
        <v>0</v>
      </c>
      <c r="G66" s="23"/>
    </row>
    <row r="67" spans="1:7" s="22" customFormat="1" ht="14">
      <c r="A67" s="177"/>
      <c r="B67" s="177"/>
      <c r="C67" s="177"/>
      <c r="D67" s="177"/>
      <c r="E67" s="177"/>
      <c r="F67" s="177"/>
      <c r="G67" s="23"/>
    </row>
    <row r="68" spans="1:7" s="22" customFormat="1" ht="136.5" customHeight="1">
      <c r="A68" s="1038" t="s">
        <v>603</v>
      </c>
      <c r="B68" s="97" t="s">
        <v>774</v>
      </c>
      <c r="D68" s="90"/>
      <c r="E68" s="89"/>
      <c r="F68" s="89"/>
      <c r="G68" s="23"/>
    </row>
    <row r="69" spans="1:7" s="22" customFormat="1" ht="14">
      <c r="A69" s="1039"/>
      <c r="B69" s="192" t="s">
        <v>616</v>
      </c>
      <c r="C69" s="173"/>
      <c r="D69" s="173"/>
      <c r="E69" s="173"/>
      <c r="F69" s="193"/>
      <c r="G69" s="23"/>
    </row>
    <row r="70" spans="1:7" s="22" customFormat="1" ht="14">
      <c r="A70" s="1039"/>
      <c r="B70" s="108" t="s">
        <v>604</v>
      </c>
      <c r="C70" s="87" t="s">
        <v>0</v>
      </c>
      <c r="D70" s="90">
        <v>1</v>
      </c>
      <c r="E70" s="89"/>
      <c r="F70" s="89">
        <f>D70*E70</f>
        <v>0</v>
      </c>
      <c r="G70" s="23"/>
    </row>
    <row r="71" spans="1:7" s="22" customFormat="1" ht="14">
      <c r="A71" s="1052"/>
      <c r="B71" s="108" t="s">
        <v>605</v>
      </c>
      <c r="C71" s="87" t="s">
        <v>0</v>
      </c>
      <c r="D71" s="90">
        <v>1</v>
      </c>
      <c r="E71" s="89"/>
      <c r="F71" s="89">
        <f>D71*E71</f>
        <v>0</v>
      </c>
      <c r="G71" s="23"/>
    </row>
    <row r="72" spans="1:7" s="22" customFormat="1" ht="14">
      <c r="A72" s="177"/>
      <c r="B72" s="177"/>
      <c r="C72" s="177"/>
      <c r="D72" s="177"/>
      <c r="E72" s="177"/>
      <c r="F72" s="177"/>
      <c r="G72" s="23"/>
    </row>
    <row r="73" spans="1:7" s="22" customFormat="1" ht="120" customHeight="1">
      <c r="A73" s="1038" t="s">
        <v>606</v>
      </c>
      <c r="B73" s="191" t="s">
        <v>775</v>
      </c>
      <c r="D73" s="90"/>
      <c r="E73" s="89"/>
      <c r="F73" s="89"/>
      <c r="G73" s="23"/>
    </row>
    <row r="74" spans="1:7" s="22" customFormat="1" ht="14">
      <c r="A74" s="1039"/>
      <c r="B74" s="173" t="s">
        <v>609</v>
      </c>
      <c r="C74" s="173"/>
      <c r="D74" s="173"/>
      <c r="E74" s="173"/>
      <c r="F74" s="193"/>
      <c r="G74" s="23"/>
    </row>
    <row r="75" spans="1:7" s="22" customFormat="1" ht="14">
      <c r="A75" s="1039"/>
      <c r="B75" s="193" t="s">
        <v>607</v>
      </c>
      <c r="C75" s="87" t="s">
        <v>0</v>
      </c>
      <c r="D75" s="90">
        <v>1</v>
      </c>
      <c r="E75" s="89"/>
      <c r="F75" s="89">
        <f>D75*E75</f>
        <v>0</v>
      </c>
      <c r="G75" s="23"/>
    </row>
    <row r="76" spans="1:7" s="22" customFormat="1" ht="14">
      <c r="A76" s="1039"/>
      <c r="B76" s="173"/>
      <c r="C76" s="173"/>
      <c r="D76" s="173"/>
      <c r="E76" s="173"/>
      <c r="F76" s="193"/>
      <c r="G76" s="23"/>
    </row>
    <row r="77" spans="1:7" s="22" customFormat="1" ht="14">
      <c r="A77" s="1039"/>
      <c r="B77" s="173" t="s">
        <v>612</v>
      </c>
      <c r="C77" s="173"/>
      <c r="D77" s="173"/>
      <c r="E77" s="173"/>
      <c r="F77" s="193"/>
      <c r="G77" s="23"/>
    </row>
    <row r="78" spans="1:7" s="22" customFormat="1" ht="14">
      <c r="A78" s="1039"/>
      <c r="B78" s="193" t="s">
        <v>608</v>
      </c>
      <c r="C78" s="87" t="s">
        <v>0</v>
      </c>
      <c r="D78" s="90">
        <v>1</v>
      </c>
      <c r="E78" s="89"/>
      <c r="F78" s="89">
        <f>D78*E78</f>
        <v>0</v>
      </c>
      <c r="G78" s="23"/>
    </row>
    <row r="79" spans="1:7" s="22" customFormat="1" ht="14">
      <c r="A79" s="1039"/>
      <c r="B79" s="173"/>
      <c r="C79" s="173"/>
      <c r="D79" s="173"/>
      <c r="E79" s="173"/>
      <c r="F79" s="193"/>
      <c r="G79" s="23"/>
    </row>
    <row r="80" spans="1:7" s="22" customFormat="1" ht="14">
      <c r="A80" s="1039"/>
      <c r="B80" s="173" t="s">
        <v>613</v>
      </c>
      <c r="C80" s="173"/>
      <c r="D80" s="173"/>
      <c r="E80" s="173"/>
      <c r="F80" s="193"/>
      <c r="G80" s="23"/>
    </row>
    <row r="81" spans="1:7" s="22" customFormat="1" ht="14">
      <c r="A81" s="1039"/>
      <c r="B81" s="193" t="s">
        <v>610</v>
      </c>
      <c r="C81" s="87" t="s">
        <v>0</v>
      </c>
      <c r="D81" s="90">
        <v>1</v>
      </c>
      <c r="E81" s="89"/>
      <c r="F81" s="89">
        <f>D81*E81</f>
        <v>0</v>
      </c>
      <c r="G81" s="23"/>
    </row>
    <row r="82" spans="1:7" s="22" customFormat="1" ht="14">
      <c r="A82" s="1039"/>
      <c r="B82" s="173"/>
      <c r="C82" s="173"/>
      <c r="D82" s="173"/>
      <c r="E82" s="173"/>
      <c r="F82" s="193"/>
      <c r="G82" s="23"/>
    </row>
    <row r="83" spans="1:7" s="22" customFormat="1" ht="14">
      <c r="A83" s="1039"/>
      <c r="B83" s="173" t="s">
        <v>614</v>
      </c>
      <c r="C83" s="173"/>
      <c r="D83" s="173"/>
      <c r="E83" s="173"/>
      <c r="F83" s="193"/>
      <c r="G83" s="23"/>
    </row>
    <row r="84" spans="1:7" s="22" customFormat="1" ht="14">
      <c r="A84" s="1039"/>
      <c r="B84" s="193" t="s">
        <v>611</v>
      </c>
      <c r="C84" s="87" t="s">
        <v>0</v>
      </c>
      <c r="D84" s="90">
        <v>1</v>
      </c>
      <c r="E84" s="89"/>
      <c r="F84" s="89">
        <f>D84*E84</f>
        <v>0</v>
      </c>
      <c r="G84" s="23"/>
    </row>
    <row r="85" spans="1:7" s="22" customFormat="1" ht="14">
      <c r="A85" s="1039"/>
      <c r="B85" s="173"/>
      <c r="C85" s="173"/>
      <c r="D85" s="173"/>
      <c r="E85" s="173"/>
      <c r="F85" s="193"/>
      <c r="G85" s="23"/>
    </row>
    <row r="86" spans="1:7" s="22" customFormat="1" ht="14">
      <c r="A86" s="1039"/>
      <c r="B86" s="173" t="s">
        <v>615</v>
      </c>
      <c r="C86" s="173"/>
      <c r="D86" s="173"/>
      <c r="E86" s="173"/>
      <c r="F86" s="193"/>
      <c r="G86" s="23"/>
    </row>
    <row r="87" spans="1:7" s="22" customFormat="1" ht="14">
      <c r="A87" s="1039"/>
      <c r="B87" s="193" t="s">
        <v>654</v>
      </c>
      <c r="C87" s="87" t="s">
        <v>0</v>
      </c>
      <c r="D87" s="90">
        <v>1</v>
      </c>
      <c r="E87" s="89"/>
      <c r="F87" s="89">
        <f>D87*E87</f>
        <v>0</v>
      </c>
      <c r="G87" s="23"/>
    </row>
    <row r="88" spans="1:7" s="22" customFormat="1" ht="14">
      <c r="A88" s="1039"/>
      <c r="B88" s="173"/>
      <c r="C88" s="174"/>
      <c r="D88" s="175"/>
      <c r="E88" s="176"/>
      <c r="F88" s="176"/>
      <c r="G88" s="23"/>
    </row>
    <row r="89" spans="1:7" s="22" customFormat="1" ht="14">
      <c r="A89" s="1039"/>
      <c r="B89" s="173" t="s">
        <v>652</v>
      </c>
      <c r="C89" s="87"/>
      <c r="D89" s="90"/>
      <c r="E89" s="176"/>
      <c r="F89" s="176"/>
      <c r="G89" s="23"/>
    </row>
    <row r="90" spans="1:7" s="22" customFormat="1" ht="14">
      <c r="A90" s="1039"/>
      <c r="B90" s="193" t="s">
        <v>653</v>
      </c>
      <c r="C90" s="87" t="s">
        <v>0</v>
      </c>
      <c r="D90" s="90">
        <v>1</v>
      </c>
      <c r="E90" s="176"/>
      <c r="F90" s="89">
        <f>D90*E90</f>
        <v>0</v>
      </c>
      <c r="G90" s="23"/>
    </row>
    <row r="91" spans="1:7" s="22" customFormat="1" ht="14">
      <c r="A91" s="1039"/>
      <c r="B91" s="173"/>
      <c r="C91" s="174"/>
      <c r="D91" s="175"/>
      <c r="E91" s="176"/>
      <c r="F91" s="176"/>
      <c r="G91" s="23"/>
    </row>
    <row r="92" spans="1:7" s="22" customFormat="1" ht="14">
      <c r="A92" s="1039"/>
      <c r="B92" s="173" t="s">
        <v>655</v>
      </c>
      <c r="C92" s="174"/>
      <c r="D92" s="175"/>
      <c r="E92" s="176"/>
      <c r="F92" s="176"/>
      <c r="G92" s="23"/>
    </row>
    <row r="93" spans="1:7" s="22" customFormat="1" ht="18" customHeight="1">
      <c r="A93" s="1052"/>
      <c r="B93" s="193" t="s">
        <v>656</v>
      </c>
      <c r="C93" s="87" t="s">
        <v>0</v>
      </c>
      <c r="D93" s="90">
        <v>1</v>
      </c>
      <c r="E93" s="176"/>
      <c r="F93" s="89">
        <f>D93*E93</f>
        <v>0</v>
      </c>
      <c r="G93" s="23"/>
    </row>
    <row r="94" spans="1:7" s="22" customFormat="1" ht="14">
      <c r="A94" s="177"/>
      <c r="B94" s="177"/>
      <c r="C94" s="177"/>
      <c r="D94" s="177"/>
      <c r="E94" s="177"/>
      <c r="F94" s="177"/>
      <c r="G94" s="23"/>
    </row>
    <row r="95" spans="1:7" s="22" customFormat="1" ht="127.5" customHeight="1">
      <c r="A95" s="1038" t="s">
        <v>633</v>
      </c>
      <c r="B95" s="97" t="s">
        <v>770</v>
      </c>
      <c r="D95" s="90"/>
      <c r="E95" s="89"/>
      <c r="F95" s="89"/>
      <c r="G95" s="23"/>
    </row>
    <row r="96" spans="1:7" s="22" customFormat="1" ht="14">
      <c r="A96" s="1039"/>
      <c r="B96" s="192" t="s">
        <v>634</v>
      </c>
      <c r="C96" s="173"/>
      <c r="D96" s="173"/>
      <c r="E96" s="173"/>
      <c r="F96" s="193"/>
      <c r="G96" s="23"/>
    </row>
    <row r="97" spans="1:9" s="53" customFormat="1" ht="25" customHeight="1">
      <c r="A97" s="1039"/>
      <c r="B97" s="108" t="s">
        <v>635</v>
      </c>
      <c r="C97" s="87" t="s">
        <v>0</v>
      </c>
      <c r="D97" s="90">
        <v>2</v>
      </c>
      <c r="E97" s="89"/>
      <c r="F97" s="89">
        <f>D97*E97</f>
        <v>0</v>
      </c>
      <c r="I97" s="60"/>
    </row>
    <row r="98" spans="1:9" ht="14">
      <c r="A98" s="177"/>
      <c r="B98" s="177"/>
      <c r="C98" s="177"/>
      <c r="D98" s="177"/>
      <c r="E98" s="177"/>
      <c r="F98" s="177"/>
    </row>
    <row r="99" spans="1:9" ht="15.5">
      <c r="A99" s="127" t="s">
        <v>16</v>
      </c>
      <c r="B99" s="1018" t="s">
        <v>647</v>
      </c>
      <c r="C99" s="1019"/>
      <c r="D99" s="1020"/>
      <c r="E99" s="1021">
        <f>SUM(F:F)</f>
        <v>0</v>
      </c>
      <c r="F99" s="1022"/>
    </row>
  </sheetData>
  <mergeCells count="9">
    <mergeCell ref="B2:F2"/>
    <mergeCell ref="A4:A31"/>
    <mergeCell ref="B99:D99"/>
    <mergeCell ref="E99:F99"/>
    <mergeCell ref="A64:A66"/>
    <mergeCell ref="A33:A62"/>
    <mergeCell ref="A68:A71"/>
    <mergeCell ref="A73:A93"/>
    <mergeCell ref="A95:A97"/>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F0"/>
  </sheetPr>
  <dimension ref="A1:I16"/>
  <sheetViews>
    <sheetView zoomScaleNormal="100" zoomScaleSheetLayoutView="100" workbookViewId="0">
      <selection activeCell="G4" sqref="G4"/>
    </sheetView>
  </sheetViews>
  <sheetFormatPr defaultColWidth="9.1796875" defaultRowHeight="13"/>
  <cols>
    <col min="1" max="1" width="5" style="155" customWidth="1"/>
    <col min="2" max="2" width="74.7265625" style="29" customWidth="1"/>
    <col min="3" max="3" width="7.26953125" style="20" customWidth="1"/>
    <col min="4" max="4" width="8.1796875" style="68" customWidth="1"/>
    <col min="5" max="5" width="9.54296875" style="19" customWidth="1"/>
    <col min="6" max="6" width="12.54296875" style="19" customWidth="1"/>
    <col min="7" max="7" width="9.26953125" style="2" customWidth="1"/>
    <col min="8" max="25" width="9.1796875" style="2"/>
    <col min="26" max="26" width="7.81640625" style="2" customWidth="1"/>
    <col min="27" max="16384" width="9.1796875" style="2"/>
  </cols>
  <sheetData>
    <row r="1" spans="1:9" s="62" customFormat="1" ht="34.5">
      <c r="A1" s="153" t="s">
        <v>5</v>
      </c>
      <c r="B1" s="121" t="s">
        <v>4</v>
      </c>
      <c r="C1" s="122" t="s">
        <v>6</v>
      </c>
      <c r="D1" s="123" t="s">
        <v>7</v>
      </c>
      <c r="E1" s="124" t="s">
        <v>8</v>
      </c>
      <c r="F1" s="124" t="s">
        <v>9</v>
      </c>
    </row>
    <row r="2" spans="1:9" s="62" customFormat="1" ht="18.5">
      <c r="A2" s="126" t="s">
        <v>15</v>
      </c>
      <c r="B2" s="1023" t="s">
        <v>47</v>
      </c>
      <c r="C2" s="1024"/>
      <c r="D2" s="1024"/>
      <c r="E2" s="1024"/>
      <c r="F2" s="1024"/>
    </row>
    <row r="3" spans="1:9" s="22" customFormat="1" ht="14">
      <c r="A3" s="1028"/>
      <c r="B3" s="1028"/>
      <c r="C3" s="1028"/>
      <c r="D3" s="1028"/>
      <c r="E3" s="1028"/>
      <c r="F3" s="1028"/>
      <c r="G3" s="23"/>
    </row>
    <row r="4" spans="1:9" s="47" customFormat="1" ht="117.75" customHeight="1">
      <c r="A4" s="65" t="s">
        <v>51</v>
      </c>
      <c r="B4" s="1043" t="s">
        <v>776</v>
      </c>
      <c r="C4" s="1044"/>
      <c r="D4" s="1044"/>
      <c r="E4" s="1044"/>
      <c r="F4" s="1045"/>
      <c r="G4" s="64"/>
    </row>
    <row r="5" spans="1:9" s="22" customFormat="1" ht="15.5">
      <c r="A5" s="195"/>
      <c r="B5" s="195"/>
      <c r="C5" s="195"/>
      <c r="D5" s="195"/>
      <c r="E5" s="195"/>
      <c r="F5" s="196"/>
      <c r="G5" s="23"/>
      <c r="H5" s="61"/>
    </row>
    <row r="6" spans="1:9" s="22" customFormat="1" ht="53.25" customHeight="1">
      <c r="A6" s="1033" t="s">
        <v>542</v>
      </c>
      <c r="B6" s="100" t="s">
        <v>539</v>
      </c>
      <c r="C6" s="87"/>
      <c r="D6" s="90"/>
      <c r="E6" s="89"/>
      <c r="F6" s="89"/>
      <c r="G6" s="23"/>
    </row>
    <row r="7" spans="1:9" s="22" customFormat="1" ht="16.5" customHeight="1">
      <c r="A7" s="1034"/>
      <c r="B7" s="101" t="s">
        <v>540</v>
      </c>
      <c r="C7" s="102" t="s">
        <v>0</v>
      </c>
      <c r="D7" s="103">
        <v>16</v>
      </c>
      <c r="E7" s="104"/>
      <c r="F7" s="104"/>
      <c r="G7" s="105"/>
    </row>
    <row r="8" spans="1:9" s="22" customFormat="1" ht="16.5" customHeight="1">
      <c r="A8" s="1034"/>
      <c r="B8" s="101" t="s">
        <v>541</v>
      </c>
      <c r="C8" s="102" t="s">
        <v>0</v>
      </c>
      <c r="D8" s="103">
        <v>4</v>
      </c>
      <c r="E8" s="104"/>
      <c r="F8" s="104"/>
      <c r="G8" s="105"/>
    </row>
    <row r="9" spans="1:9" s="22" customFormat="1" ht="15.5">
      <c r="A9" s="195"/>
      <c r="B9" s="195"/>
      <c r="C9" s="195"/>
      <c r="D9" s="195"/>
      <c r="E9" s="195"/>
      <c r="F9" s="196"/>
      <c r="G9" s="23"/>
      <c r="H9" s="61"/>
    </row>
    <row r="10" spans="1:9" s="22" customFormat="1" ht="35.25" customHeight="1">
      <c r="A10" s="1033" t="s">
        <v>543</v>
      </c>
      <c r="B10" s="100" t="s">
        <v>544</v>
      </c>
      <c r="C10" s="87"/>
      <c r="D10" s="90"/>
      <c r="E10" s="89"/>
      <c r="F10" s="89"/>
      <c r="G10" s="23"/>
    </row>
    <row r="11" spans="1:9" s="22" customFormat="1" ht="16.5" customHeight="1">
      <c r="A11" s="1034"/>
      <c r="B11" s="101" t="s">
        <v>545</v>
      </c>
      <c r="C11" s="102" t="s">
        <v>0</v>
      </c>
      <c r="D11" s="103">
        <v>3</v>
      </c>
      <c r="E11" s="104"/>
      <c r="F11" s="104"/>
      <c r="G11" s="105"/>
    </row>
    <row r="12" spans="1:9" s="22" customFormat="1" ht="16.5" customHeight="1">
      <c r="A12" s="1034"/>
      <c r="B12" s="101" t="s">
        <v>546</v>
      </c>
      <c r="C12" s="102" t="s">
        <v>0</v>
      </c>
      <c r="D12" s="103">
        <v>2</v>
      </c>
      <c r="E12" s="104"/>
      <c r="F12" s="104"/>
      <c r="G12" s="105"/>
    </row>
    <row r="13" spans="1:9" s="22" customFormat="1" ht="16.5" customHeight="1">
      <c r="A13" s="1034"/>
      <c r="B13" s="101" t="s">
        <v>547</v>
      </c>
      <c r="C13" s="102" t="s">
        <v>0</v>
      </c>
      <c r="D13" s="103">
        <v>2</v>
      </c>
      <c r="E13" s="104"/>
      <c r="F13" s="104"/>
      <c r="G13" s="105"/>
    </row>
    <row r="14" spans="1:9" s="22" customFormat="1" ht="16.5" customHeight="1">
      <c r="A14" s="1037"/>
      <c r="B14" s="101" t="s">
        <v>548</v>
      </c>
      <c r="C14" s="102" t="s">
        <v>0</v>
      </c>
      <c r="D14" s="103">
        <v>2</v>
      </c>
      <c r="E14" s="104"/>
      <c r="F14" s="104"/>
      <c r="G14" s="105"/>
    </row>
    <row r="15" spans="1:9" s="22" customFormat="1" ht="14">
      <c r="A15" s="194"/>
      <c r="B15" s="195"/>
      <c r="C15" s="195"/>
      <c r="D15" s="195"/>
      <c r="E15" s="195"/>
      <c r="F15" s="196"/>
      <c r="G15" s="23"/>
    </row>
    <row r="16" spans="1:9" s="53" customFormat="1" ht="25" customHeight="1">
      <c r="A16" s="127" t="s">
        <v>13</v>
      </c>
      <c r="B16" s="1018" t="s">
        <v>48</v>
      </c>
      <c r="C16" s="1019"/>
      <c r="D16" s="1020"/>
      <c r="E16" s="1021">
        <f>SUM(F:F)</f>
        <v>0</v>
      </c>
      <c r="F16" s="1022"/>
      <c r="I16" s="60"/>
    </row>
  </sheetData>
  <mergeCells count="7">
    <mergeCell ref="E16:F16"/>
    <mergeCell ref="B2:F2"/>
    <mergeCell ref="A3:F3"/>
    <mergeCell ref="B4:F4"/>
    <mergeCell ref="A6:A8"/>
    <mergeCell ref="B16:D16"/>
    <mergeCell ref="A10:A14"/>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sheetPr>
  <dimension ref="A1:I16"/>
  <sheetViews>
    <sheetView topLeftCell="A10" zoomScaleNormal="100" zoomScaleSheetLayoutView="100" workbookViewId="0">
      <selection activeCell="B18" sqref="B18"/>
    </sheetView>
  </sheetViews>
  <sheetFormatPr defaultColWidth="9.1796875" defaultRowHeight="13"/>
  <cols>
    <col min="1" max="1" width="5" style="155" customWidth="1"/>
    <col min="2" max="2" width="74.7265625" style="45" customWidth="1"/>
    <col min="3" max="3" width="7.26953125" style="20" customWidth="1"/>
    <col min="4" max="4" width="8.1796875" style="68" customWidth="1"/>
    <col min="5" max="5" width="9.5429687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9" ht="34.5">
      <c r="A1" s="153" t="s">
        <v>5</v>
      </c>
      <c r="B1" s="144" t="s">
        <v>4</v>
      </c>
      <c r="C1" s="122" t="s">
        <v>6</v>
      </c>
      <c r="D1" s="123" t="s">
        <v>7</v>
      </c>
      <c r="E1" s="124" t="s">
        <v>8</v>
      </c>
      <c r="F1" s="124" t="s">
        <v>9</v>
      </c>
    </row>
    <row r="2" spans="1:9" ht="18.5">
      <c r="A2" s="126" t="s">
        <v>37</v>
      </c>
      <c r="B2" s="1023" t="s">
        <v>52</v>
      </c>
      <c r="C2" s="1024"/>
      <c r="D2" s="1024"/>
      <c r="E2" s="1024"/>
      <c r="F2" s="1024"/>
    </row>
    <row r="3" spans="1:9" s="22" customFormat="1" ht="14">
      <c r="A3" s="177"/>
      <c r="B3" s="177"/>
      <c r="C3" s="177"/>
      <c r="D3" s="177"/>
      <c r="E3" s="177"/>
      <c r="F3" s="177"/>
      <c r="G3" s="23"/>
    </row>
    <row r="4" spans="1:9" s="47" customFormat="1" ht="93.75" customHeight="1">
      <c r="A4" s="146" t="s">
        <v>51</v>
      </c>
      <c r="B4" s="1030" t="s">
        <v>777</v>
      </c>
      <c r="C4" s="1031"/>
      <c r="D4" s="1031"/>
      <c r="E4" s="1031"/>
      <c r="F4" s="1032"/>
      <c r="G4" s="46"/>
    </row>
    <row r="5" spans="1:9" s="22" customFormat="1" ht="14">
      <c r="A5" s="177"/>
      <c r="B5" s="177"/>
      <c r="C5" s="177"/>
      <c r="D5" s="177"/>
      <c r="E5" s="177"/>
      <c r="F5" s="177"/>
      <c r="G5" s="23"/>
    </row>
    <row r="6" spans="1:9" s="22" customFormat="1" ht="162.75" customHeight="1">
      <c r="A6" s="159" t="s">
        <v>658</v>
      </c>
      <c r="B6" s="100" t="s">
        <v>778</v>
      </c>
      <c r="C6" s="87" t="s">
        <v>136</v>
      </c>
      <c r="D6" s="90">
        <v>120</v>
      </c>
      <c r="E6" s="89"/>
      <c r="F6" s="89">
        <f>D6*E6</f>
        <v>0</v>
      </c>
      <c r="G6" s="23"/>
    </row>
    <row r="7" spans="1:9" s="22" customFormat="1" ht="14">
      <c r="A7" s="177"/>
      <c r="B7" s="177"/>
      <c r="C7" s="177"/>
      <c r="D7" s="177"/>
      <c r="E7" s="177"/>
      <c r="F7" s="177"/>
      <c r="G7" s="23"/>
    </row>
    <row r="8" spans="1:9" s="22" customFormat="1" ht="82.5" customHeight="1">
      <c r="A8" s="159" t="s">
        <v>659</v>
      </c>
      <c r="B8" s="100" t="s">
        <v>779</v>
      </c>
      <c r="C8" s="87" t="s">
        <v>0</v>
      </c>
      <c r="D8" s="90">
        <v>4</v>
      </c>
      <c r="E8" s="89"/>
      <c r="F8" s="89">
        <f>D8*E8</f>
        <v>0</v>
      </c>
      <c r="G8" s="23"/>
    </row>
    <row r="9" spans="1:9" s="22" customFormat="1" ht="14">
      <c r="A9" s="177"/>
      <c r="B9" s="177"/>
      <c r="C9" s="177"/>
      <c r="D9" s="177"/>
      <c r="E9" s="177"/>
      <c r="F9" s="177"/>
      <c r="G9" s="23"/>
    </row>
    <row r="10" spans="1:9" s="22" customFormat="1" ht="108" customHeight="1">
      <c r="A10" s="159" t="s">
        <v>661</v>
      </c>
      <c r="B10" s="100" t="s">
        <v>780</v>
      </c>
      <c r="C10" s="87" t="s">
        <v>136</v>
      </c>
      <c r="D10" s="90">
        <v>12</v>
      </c>
      <c r="E10" s="89"/>
      <c r="F10" s="89">
        <f>D10*E10</f>
        <v>0</v>
      </c>
      <c r="G10" s="23"/>
    </row>
    <row r="11" spans="1:9" s="22" customFormat="1" ht="14">
      <c r="A11" s="177"/>
      <c r="B11" s="177"/>
      <c r="C11" s="177"/>
      <c r="D11" s="177"/>
      <c r="E11" s="177"/>
      <c r="F11" s="177"/>
      <c r="G11" s="23"/>
    </row>
    <row r="12" spans="1:9" s="22" customFormat="1" ht="93.75" customHeight="1">
      <c r="A12" s="159" t="s">
        <v>662</v>
      </c>
      <c r="B12" s="100" t="s">
        <v>781</v>
      </c>
      <c r="C12" s="87" t="s">
        <v>0</v>
      </c>
      <c r="D12" s="90">
        <v>6</v>
      </c>
      <c r="E12" s="89"/>
      <c r="F12" s="89">
        <f>D12*E12</f>
        <v>0</v>
      </c>
      <c r="G12" s="23"/>
    </row>
    <row r="13" spans="1:9" s="22" customFormat="1" ht="14">
      <c r="A13" s="177"/>
      <c r="B13" s="177"/>
      <c r="C13" s="177"/>
      <c r="D13" s="177"/>
      <c r="E13" s="177"/>
      <c r="F13" s="177"/>
      <c r="G13" s="23"/>
    </row>
    <row r="14" spans="1:9" s="22" customFormat="1" ht="89.25" customHeight="1">
      <c r="A14" s="159" t="s">
        <v>663</v>
      </c>
      <c r="B14" s="100" t="s">
        <v>664</v>
      </c>
      <c r="C14" s="87" t="s">
        <v>0</v>
      </c>
      <c r="D14" s="90">
        <v>7</v>
      </c>
      <c r="E14" s="89"/>
      <c r="F14" s="89">
        <f>D14*E14</f>
        <v>0</v>
      </c>
      <c r="G14" s="23"/>
    </row>
    <row r="15" spans="1:9" s="22" customFormat="1" ht="14">
      <c r="A15" s="177"/>
      <c r="B15" s="177"/>
      <c r="C15" s="177"/>
      <c r="D15" s="177"/>
      <c r="E15" s="177"/>
      <c r="F15" s="177"/>
      <c r="G15" s="23"/>
    </row>
    <row r="16" spans="1:9" s="53" customFormat="1" ht="25" customHeight="1">
      <c r="A16" s="127" t="s">
        <v>37</v>
      </c>
      <c r="B16" s="1018" t="s">
        <v>660</v>
      </c>
      <c r="C16" s="1019"/>
      <c r="D16" s="1020"/>
      <c r="E16" s="1021">
        <f>SUM(F:F)</f>
        <v>0</v>
      </c>
      <c r="F16" s="1022"/>
      <c r="I16" s="60"/>
    </row>
  </sheetData>
  <protectedRanges>
    <protectedRange algorithmName="SHA-512" hashValue="6kC7QuR7DdTNfC/Jgp9dStUoLzy7c8SuZXgDmP0clTSQy+ehvUWh9UxqG7nk5IdOttxCHj3xKgNI8XCtzdcjyQ==" saltValue="TGWt6aCV6kPoXWTDchcjmw==" spinCount="100000" sqref="A4" name="Range1"/>
  </protectedRanges>
  <mergeCells count="4">
    <mergeCell ref="B16:D16"/>
    <mergeCell ref="E16:F16"/>
    <mergeCell ref="B4:F4"/>
    <mergeCell ref="B2:F2"/>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F0"/>
  </sheetPr>
  <dimension ref="A1:I15"/>
  <sheetViews>
    <sheetView zoomScale="85" zoomScaleNormal="85" zoomScaleSheetLayoutView="100" zoomScalePageLayoutView="110" workbookViewId="0">
      <selection activeCell="D11" sqref="D11"/>
    </sheetView>
  </sheetViews>
  <sheetFormatPr defaultColWidth="9.1796875" defaultRowHeight="13"/>
  <cols>
    <col min="1" max="1" width="5" style="155" customWidth="1"/>
    <col min="2" max="2" width="74.7265625" style="29" customWidth="1"/>
    <col min="3" max="3" width="7.26953125" style="20" customWidth="1"/>
    <col min="4" max="4" width="8.1796875" style="68" customWidth="1"/>
    <col min="5" max="5" width="9.5429687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9" ht="34.5">
      <c r="A1" s="153" t="s">
        <v>5</v>
      </c>
      <c r="B1" s="121" t="s">
        <v>4</v>
      </c>
      <c r="C1" s="122" t="s">
        <v>6</v>
      </c>
      <c r="D1" s="123" t="s">
        <v>7</v>
      </c>
      <c r="E1" s="124" t="s">
        <v>8</v>
      </c>
      <c r="F1" s="124" t="s">
        <v>9</v>
      </c>
    </row>
    <row r="2" spans="1:9" ht="18.5">
      <c r="A2" s="126" t="s">
        <v>38</v>
      </c>
      <c r="B2" s="1023" t="s">
        <v>645</v>
      </c>
      <c r="C2" s="1024"/>
      <c r="D2" s="1024"/>
      <c r="E2" s="1024"/>
      <c r="F2" s="1024"/>
    </row>
    <row r="3" spans="1:9" s="22" customFormat="1" ht="14">
      <c r="A3" s="177"/>
      <c r="B3" s="177"/>
      <c r="C3" s="177"/>
      <c r="D3" s="177"/>
      <c r="E3" s="177"/>
      <c r="F3" s="177"/>
      <c r="G3" s="23"/>
    </row>
    <row r="4" spans="1:9" s="22" customFormat="1" ht="264" customHeight="1">
      <c r="A4" s="1038" t="s">
        <v>549</v>
      </c>
      <c r="B4" s="97" t="s">
        <v>553</v>
      </c>
      <c r="D4" s="90"/>
      <c r="E4" s="89"/>
      <c r="F4" s="89"/>
      <c r="G4" s="23"/>
    </row>
    <row r="5" spans="1:9" s="22" customFormat="1" ht="14">
      <c r="A5" s="1039"/>
      <c r="B5" s="108" t="s">
        <v>550</v>
      </c>
      <c r="C5" s="87" t="s">
        <v>0</v>
      </c>
      <c r="D5" s="90">
        <v>1</v>
      </c>
      <c r="E5" s="89"/>
      <c r="F5" s="89">
        <f>D5*E5</f>
        <v>0</v>
      </c>
      <c r="G5" s="23"/>
    </row>
    <row r="6" spans="1:9" s="22" customFormat="1" ht="14">
      <c r="A6" s="1039"/>
      <c r="B6" s="108" t="s">
        <v>551</v>
      </c>
      <c r="C6" s="87" t="s">
        <v>0</v>
      </c>
      <c r="D6" s="90">
        <v>5</v>
      </c>
      <c r="E6" s="89"/>
      <c r="F6" s="89">
        <f t="shared" ref="F6:F8" si="0">D6*E6</f>
        <v>0</v>
      </c>
      <c r="G6" s="23"/>
    </row>
    <row r="7" spans="1:9" s="22" customFormat="1" ht="14">
      <c r="A7" s="1039"/>
      <c r="B7" s="108" t="s">
        <v>552</v>
      </c>
      <c r="C7" s="87" t="s">
        <v>0</v>
      </c>
      <c r="D7" s="90">
        <v>1</v>
      </c>
      <c r="E7" s="89"/>
      <c r="F7" s="89">
        <f t="shared" si="0"/>
        <v>0</v>
      </c>
      <c r="G7" s="23"/>
    </row>
    <row r="8" spans="1:9" s="22" customFormat="1" ht="14">
      <c r="A8" s="1052"/>
      <c r="B8" s="108" t="s">
        <v>575</v>
      </c>
      <c r="C8" s="87" t="s">
        <v>0</v>
      </c>
      <c r="D8" s="90">
        <v>1</v>
      </c>
      <c r="E8" s="89"/>
      <c r="F8" s="89">
        <f t="shared" si="0"/>
        <v>0</v>
      </c>
      <c r="G8" s="23"/>
    </row>
    <row r="9" spans="1:9" s="22" customFormat="1" ht="14">
      <c r="A9" s="169"/>
      <c r="B9" s="108" t="s">
        <v>554</v>
      </c>
      <c r="C9" s="87" t="s">
        <v>0</v>
      </c>
      <c r="D9" s="90">
        <v>1</v>
      </c>
      <c r="E9" s="89"/>
      <c r="F9" s="89">
        <f t="shared" ref="F9" si="1">D9*E9</f>
        <v>0</v>
      </c>
      <c r="G9" s="23"/>
    </row>
    <row r="10" spans="1:9" s="22" customFormat="1" ht="14">
      <c r="A10" s="177"/>
      <c r="B10" s="177"/>
      <c r="C10" s="177"/>
      <c r="D10" s="177"/>
      <c r="E10" s="177"/>
      <c r="F10" s="177"/>
      <c r="G10" s="23"/>
    </row>
    <row r="11" spans="1:9" s="22" customFormat="1" ht="256.5" customHeight="1">
      <c r="A11" s="1038" t="s">
        <v>555</v>
      </c>
      <c r="B11" s="97" t="s">
        <v>782</v>
      </c>
      <c r="D11" s="90"/>
      <c r="E11" s="89"/>
      <c r="F11" s="89"/>
      <c r="G11" s="23"/>
    </row>
    <row r="12" spans="1:9" s="22" customFormat="1" ht="14">
      <c r="A12" s="1039"/>
      <c r="B12" s="108" t="s">
        <v>556</v>
      </c>
      <c r="C12" s="87" t="s">
        <v>0</v>
      </c>
      <c r="D12" s="90">
        <v>2</v>
      </c>
      <c r="E12" s="89"/>
      <c r="F12" s="89">
        <f>D12*E12</f>
        <v>0</v>
      </c>
      <c r="G12" s="23"/>
    </row>
    <row r="13" spans="1:9" s="22" customFormat="1" ht="14">
      <c r="A13" s="1039"/>
      <c r="B13" s="108" t="s">
        <v>557</v>
      </c>
      <c r="C13" s="87" t="s">
        <v>0</v>
      </c>
      <c r="D13" s="90">
        <v>1</v>
      </c>
      <c r="E13" s="89"/>
      <c r="F13" s="89">
        <f t="shared" ref="F13" si="2">D13*E13</f>
        <v>0</v>
      </c>
      <c r="G13" s="23"/>
    </row>
    <row r="14" spans="1:9" s="22" customFormat="1" ht="14">
      <c r="A14" s="177"/>
      <c r="B14" s="177"/>
      <c r="C14" s="177"/>
      <c r="D14" s="177"/>
      <c r="E14" s="177"/>
      <c r="F14" s="177"/>
      <c r="G14" s="23"/>
    </row>
    <row r="15" spans="1:9" s="53" customFormat="1" ht="25" customHeight="1">
      <c r="A15" s="127" t="s">
        <v>38</v>
      </c>
      <c r="B15" s="1018" t="s">
        <v>646</v>
      </c>
      <c r="C15" s="1019"/>
      <c r="D15" s="1020"/>
      <c r="E15" s="1021">
        <f>SUM(F:F)</f>
        <v>0</v>
      </c>
      <c r="F15" s="1022"/>
      <c r="I15" s="60"/>
    </row>
  </sheetData>
  <mergeCells count="5">
    <mergeCell ref="B15:D15"/>
    <mergeCell ref="E15:F15"/>
    <mergeCell ref="A11:A13"/>
    <mergeCell ref="B2:F2"/>
    <mergeCell ref="A4:A8"/>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F0"/>
  </sheetPr>
  <dimension ref="A1:I60"/>
  <sheetViews>
    <sheetView zoomScaleNormal="100" zoomScaleSheetLayoutView="100" zoomScalePageLayoutView="110" workbookViewId="0">
      <selection activeCell="B52" sqref="B52"/>
    </sheetView>
  </sheetViews>
  <sheetFormatPr defaultColWidth="9.1796875" defaultRowHeight="13"/>
  <cols>
    <col min="1" max="1" width="5" style="158" customWidth="1"/>
    <col min="2" max="2" width="74.7265625" style="29" customWidth="1"/>
    <col min="3" max="3" width="6.7265625" style="20" customWidth="1"/>
    <col min="4" max="4" width="9.26953125" style="68" customWidth="1"/>
    <col min="5" max="5" width="9.5429687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7" ht="34.5">
      <c r="A1" s="156" t="s">
        <v>5</v>
      </c>
      <c r="B1" s="121" t="s">
        <v>4</v>
      </c>
      <c r="C1" s="122" t="s">
        <v>6</v>
      </c>
      <c r="D1" s="123" t="s">
        <v>7</v>
      </c>
      <c r="E1" s="124" t="s">
        <v>8</v>
      </c>
      <c r="F1" s="124" t="s">
        <v>9</v>
      </c>
    </row>
    <row r="2" spans="1:7" ht="18.5">
      <c r="A2" s="130" t="s">
        <v>49</v>
      </c>
      <c r="B2" s="1023" t="s">
        <v>327</v>
      </c>
      <c r="C2" s="1024"/>
      <c r="D2" s="1024"/>
      <c r="E2" s="1024"/>
      <c r="F2" s="1024"/>
    </row>
    <row r="3" spans="1:7" s="22" customFormat="1" ht="14">
      <c r="A3" s="1028"/>
      <c r="B3" s="1028"/>
      <c r="C3" s="1028"/>
      <c r="D3" s="1028"/>
      <c r="E3" s="1028"/>
      <c r="F3" s="1028"/>
      <c r="G3" s="23"/>
    </row>
    <row r="4" spans="1:7" s="47" customFormat="1" ht="68.25" customHeight="1">
      <c r="A4" s="146" t="s">
        <v>51</v>
      </c>
      <c r="B4" s="1030" t="s">
        <v>319</v>
      </c>
      <c r="C4" s="1031"/>
      <c r="D4" s="1031"/>
      <c r="E4" s="1031"/>
      <c r="F4" s="1032"/>
      <c r="G4" s="46"/>
    </row>
    <row r="5" spans="1:7" s="22" customFormat="1" ht="14">
      <c r="A5" s="177"/>
      <c r="B5" s="177"/>
      <c r="C5" s="177"/>
      <c r="D5" s="177"/>
      <c r="E5" s="177"/>
      <c r="F5" s="177"/>
      <c r="G5" s="23"/>
    </row>
    <row r="6" spans="1:7" s="22" customFormat="1" ht="167.25" customHeight="1">
      <c r="A6" s="1038" t="s">
        <v>351</v>
      </c>
      <c r="B6" s="134" t="s">
        <v>651</v>
      </c>
      <c r="C6" s="102"/>
      <c r="D6" s="136"/>
      <c r="E6" s="104"/>
      <c r="F6" s="104"/>
      <c r="G6" s="23"/>
    </row>
    <row r="7" spans="1:7" ht="14.25" customHeight="1">
      <c r="A7" s="1039"/>
      <c r="B7" s="178" t="s">
        <v>320</v>
      </c>
      <c r="C7" s="179"/>
      <c r="D7" s="179"/>
      <c r="E7" s="179"/>
      <c r="F7" s="180"/>
    </row>
    <row r="8" spans="1:7" ht="14.5">
      <c r="A8" s="1039"/>
      <c r="B8" s="92" t="s">
        <v>321</v>
      </c>
      <c r="C8" s="87" t="s">
        <v>134</v>
      </c>
      <c r="D8" s="88">
        <v>2075</v>
      </c>
      <c r="E8" s="88"/>
      <c r="F8" s="89">
        <f>D8*E8</f>
        <v>0</v>
      </c>
    </row>
    <row r="9" spans="1:7" ht="12.5">
      <c r="A9" s="1039"/>
      <c r="B9" s="181"/>
      <c r="C9" s="182"/>
      <c r="D9" s="182"/>
      <c r="E9" s="182"/>
      <c r="F9" s="183"/>
    </row>
    <row r="10" spans="1:7" ht="14.25" customHeight="1">
      <c r="A10" s="1039"/>
      <c r="B10" s="178" t="s">
        <v>322</v>
      </c>
      <c r="C10" s="179"/>
      <c r="D10" s="179"/>
      <c r="E10" s="179"/>
      <c r="F10" s="180"/>
    </row>
    <row r="11" spans="1:7" ht="14.5">
      <c r="A11" s="1039"/>
      <c r="B11" s="92" t="s">
        <v>323</v>
      </c>
      <c r="C11" s="87" t="s">
        <v>134</v>
      </c>
      <c r="D11" s="88">
        <v>1927</v>
      </c>
      <c r="E11" s="88"/>
      <c r="F11" s="89">
        <f>D11*E11</f>
        <v>0</v>
      </c>
    </row>
    <row r="12" spans="1:7" ht="12.5">
      <c r="A12" s="1039"/>
      <c r="B12" s="181"/>
      <c r="C12" s="182"/>
      <c r="D12" s="182"/>
      <c r="E12" s="182"/>
      <c r="F12" s="183"/>
    </row>
    <row r="13" spans="1:7" ht="14.25" customHeight="1">
      <c r="A13" s="1039"/>
      <c r="B13" s="181" t="s">
        <v>324</v>
      </c>
      <c r="C13" s="182"/>
      <c r="D13" s="182"/>
      <c r="E13" s="182"/>
      <c r="F13" s="183"/>
    </row>
    <row r="14" spans="1:7" ht="14.5">
      <c r="A14" s="1039"/>
      <c r="B14" s="92" t="s">
        <v>323</v>
      </c>
      <c r="C14" s="87" t="s">
        <v>134</v>
      </c>
      <c r="D14" s="88">
        <v>58</v>
      </c>
      <c r="E14" s="88"/>
      <c r="F14" s="89">
        <f>D14*E14</f>
        <v>0</v>
      </c>
    </row>
    <row r="15" spans="1:7" ht="12.5">
      <c r="A15" s="1039"/>
      <c r="B15" s="181"/>
      <c r="C15" s="182"/>
      <c r="D15" s="182"/>
      <c r="E15" s="182"/>
      <c r="F15" s="183"/>
    </row>
    <row r="16" spans="1:7" ht="14.25" customHeight="1">
      <c r="A16" s="1039"/>
      <c r="B16" s="181" t="s">
        <v>325</v>
      </c>
      <c r="C16" s="182"/>
      <c r="D16" s="182"/>
      <c r="E16" s="182"/>
      <c r="F16" s="183"/>
    </row>
    <row r="17" spans="1:7" ht="14.5">
      <c r="A17" s="1039"/>
      <c r="B17" s="92" t="s">
        <v>323</v>
      </c>
      <c r="C17" s="87" t="s">
        <v>134</v>
      </c>
      <c r="D17" s="88">
        <v>130</v>
      </c>
      <c r="E17" s="88"/>
      <c r="F17" s="89">
        <f>D17*E17</f>
        <v>0</v>
      </c>
    </row>
    <row r="18" spans="1:7" ht="12.5">
      <c r="A18" s="1039"/>
      <c r="B18" s="181"/>
      <c r="C18" s="182"/>
      <c r="D18" s="182"/>
      <c r="E18" s="182"/>
      <c r="F18" s="183"/>
    </row>
    <row r="19" spans="1:7" ht="14.25" customHeight="1">
      <c r="A19" s="1039"/>
      <c r="B19" s="178" t="s">
        <v>326</v>
      </c>
      <c r="C19" s="179"/>
      <c r="D19" s="179"/>
      <c r="E19" s="179"/>
      <c r="F19" s="180"/>
    </row>
    <row r="20" spans="1:7" ht="14.5">
      <c r="A20" s="1039"/>
      <c r="B20" s="92" t="s">
        <v>323</v>
      </c>
      <c r="C20" s="87" t="s">
        <v>134</v>
      </c>
      <c r="D20" s="88">
        <v>3370</v>
      </c>
      <c r="E20" s="88"/>
      <c r="F20" s="89">
        <f>D20*E20</f>
        <v>0</v>
      </c>
    </row>
    <row r="21" spans="1:7" ht="12.5">
      <c r="A21" s="1039"/>
      <c r="B21" s="181"/>
      <c r="C21" s="182"/>
      <c r="D21" s="182"/>
      <c r="E21" s="182"/>
      <c r="F21" s="183"/>
    </row>
    <row r="22" spans="1:7" ht="14.25" customHeight="1">
      <c r="A22" s="1039"/>
      <c r="B22" s="178" t="s">
        <v>329</v>
      </c>
      <c r="C22" s="179"/>
      <c r="D22" s="179"/>
      <c r="E22" s="179"/>
      <c r="F22" s="180"/>
    </row>
    <row r="23" spans="1:7" ht="14.5">
      <c r="A23" s="1039"/>
      <c r="B23" s="92" t="s">
        <v>323</v>
      </c>
      <c r="C23" s="87" t="s">
        <v>134</v>
      </c>
      <c r="D23" s="88">
        <v>3895</v>
      </c>
      <c r="E23" s="88"/>
      <c r="F23" s="89">
        <f>D23*E23</f>
        <v>0</v>
      </c>
    </row>
    <row r="24" spans="1:7" ht="12.5">
      <c r="A24" s="1052"/>
      <c r="B24" s="181"/>
      <c r="C24" s="182"/>
      <c r="D24" s="182"/>
      <c r="E24" s="182"/>
      <c r="F24" s="183"/>
    </row>
    <row r="25" spans="1:7" s="22" customFormat="1" ht="14">
      <c r="A25" s="177"/>
      <c r="B25" s="177"/>
      <c r="C25" s="177"/>
      <c r="D25" s="177"/>
      <c r="E25" s="177"/>
      <c r="F25" s="177"/>
      <c r="G25" s="23"/>
    </row>
    <row r="26" spans="1:7" s="22" customFormat="1" ht="303" customHeight="1">
      <c r="A26" s="1038" t="s">
        <v>355</v>
      </c>
      <c r="B26" s="134" t="s">
        <v>330</v>
      </c>
      <c r="C26" s="102"/>
      <c r="D26" s="136"/>
      <c r="E26" s="104"/>
      <c r="F26" s="104"/>
      <c r="G26" s="23"/>
    </row>
    <row r="27" spans="1:7" s="22" customFormat="1" ht="96.75" customHeight="1">
      <c r="A27" s="1039"/>
      <c r="B27" s="134" t="s">
        <v>331</v>
      </c>
      <c r="C27" s="102"/>
      <c r="D27" s="136"/>
      <c r="E27" s="104"/>
      <c r="F27" s="104"/>
      <c r="G27" s="23"/>
    </row>
    <row r="28" spans="1:7" ht="14.25" customHeight="1">
      <c r="A28" s="1039"/>
      <c r="B28" s="181" t="s">
        <v>332</v>
      </c>
      <c r="C28" s="182"/>
      <c r="D28" s="182"/>
      <c r="E28" s="182"/>
      <c r="F28" s="183"/>
    </row>
    <row r="29" spans="1:7" ht="14.5">
      <c r="A29" s="1039"/>
      <c r="B29" s="92" t="s">
        <v>333</v>
      </c>
      <c r="C29" s="87" t="s">
        <v>134</v>
      </c>
      <c r="D29" s="88">
        <v>230</v>
      </c>
      <c r="E29" s="88"/>
      <c r="F29" s="89">
        <f>D29*E29</f>
        <v>0</v>
      </c>
    </row>
    <row r="30" spans="1:7" ht="12.5">
      <c r="A30" s="1039"/>
      <c r="B30" s="181"/>
      <c r="C30" s="182"/>
      <c r="D30" s="182"/>
      <c r="E30" s="182"/>
      <c r="F30" s="183"/>
    </row>
    <row r="31" spans="1:7" ht="14.25" customHeight="1">
      <c r="A31" s="1039"/>
      <c r="B31" s="181" t="s">
        <v>334</v>
      </c>
      <c r="C31" s="182"/>
      <c r="D31" s="182"/>
      <c r="E31" s="182"/>
      <c r="F31" s="183"/>
    </row>
    <row r="32" spans="1:7" ht="14.5">
      <c r="A32" s="1052"/>
      <c r="B32" s="92" t="s">
        <v>333</v>
      </c>
      <c r="C32" s="87" t="s">
        <v>134</v>
      </c>
      <c r="D32" s="88">
        <v>135</v>
      </c>
      <c r="E32" s="88"/>
      <c r="F32" s="89">
        <f>D32*E32</f>
        <v>0</v>
      </c>
    </row>
    <row r="33" spans="1:7" s="22" customFormat="1" ht="14">
      <c r="A33" s="177"/>
      <c r="B33" s="177"/>
      <c r="C33" s="177"/>
      <c r="D33" s="177"/>
      <c r="E33" s="177"/>
      <c r="F33" s="177"/>
      <c r="G33" s="23"/>
    </row>
    <row r="34" spans="1:7" ht="188.25" customHeight="1">
      <c r="A34" s="160" t="s">
        <v>354</v>
      </c>
      <c r="B34" s="91" t="s">
        <v>335</v>
      </c>
      <c r="C34" s="87" t="s">
        <v>134</v>
      </c>
      <c r="D34" s="88">
        <v>58</v>
      </c>
      <c r="E34" s="88"/>
      <c r="F34" s="89">
        <f>D34*E34</f>
        <v>0</v>
      </c>
      <c r="G34" s="99"/>
    </row>
    <row r="35" spans="1:7" s="22" customFormat="1" ht="14">
      <c r="A35" s="177"/>
      <c r="B35" s="177"/>
      <c r="C35" s="177"/>
      <c r="D35" s="177"/>
      <c r="E35" s="177"/>
      <c r="F35" s="177"/>
      <c r="G35" s="23"/>
    </row>
    <row r="36" spans="1:7" ht="188.25" customHeight="1">
      <c r="A36" s="1065" t="s">
        <v>357</v>
      </c>
      <c r="B36" s="91" t="s">
        <v>336</v>
      </c>
      <c r="C36" s="87"/>
      <c r="D36" s="88"/>
      <c r="E36" s="88"/>
      <c r="F36" s="89"/>
      <c r="G36" s="99"/>
    </row>
    <row r="37" spans="1:7" ht="14.25" customHeight="1">
      <c r="A37" s="1066"/>
      <c r="B37" s="181" t="s">
        <v>337</v>
      </c>
      <c r="C37" s="182"/>
      <c r="D37" s="182"/>
      <c r="E37" s="182"/>
      <c r="F37" s="183"/>
    </row>
    <row r="38" spans="1:7" ht="14.5">
      <c r="A38" s="1067"/>
      <c r="B38" s="92" t="s">
        <v>338</v>
      </c>
      <c r="C38" s="87" t="s">
        <v>134</v>
      </c>
      <c r="D38" s="88">
        <v>14</v>
      </c>
      <c r="E38" s="88"/>
      <c r="F38" s="89">
        <f>D38*E38</f>
        <v>0</v>
      </c>
    </row>
    <row r="39" spans="1:7" s="22" customFormat="1" ht="14">
      <c r="A39" s="177"/>
      <c r="B39" s="177"/>
      <c r="C39" s="177"/>
      <c r="D39" s="177"/>
      <c r="E39" s="177"/>
      <c r="F39" s="177"/>
      <c r="G39" s="23"/>
    </row>
    <row r="40" spans="1:7" ht="144.75" customHeight="1">
      <c r="A40" s="1065" t="s">
        <v>358</v>
      </c>
      <c r="B40" s="91" t="s">
        <v>339</v>
      </c>
      <c r="C40" s="87"/>
      <c r="D40" s="88"/>
      <c r="E40" s="88"/>
      <c r="F40" s="89"/>
      <c r="G40" s="99"/>
    </row>
    <row r="41" spans="1:7" ht="14.25" customHeight="1">
      <c r="A41" s="1066"/>
      <c r="B41" s="181" t="s">
        <v>340</v>
      </c>
      <c r="C41" s="182"/>
      <c r="D41" s="182"/>
      <c r="E41" s="182"/>
      <c r="F41" s="183"/>
    </row>
    <row r="42" spans="1:7" ht="14.5">
      <c r="A42" s="1066"/>
      <c r="B42" s="92" t="s">
        <v>341</v>
      </c>
      <c r="C42" s="87" t="s">
        <v>134</v>
      </c>
      <c r="D42" s="88">
        <v>350</v>
      </c>
      <c r="E42" s="88"/>
      <c r="F42" s="89">
        <f>D42*E42</f>
        <v>0</v>
      </c>
    </row>
    <row r="43" spans="1:7" ht="12.5">
      <c r="A43" s="1066"/>
      <c r="B43" s="181"/>
      <c r="C43" s="182"/>
      <c r="D43" s="182"/>
      <c r="E43" s="182"/>
      <c r="F43" s="183"/>
    </row>
    <row r="44" spans="1:7" ht="14.25" customHeight="1">
      <c r="A44" s="1066"/>
      <c r="B44" s="181" t="s">
        <v>342</v>
      </c>
      <c r="C44" s="182"/>
      <c r="D44" s="182"/>
      <c r="E44" s="182"/>
      <c r="F44" s="183"/>
    </row>
    <row r="45" spans="1:7" ht="14.5">
      <c r="A45" s="1066"/>
      <c r="B45" s="92" t="s">
        <v>341</v>
      </c>
      <c r="C45" s="87" t="s">
        <v>134</v>
      </c>
      <c r="D45" s="88">
        <v>1580</v>
      </c>
      <c r="E45" s="88"/>
      <c r="F45" s="89">
        <f>D45*E45</f>
        <v>0</v>
      </c>
    </row>
    <row r="46" spans="1:7" ht="12.5">
      <c r="A46" s="1066"/>
      <c r="B46" s="181"/>
      <c r="C46" s="182"/>
      <c r="D46" s="182"/>
      <c r="E46" s="182"/>
      <c r="F46" s="183"/>
    </row>
    <row r="47" spans="1:7" ht="14.25" customHeight="1">
      <c r="A47" s="1066"/>
      <c r="B47" s="181" t="s">
        <v>343</v>
      </c>
      <c r="C47" s="182"/>
      <c r="D47" s="182"/>
      <c r="E47" s="182"/>
      <c r="F47" s="183"/>
    </row>
    <row r="48" spans="1:7" ht="14.5">
      <c r="A48" s="1067"/>
      <c r="B48" s="92" t="s">
        <v>341</v>
      </c>
      <c r="C48" s="87" t="s">
        <v>134</v>
      </c>
      <c r="D48" s="88">
        <v>1575</v>
      </c>
      <c r="E48" s="88"/>
      <c r="F48" s="89">
        <f>D48*E48</f>
        <v>0</v>
      </c>
    </row>
    <row r="49" spans="1:9" s="22" customFormat="1" ht="14">
      <c r="A49" s="177"/>
      <c r="B49" s="177"/>
      <c r="C49" s="177"/>
      <c r="D49" s="177"/>
      <c r="E49" s="177"/>
      <c r="F49" s="177"/>
      <c r="G49" s="23"/>
    </row>
    <row r="50" spans="1:9" ht="124.5" customHeight="1">
      <c r="A50" s="160" t="s">
        <v>359</v>
      </c>
      <c r="B50" s="91" t="s">
        <v>344</v>
      </c>
      <c r="C50" s="87" t="s">
        <v>134</v>
      </c>
      <c r="D50" s="88">
        <v>280</v>
      </c>
      <c r="E50" s="88"/>
      <c r="F50" s="89">
        <f>D50*E50</f>
        <v>0</v>
      </c>
      <c r="G50" s="99"/>
    </row>
    <row r="51" spans="1:9" s="22" customFormat="1" ht="14">
      <c r="A51" s="177"/>
      <c r="B51" s="177"/>
      <c r="C51" s="177"/>
      <c r="D51" s="177"/>
      <c r="E51" s="177"/>
      <c r="F51" s="177"/>
      <c r="G51" s="23"/>
    </row>
    <row r="52" spans="1:9" ht="135" customHeight="1">
      <c r="A52" s="160" t="s">
        <v>362</v>
      </c>
      <c r="B52" s="91" t="s">
        <v>345</v>
      </c>
      <c r="C52" s="87" t="s">
        <v>134</v>
      </c>
      <c r="D52" s="88">
        <v>320</v>
      </c>
      <c r="E52" s="88"/>
      <c r="F52" s="89">
        <f>D52*E52</f>
        <v>0</v>
      </c>
      <c r="G52" s="99"/>
    </row>
    <row r="53" spans="1:9" s="22" customFormat="1" ht="14">
      <c r="A53" s="177"/>
      <c r="B53" s="177"/>
      <c r="C53" s="177"/>
      <c r="D53" s="177"/>
      <c r="E53" s="177"/>
      <c r="F53" s="177"/>
      <c r="G53" s="23"/>
    </row>
    <row r="54" spans="1:9" ht="162" customHeight="1">
      <c r="A54" s="1065" t="s">
        <v>365</v>
      </c>
      <c r="B54" s="91" t="s">
        <v>346</v>
      </c>
      <c r="C54" s="87"/>
      <c r="D54" s="88"/>
      <c r="E54" s="88"/>
      <c r="F54" s="89"/>
      <c r="G54" s="99"/>
    </row>
    <row r="55" spans="1:9" ht="14.25" customHeight="1">
      <c r="A55" s="1066"/>
      <c r="B55" s="181" t="s">
        <v>347</v>
      </c>
      <c r="C55" s="182"/>
      <c r="D55" s="182"/>
      <c r="E55" s="182"/>
      <c r="F55" s="183"/>
    </row>
    <row r="56" spans="1:9" ht="14.5">
      <c r="A56" s="1067"/>
      <c r="B56" s="92" t="s">
        <v>348</v>
      </c>
      <c r="C56" s="87" t="s">
        <v>134</v>
      </c>
      <c r="D56" s="88">
        <v>88</v>
      </c>
      <c r="E56" s="88"/>
      <c r="F56" s="89">
        <f>D56*E56</f>
        <v>0</v>
      </c>
    </row>
    <row r="57" spans="1:9" s="22" customFormat="1" ht="14">
      <c r="A57" s="177"/>
      <c r="B57" s="177"/>
      <c r="C57" s="177"/>
      <c r="D57" s="177"/>
      <c r="E57" s="177"/>
      <c r="F57" s="177"/>
      <c r="G57" s="23"/>
    </row>
    <row r="58" spans="1:9" s="52" customFormat="1" ht="25" customHeight="1">
      <c r="A58" s="131" t="s">
        <v>49</v>
      </c>
      <c r="B58" s="1018" t="s">
        <v>328</v>
      </c>
      <c r="C58" s="1019"/>
      <c r="D58" s="1020"/>
      <c r="E58" s="1021">
        <f>SUM(F:F)</f>
        <v>0</v>
      </c>
      <c r="F58" s="1022"/>
      <c r="I58" s="59"/>
    </row>
    <row r="60" spans="1:9">
      <c r="A60" s="157"/>
    </row>
  </sheetData>
  <protectedRanges>
    <protectedRange algorithmName="SHA-512" hashValue="6kC7QuR7DdTNfC/Jgp9dStUoLzy7c8SuZXgDmP0clTSQy+ehvUWh9UxqG7nk5IdOttxCHj3xKgNI8XCtzdcjyQ==" saltValue="TGWt6aCV6kPoXWTDchcjmw==" spinCount="100000" sqref="A4" name="Range1"/>
  </protectedRanges>
  <mergeCells count="10">
    <mergeCell ref="B2:F2"/>
    <mergeCell ref="B4:F4"/>
    <mergeCell ref="E58:F58"/>
    <mergeCell ref="B58:D58"/>
    <mergeCell ref="A3:F3"/>
    <mergeCell ref="A26:A32"/>
    <mergeCell ref="A6:A24"/>
    <mergeCell ref="A36:A38"/>
    <mergeCell ref="A54:A56"/>
    <mergeCell ref="A40:A48"/>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F0"/>
  </sheetPr>
  <dimension ref="A1:I52"/>
  <sheetViews>
    <sheetView zoomScaleNormal="100" zoomScaleSheetLayoutView="100" zoomScalePageLayoutView="110" workbookViewId="0">
      <selection activeCell="H21" sqref="H21"/>
    </sheetView>
  </sheetViews>
  <sheetFormatPr defaultColWidth="9.1796875" defaultRowHeight="13"/>
  <cols>
    <col min="1" max="1" width="5" style="155" customWidth="1"/>
    <col min="2" max="2" width="74.7265625" style="29" customWidth="1"/>
    <col min="3" max="3" width="7.26953125" style="20" customWidth="1"/>
    <col min="4" max="4" width="8.1796875" style="68" customWidth="1"/>
    <col min="5" max="5" width="9.5429687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7" ht="34.5">
      <c r="A1" s="153" t="s">
        <v>5</v>
      </c>
      <c r="B1" s="121" t="s">
        <v>4</v>
      </c>
      <c r="C1" s="122" t="s">
        <v>6</v>
      </c>
      <c r="D1" s="123" t="s">
        <v>7</v>
      </c>
      <c r="E1" s="124" t="s">
        <v>8</v>
      </c>
      <c r="F1" s="124" t="s">
        <v>9</v>
      </c>
    </row>
    <row r="2" spans="1:7" ht="18.5">
      <c r="A2" s="126" t="s">
        <v>50</v>
      </c>
      <c r="B2" s="1023" t="s">
        <v>535</v>
      </c>
      <c r="C2" s="1024"/>
      <c r="D2" s="1024"/>
      <c r="E2" s="1024"/>
      <c r="F2" s="1024"/>
    </row>
    <row r="3" spans="1:7" s="22" customFormat="1" ht="14">
      <c r="A3" s="177"/>
      <c r="B3" s="177"/>
      <c r="C3" s="177"/>
      <c r="D3" s="177"/>
      <c r="E3" s="177"/>
      <c r="F3" s="177"/>
      <c r="G3" s="23"/>
    </row>
    <row r="4" spans="1:7" s="107" customFormat="1" ht="152.25" customHeight="1">
      <c r="A4" s="147" t="s">
        <v>51</v>
      </c>
      <c r="B4" s="1068" t="s">
        <v>501</v>
      </c>
      <c r="C4" s="1069"/>
      <c r="D4" s="1069"/>
      <c r="E4" s="1069"/>
      <c r="F4" s="1070"/>
      <c r="G4" s="106"/>
    </row>
    <row r="5" spans="1:7" s="22" customFormat="1" ht="14">
      <c r="A5" s="177"/>
      <c r="B5" s="177"/>
      <c r="C5" s="177"/>
      <c r="D5" s="177"/>
      <c r="E5" s="177"/>
      <c r="F5" s="177"/>
      <c r="G5" s="23"/>
    </row>
    <row r="6" spans="1:7" s="22" customFormat="1" ht="62.25" customHeight="1">
      <c r="A6" s="1038" t="s">
        <v>368</v>
      </c>
      <c r="B6" s="97" t="s">
        <v>502</v>
      </c>
      <c r="D6" s="90"/>
      <c r="E6" s="89"/>
      <c r="F6" s="89"/>
      <c r="G6" s="23"/>
    </row>
    <row r="7" spans="1:7" s="22" customFormat="1" ht="14">
      <c r="A7" s="1039"/>
      <c r="B7" s="108" t="s">
        <v>503</v>
      </c>
      <c r="C7" s="87" t="s">
        <v>0</v>
      </c>
      <c r="D7" s="90">
        <v>46</v>
      </c>
      <c r="E7" s="89"/>
      <c r="F7" s="89">
        <f>D7*E7</f>
        <v>0</v>
      </c>
      <c r="G7" s="23"/>
    </row>
    <row r="8" spans="1:7" s="22" customFormat="1" ht="14">
      <c r="A8" s="1039"/>
      <c r="B8" s="108" t="s">
        <v>504</v>
      </c>
      <c r="C8" s="87" t="s">
        <v>0</v>
      </c>
      <c r="D8" s="90">
        <v>129</v>
      </c>
      <c r="E8" s="89"/>
      <c r="F8" s="89">
        <f t="shared" ref="F8:F10" si="0">D8*E8</f>
        <v>0</v>
      </c>
      <c r="G8" s="23"/>
    </row>
    <row r="9" spans="1:7" s="22" customFormat="1" ht="14">
      <c r="A9" s="1039"/>
      <c r="B9" s="108" t="s">
        <v>505</v>
      </c>
      <c r="C9" s="87" t="s">
        <v>0</v>
      </c>
      <c r="D9" s="90">
        <v>6</v>
      </c>
      <c r="E9" s="89"/>
      <c r="F9" s="89">
        <f t="shared" si="0"/>
        <v>0</v>
      </c>
      <c r="G9" s="23"/>
    </row>
    <row r="10" spans="1:7" s="22" customFormat="1" ht="14">
      <c r="A10" s="1039"/>
      <c r="B10" s="108" t="s">
        <v>506</v>
      </c>
      <c r="C10" s="87" t="s">
        <v>0</v>
      </c>
      <c r="D10" s="168">
        <v>55</v>
      </c>
      <c r="E10" s="89"/>
      <c r="F10" s="89">
        <f t="shared" si="0"/>
        <v>0</v>
      </c>
      <c r="G10" s="23"/>
    </row>
    <row r="11" spans="1:7" s="22" customFormat="1" ht="14">
      <c r="A11" s="1052"/>
      <c r="B11" s="108" t="s">
        <v>507</v>
      </c>
      <c r="C11" s="87" t="s">
        <v>0</v>
      </c>
      <c r="D11" s="168">
        <v>7</v>
      </c>
      <c r="E11" s="89"/>
      <c r="F11" s="89">
        <f t="shared" ref="F11" si="1">D11*E11</f>
        <v>0</v>
      </c>
      <c r="G11" s="23"/>
    </row>
    <row r="12" spans="1:7" s="22" customFormat="1" ht="14">
      <c r="A12" s="177"/>
      <c r="B12" s="177"/>
      <c r="C12" s="177"/>
      <c r="D12" s="177"/>
      <c r="E12" s="177"/>
      <c r="F12" s="177"/>
      <c r="G12" s="23"/>
    </row>
    <row r="13" spans="1:7" s="22" customFormat="1" ht="51" customHeight="1">
      <c r="A13" s="1038" t="s">
        <v>374</v>
      </c>
      <c r="B13" s="97" t="s">
        <v>508</v>
      </c>
      <c r="D13" s="90"/>
      <c r="E13" s="89"/>
      <c r="F13" s="89"/>
      <c r="G13" s="23"/>
    </row>
    <row r="14" spans="1:7" s="22" customFormat="1" ht="14">
      <c r="A14" s="1039"/>
      <c r="B14" s="108" t="s">
        <v>509</v>
      </c>
      <c r="C14" s="87" t="s">
        <v>0</v>
      </c>
      <c r="D14" s="90">
        <v>5</v>
      </c>
      <c r="E14" s="89"/>
      <c r="F14" s="89">
        <f>D14*E14</f>
        <v>0</v>
      </c>
      <c r="G14" s="23"/>
    </row>
    <row r="15" spans="1:7" s="22" customFormat="1" ht="14">
      <c r="A15" s="1039"/>
      <c r="B15" s="108" t="s">
        <v>510</v>
      </c>
      <c r="C15" s="87" t="s">
        <v>0</v>
      </c>
      <c r="D15" s="90">
        <v>1</v>
      </c>
      <c r="E15" s="89"/>
      <c r="F15" s="89">
        <f t="shared" ref="F15:F16" si="2">D15*E15</f>
        <v>0</v>
      </c>
      <c r="G15" s="23"/>
    </row>
    <row r="16" spans="1:7" s="22" customFormat="1" ht="14">
      <c r="A16" s="1039"/>
      <c r="B16" s="108" t="s">
        <v>511</v>
      </c>
      <c r="C16" s="87" t="s">
        <v>0</v>
      </c>
      <c r="D16" s="90">
        <v>1</v>
      </c>
      <c r="E16" s="89"/>
      <c r="F16" s="89">
        <f t="shared" si="2"/>
        <v>0</v>
      </c>
      <c r="G16" s="23"/>
    </row>
    <row r="17" spans="1:7" s="22" customFormat="1" ht="14">
      <c r="A17" s="1039"/>
      <c r="B17" s="108" t="s">
        <v>512</v>
      </c>
      <c r="C17" s="87" t="s">
        <v>0</v>
      </c>
      <c r="D17" s="90">
        <v>1</v>
      </c>
      <c r="E17" s="89"/>
      <c r="F17" s="89">
        <f t="shared" ref="F17:F18" si="3">D17*E17</f>
        <v>0</v>
      </c>
      <c r="G17" s="23"/>
    </row>
    <row r="18" spans="1:7" s="22" customFormat="1" ht="14">
      <c r="A18" s="1039"/>
      <c r="B18" s="108" t="s">
        <v>657</v>
      </c>
      <c r="C18" s="87" t="s">
        <v>0</v>
      </c>
      <c r="D18" s="90">
        <v>1</v>
      </c>
      <c r="E18" s="89"/>
      <c r="F18" s="89">
        <f t="shared" si="3"/>
        <v>0</v>
      </c>
      <c r="G18" s="23"/>
    </row>
    <row r="19" spans="1:7" s="22" customFormat="1" ht="14">
      <c r="A19" s="1039"/>
      <c r="B19" s="108"/>
      <c r="C19" s="87"/>
      <c r="D19" s="90"/>
      <c r="E19" s="89"/>
      <c r="F19" s="89"/>
      <c r="G19" s="23"/>
    </row>
    <row r="20" spans="1:7" s="22" customFormat="1" ht="14">
      <c r="A20" s="177"/>
      <c r="B20" s="177"/>
      <c r="C20" s="177"/>
      <c r="D20" s="177"/>
      <c r="E20" s="177"/>
      <c r="F20" s="177"/>
      <c r="G20" s="23"/>
    </row>
    <row r="21" spans="1:7" s="22" customFormat="1" ht="163.5" customHeight="1">
      <c r="A21" s="1038" t="s">
        <v>375</v>
      </c>
      <c r="B21" s="97" t="s">
        <v>513</v>
      </c>
      <c r="D21" s="90"/>
      <c r="E21" s="89"/>
      <c r="F21" s="89"/>
      <c r="G21" s="23"/>
    </row>
    <row r="22" spans="1:7" s="22" customFormat="1" ht="14">
      <c r="A22" s="1039"/>
      <c r="B22" s="197" t="s">
        <v>514</v>
      </c>
      <c r="C22" s="198"/>
      <c r="D22" s="198"/>
      <c r="E22" s="198"/>
      <c r="F22" s="199"/>
      <c r="G22" s="23"/>
    </row>
    <row r="23" spans="1:7" s="22" customFormat="1" ht="14">
      <c r="A23" s="1039"/>
      <c r="B23" s="108" t="s">
        <v>516</v>
      </c>
      <c r="C23" s="87" t="s">
        <v>0</v>
      </c>
      <c r="D23" s="90">
        <v>6</v>
      </c>
      <c r="E23" s="89"/>
      <c r="F23" s="89">
        <f t="shared" ref="F23:F24" si="4">D23*E23</f>
        <v>0</v>
      </c>
      <c r="G23" s="23"/>
    </row>
    <row r="24" spans="1:7" s="22" customFormat="1" ht="14">
      <c r="A24" s="1039"/>
      <c r="B24" s="108" t="s">
        <v>517</v>
      </c>
      <c r="C24" s="87" t="s">
        <v>0</v>
      </c>
      <c r="D24" s="90">
        <v>6</v>
      </c>
      <c r="E24" s="89"/>
      <c r="F24" s="89">
        <f t="shared" si="4"/>
        <v>0</v>
      </c>
      <c r="G24" s="23"/>
    </row>
    <row r="25" spans="1:7" s="22" customFormat="1" ht="14">
      <c r="A25" s="1039"/>
      <c r="B25" s="192"/>
      <c r="C25" s="173"/>
      <c r="D25" s="173"/>
      <c r="E25" s="173"/>
      <c r="F25" s="193"/>
      <c r="G25" s="23"/>
    </row>
    <row r="26" spans="1:7" s="22" customFormat="1" ht="14">
      <c r="A26" s="154"/>
      <c r="B26" s="197" t="s">
        <v>515</v>
      </c>
      <c r="C26" s="198"/>
      <c r="D26" s="198"/>
      <c r="E26" s="198"/>
      <c r="F26" s="199"/>
      <c r="G26" s="23"/>
    </row>
    <row r="27" spans="1:7" s="22" customFormat="1" ht="14">
      <c r="A27" s="154"/>
      <c r="B27" s="108" t="s">
        <v>518</v>
      </c>
      <c r="C27" s="87" t="s">
        <v>0</v>
      </c>
      <c r="D27" s="90">
        <v>6</v>
      </c>
      <c r="E27" s="89"/>
      <c r="F27" s="89">
        <f t="shared" ref="F27:F28" si="5">D27*E27</f>
        <v>0</v>
      </c>
      <c r="G27" s="23"/>
    </row>
    <row r="28" spans="1:7" s="22" customFormat="1" ht="14">
      <c r="A28" s="154"/>
      <c r="B28" s="108" t="s">
        <v>526</v>
      </c>
      <c r="C28" s="87" t="s">
        <v>0</v>
      </c>
      <c r="D28" s="90">
        <v>6</v>
      </c>
      <c r="E28" s="89"/>
      <c r="F28" s="89">
        <f t="shared" si="5"/>
        <v>0</v>
      </c>
      <c r="G28" s="23"/>
    </row>
    <row r="29" spans="1:7" s="22" customFormat="1" ht="14">
      <c r="A29" s="154"/>
      <c r="B29" s="192"/>
      <c r="C29" s="173"/>
      <c r="D29" s="173"/>
      <c r="E29" s="173"/>
      <c r="F29" s="193"/>
      <c r="G29" s="23"/>
    </row>
    <row r="30" spans="1:7" s="22" customFormat="1" ht="14">
      <c r="A30" s="154"/>
      <c r="B30" s="197" t="s">
        <v>519</v>
      </c>
      <c r="C30" s="198"/>
      <c r="D30" s="198"/>
      <c r="E30" s="198"/>
      <c r="F30" s="199"/>
      <c r="G30" s="23"/>
    </row>
    <row r="31" spans="1:7" s="22" customFormat="1" ht="14">
      <c r="A31" s="154"/>
      <c r="B31" s="108" t="s">
        <v>520</v>
      </c>
      <c r="C31" s="87" t="s">
        <v>0</v>
      </c>
      <c r="D31" s="90">
        <v>1</v>
      </c>
      <c r="E31" s="89"/>
      <c r="F31" s="89">
        <f t="shared" ref="F31:F32" si="6">D31*E31</f>
        <v>0</v>
      </c>
      <c r="G31" s="23"/>
    </row>
    <row r="32" spans="1:7" s="22" customFormat="1" ht="14">
      <c r="A32" s="154"/>
      <c r="B32" s="108" t="s">
        <v>527</v>
      </c>
      <c r="C32" s="87" t="s">
        <v>0</v>
      </c>
      <c r="D32" s="90">
        <v>1</v>
      </c>
      <c r="E32" s="89"/>
      <c r="F32" s="89">
        <f t="shared" si="6"/>
        <v>0</v>
      </c>
      <c r="G32" s="23"/>
    </row>
    <row r="33" spans="1:7" s="22" customFormat="1" ht="14">
      <c r="A33" s="154"/>
      <c r="B33" s="192"/>
      <c r="C33" s="173"/>
      <c r="D33" s="173"/>
      <c r="E33" s="173"/>
      <c r="F33" s="193"/>
      <c r="G33" s="23"/>
    </row>
    <row r="34" spans="1:7" s="22" customFormat="1" ht="14">
      <c r="A34" s="154"/>
      <c r="B34" s="197" t="s">
        <v>521</v>
      </c>
      <c r="C34" s="198"/>
      <c r="D34" s="198"/>
      <c r="E34" s="198"/>
      <c r="F34" s="199"/>
      <c r="G34" s="23"/>
    </row>
    <row r="35" spans="1:7" s="22" customFormat="1" ht="14">
      <c r="A35" s="154"/>
      <c r="B35" s="108" t="s">
        <v>520</v>
      </c>
      <c r="C35" s="87" t="s">
        <v>0</v>
      </c>
      <c r="D35" s="90">
        <v>12</v>
      </c>
      <c r="E35" s="89"/>
      <c r="F35" s="89">
        <f t="shared" ref="F35:F36" si="7">D35*E35</f>
        <v>0</v>
      </c>
      <c r="G35" s="23"/>
    </row>
    <row r="36" spans="1:7" s="22" customFormat="1" ht="14">
      <c r="A36" s="154"/>
      <c r="B36" s="108" t="s">
        <v>528</v>
      </c>
      <c r="C36" s="87" t="s">
        <v>0</v>
      </c>
      <c r="D36" s="90">
        <v>4</v>
      </c>
      <c r="E36" s="89"/>
      <c r="F36" s="89">
        <f t="shared" si="7"/>
        <v>0</v>
      </c>
      <c r="G36" s="23"/>
    </row>
    <row r="37" spans="1:7" s="22" customFormat="1" ht="14">
      <c r="A37" s="154"/>
      <c r="B37" s="192"/>
      <c r="C37" s="173"/>
      <c r="D37" s="173"/>
      <c r="E37" s="173"/>
      <c r="F37" s="193"/>
      <c r="G37" s="23"/>
    </row>
    <row r="38" spans="1:7" s="22" customFormat="1" ht="14">
      <c r="A38" s="154"/>
      <c r="B38" s="197" t="s">
        <v>522</v>
      </c>
      <c r="C38" s="198"/>
      <c r="D38" s="198"/>
      <c r="E38" s="198"/>
      <c r="F38" s="199"/>
      <c r="G38" s="23"/>
    </row>
    <row r="39" spans="1:7" s="22" customFormat="1" ht="14">
      <c r="A39" s="154"/>
      <c r="B39" s="108" t="s">
        <v>523</v>
      </c>
      <c r="C39" s="87" t="s">
        <v>0</v>
      </c>
      <c r="D39" s="90">
        <v>1</v>
      </c>
      <c r="E39" s="89"/>
      <c r="F39" s="89">
        <f t="shared" ref="F39:F40" si="8">D39*E39</f>
        <v>0</v>
      </c>
      <c r="G39" s="23"/>
    </row>
    <row r="40" spans="1:7" s="22" customFormat="1" ht="14">
      <c r="A40" s="154"/>
      <c r="B40" s="108" t="s">
        <v>529</v>
      </c>
      <c r="C40" s="87" t="s">
        <v>0</v>
      </c>
      <c r="D40" s="90">
        <v>1</v>
      </c>
      <c r="E40" s="89"/>
      <c r="F40" s="89">
        <f t="shared" si="8"/>
        <v>0</v>
      </c>
      <c r="G40" s="23"/>
    </row>
    <row r="41" spans="1:7" s="22" customFormat="1" ht="14">
      <c r="A41" s="154"/>
      <c r="B41" s="192"/>
      <c r="C41" s="173"/>
      <c r="D41" s="173"/>
      <c r="E41" s="173"/>
      <c r="F41" s="193"/>
      <c r="G41" s="23"/>
    </row>
    <row r="42" spans="1:7" s="22" customFormat="1" ht="14">
      <c r="A42" s="154"/>
      <c r="B42" s="197" t="s">
        <v>524</v>
      </c>
      <c r="C42" s="198"/>
      <c r="D42" s="198"/>
      <c r="E42" s="198"/>
      <c r="F42" s="199"/>
      <c r="G42" s="23"/>
    </row>
    <row r="43" spans="1:7" s="22" customFormat="1" ht="14">
      <c r="A43" s="154"/>
      <c r="B43" s="108" t="s">
        <v>525</v>
      </c>
      <c r="C43" s="87" t="s">
        <v>0</v>
      </c>
      <c r="D43" s="90">
        <v>5</v>
      </c>
      <c r="E43" s="89"/>
      <c r="F43" s="89">
        <f t="shared" ref="F43" si="9">D43*E43</f>
        <v>0</v>
      </c>
      <c r="G43" s="23"/>
    </row>
    <row r="44" spans="1:7" s="22" customFormat="1" ht="14">
      <c r="A44" s="154"/>
      <c r="B44" s="192"/>
      <c r="C44" s="173"/>
      <c r="D44" s="173"/>
      <c r="E44" s="173"/>
      <c r="F44" s="193"/>
      <c r="G44" s="23"/>
    </row>
    <row r="45" spans="1:7" s="22" customFormat="1" ht="14">
      <c r="A45" s="154"/>
      <c r="B45" s="197" t="s">
        <v>530</v>
      </c>
      <c r="C45" s="198"/>
      <c r="D45" s="198"/>
      <c r="E45" s="198"/>
      <c r="F45" s="199"/>
      <c r="G45" s="23"/>
    </row>
    <row r="46" spans="1:7" s="22" customFormat="1" ht="14">
      <c r="A46" s="154"/>
      <c r="B46" s="108" t="s">
        <v>523</v>
      </c>
      <c r="C46" s="87" t="s">
        <v>0</v>
      </c>
      <c r="D46" s="90">
        <v>1</v>
      </c>
      <c r="E46" s="89"/>
      <c r="F46" s="89">
        <f t="shared" ref="F46:F47" si="10">D46*E46</f>
        <v>0</v>
      </c>
      <c r="G46" s="23"/>
    </row>
    <row r="47" spans="1:7" s="22" customFormat="1" ht="14">
      <c r="A47" s="154"/>
      <c r="B47" s="108" t="s">
        <v>531</v>
      </c>
      <c r="C47" s="87" t="s">
        <v>0</v>
      </c>
      <c r="D47" s="90">
        <v>1</v>
      </c>
      <c r="E47" s="89"/>
      <c r="F47" s="89">
        <f t="shared" si="10"/>
        <v>0</v>
      </c>
      <c r="G47" s="23"/>
    </row>
    <row r="48" spans="1:7" s="22" customFormat="1" ht="14">
      <c r="A48" s="154"/>
      <c r="B48" s="192"/>
      <c r="C48" s="173"/>
      <c r="D48" s="173"/>
      <c r="E48" s="173"/>
      <c r="F48" s="193"/>
      <c r="G48" s="23"/>
    </row>
    <row r="49" spans="1:9" s="22" customFormat="1" ht="14">
      <c r="A49" s="154"/>
      <c r="B49" s="197" t="s">
        <v>532</v>
      </c>
      <c r="C49" s="198"/>
      <c r="D49" s="198"/>
      <c r="E49" s="198"/>
      <c r="F49" s="199"/>
      <c r="G49" s="23"/>
    </row>
    <row r="50" spans="1:9" s="22" customFormat="1" ht="14">
      <c r="A50" s="154"/>
      <c r="B50" s="108" t="s">
        <v>533</v>
      </c>
      <c r="C50" s="87" t="s">
        <v>0</v>
      </c>
      <c r="D50" s="90">
        <v>5</v>
      </c>
      <c r="E50" s="89"/>
      <c r="F50" s="89">
        <f t="shared" ref="F50" si="11">D50*E50</f>
        <v>0</v>
      </c>
      <c r="G50" s="23"/>
    </row>
    <row r="51" spans="1:9" s="22" customFormat="1" ht="14">
      <c r="A51" s="177"/>
      <c r="B51" s="177"/>
      <c r="C51" s="177"/>
      <c r="D51" s="177"/>
      <c r="E51" s="177"/>
      <c r="F51" s="177"/>
      <c r="G51" s="23"/>
    </row>
    <row r="52" spans="1:9" s="53" customFormat="1" ht="25" customHeight="1">
      <c r="A52" s="127" t="s">
        <v>50</v>
      </c>
      <c r="B52" s="1018" t="s">
        <v>534</v>
      </c>
      <c r="C52" s="1019"/>
      <c r="D52" s="1020"/>
      <c r="E52" s="1021">
        <f>SUM(F:F)</f>
        <v>0</v>
      </c>
      <c r="F52" s="1022"/>
      <c r="I52" s="60"/>
    </row>
  </sheetData>
  <mergeCells count="7">
    <mergeCell ref="B2:F2"/>
    <mergeCell ref="B4:F4"/>
    <mergeCell ref="B52:D52"/>
    <mergeCell ref="E52:F52"/>
    <mergeCell ref="A6:A11"/>
    <mergeCell ref="A13:A19"/>
    <mergeCell ref="A21:A25"/>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B0F0"/>
  </sheetPr>
  <dimension ref="A1:I49"/>
  <sheetViews>
    <sheetView zoomScale="85" zoomScaleNormal="85" zoomScaleSheetLayoutView="100" zoomScalePageLayoutView="110" workbookViewId="0">
      <selection activeCell="B20" sqref="B20"/>
    </sheetView>
  </sheetViews>
  <sheetFormatPr defaultColWidth="9.1796875" defaultRowHeight="13"/>
  <cols>
    <col min="1" max="1" width="5" style="158" customWidth="1"/>
    <col min="2" max="2" width="74.7265625" style="29" customWidth="1"/>
    <col min="3" max="3" width="6.7265625" style="20" customWidth="1"/>
    <col min="4" max="4" width="9.26953125" style="68" customWidth="1"/>
    <col min="5" max="5" width="9.5429687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7" ht="34.5">
      <c r="A1" s="156" t="s">
        <v>5</v>
      </c>
      <c r="B1" s="121" t="s">
        <v>4</v>
      </c>
      <c r="C1" s="122" t="s">
        <v>6</v>
      </c>
      <c r="D1" s="123" t="s">
        <v>7</v>
      </c>
      <c r="E1" s="124" t="s">
        <v>8</v>
      </c>
      <c r="F1" s="124" t="s">
        <v>9</v>
      </c>
    </row>
    <row r="2" spans="1:7" ht="18.5">
      <c r="A2" s="130" t="s">
        <v>53</v>
      </c>
      <c r="B2" s="1023" t="s">
        <v>349</v>
      </c>
      <c r="C2" s="1024"/>
      <c r="D2" s="1024"/>
      <c r="E2" s="1024"/>
      <c r="F2" s="1024"/>
    </row>
    <row r="3" spans="1:7" s="22" customFormat="1" ht="14">
      <c r="A3" s="1028"/>
      <c r="B3" s="1028"/>
      <c r="C3" s="1028"/>
      <c r="D3" s="1028"/>
      <c r="E3" s="1028"/>
      <c r="F3" s="1028"/>
      <c r="G3" s="23"/>
    </row>
    <row r="4" spans="1:7" s="47" customFormat="1" ht="68.25" customHeight="1">
      <c r="A4" s="146" t="s">
        <v>51</v>
      </c>
      <c r="B4" s="1030" t="s">
        <v>350</v>
      </c>
      <c r="C4" s="1031"/>
      <c r="D4" s="1031"/>
      <c r="E4" s="1031"/>
      <c r="F4" s="1032"/>
      <c r="G4" s="46"/>
    </row>
    <row r="5" spans="1:7" s="22" customFormat="1" ht="14">
      <c r="A5" s="177"/>
      <c r="B5" s="177"/>
      <c r="C5" s="177"/>
      <c r="D5" s="177"/>
      <c r="E5" s="177"/>
      <c r="F5" s="177"/>
      <c r="G5" s="23"/>
    </row>
    <row r="6" spans="1:7" s="22" customFormat="1" ht="160.5" customHeight="1">
      <c r="A6" s="1038" t="s">
        <v>389</v>
      </c>
      <c r="B6" s="134" t="s">
        <v>783</v>
      </c>
      <c r="C6" s="102"/>
      <c r="D6" s="136"/>
      <c r="E6" s="104"/>
      <c r="F6" s="104"/>
      <c r="G6" s="23"/>
    </row>
    <row r="7" spans="1:7" ht="14.25" customHeight="1">
      <c r="A7" s="1039"/>
      <c r="B7" s="203" t="s">
        <v>227</v>
      </c>
      <c r="C7" s="204"/>
      <c r="D7" s="204"/>
      <c r="E7" s="204"/>
      <c r="F7" s="205"/>
    </row>
    <row r="8" spans="1:7" ht="19.5" customHeight="1">
      <c r="A8" s="1039"/>
      <c r="B8" s="92" t="s">
        <v>352</v>
      </c>
      <c r="C8" s="87" t="s">
        <v>134</v>
      </c>
      <c r="D8" s="88">
        <v>298</v>
      </c>
      <c r="E8" s="88"/>
      <c r="F8" s="89">
        <f>D8*E8</f>
        <v>0</v>
      </c>
    </row>
    <row r="9" spans="1:7" ht="12.5">
      <c r="A9" s="1039"/>
      <c r="B9" s="181"/>
      <c r="C9" s="182"/>
      <c r="D9" s="182"/>
      <c r="E9" s="182"/>
      <c r="F9" s="183"/>
    </row>
    <row r="10" spans="1:7" ht="14.25" customHeight="1">
      <c r="A10" s="1039"/>
      <c r="B10" s="203" t="s">
        <v>229</v>
      </c>
      <c r="C10" s="204"/>
      <c r="D10" s="204"/>
      <c r="E10" s="204"/>
      <c r="F10" s="205"/>
    </row>
    <row r="11" spans="1:7" ht="19.5" customHeight="1">
      <c r="A11" s="1052"/>
      <c r="B11" s="92" t="s">
        <v>353</v>
      </c>
      <c r="C11" s="87" t="s">
        <v>134</v>
      </c>
      <c r="D11" s="88">
        <v>270</v>
      </c>
      <c r="E11" s="88"/>
      <c r="F11" s="89">
        <f>D11*E11</f>
        <v>0</v>
      </c>
    </row>
    <row r="12" spans="1:7" s="22" customFormat="1" ht="14">
      <c r="A12" s="177"/>
      <c r="B12" s="177"/>
      <c r="C12" s="177"/>
      <c r="D12" s="177"/>
      <c r="E12" s="177"/>
      <c r="F12" s="177"/>
      <c r="G12" s="23"/>
    </row>
    <row r="13" spans="1:7" s="22" customFormat="1" ht="282" customHeight="1">
      <c r="A13" s="1038" t="s">
        <v>390</v>
      </c>
      <c r="B13" s="134" t="s">
        <v>784</v>
      </c>
      <c r="C13" s="102"/>
      <c r="D13" s="136"/>
      <c r="E13" s="104"/>
      <c r="F13" s="104"/>
      <c r="G13" s="23"/>
    </row>
    <row r="14" spans="1:7" ht="14.5">
      <c r="A14" s="1039"/>
      <c r="B14" s="92" t="s">
        <v>226</v>
      </c>
      <c r="C14" s="87" t="s">
        <v>134</v>
      </c>
      <c r="D14" s="88">
        <v>236</v>
      </c>
      <c r="E14" s="88"/>
      <c r="F14" s="89">
        <f>D14*E14</f>
        <v>0</v>
      </c>
    </row>
    <row r="15" spans="1:7" ht="14.5">
      <c r="A15" s="1039"/>
      <c r="B15" s="92" t="s">
        <v>227</v>
      </c>
      <c r="C15" s="87" t="s">
        <v>134</v>
      </c>
      <c r="D15" s="88">
        <v>625</v>
      </c>
      <c r="E15" s="88"/>
      <c r="F15" s="89">
        <f>D15*E15</f>
        <v>0</v>
      </c>
    </row>
    <row r="16" spans="1:7" ht="14.5">
      <c r="A16" s="1039"/>
      <c r="B16" s="92" t="s">
        <v>228</v>
      </c>
      <c r="C16" s="87" t="s">
        <v>134</v>
      </c>
      <c r="D16" s="88">
        <v>1335</v>
      </c>
      <c r="E16" s="88"/>
      <c r="F16" s="89">
        <f>D16*E16</f>
        <v>0</v>
      </c>
    </row>
    <row r="17" spans="1:7" ht="14.5">
      <c r="A17" s="1039"/>
      <c r="B17" s="92" t="s">
        <v>229</v>
      </c>
      <c r="C17" s="87" t="s">
        <v>134</v>
      </c>
      <c r="D17" s="88">
        <v>1090</v>
      </c>
      <c r="E17" s="88"/>
      <c r="F17" s="89">
        <f>D17*E17</f>
        <v>0</v>
      </c>
    </row>
    <row r="18" spans="1:7" ht="12.5">
      <c r="A18" s="1039"/>
      <c r="B18" s="181"/>
      <c r="C18" s="182"/>
      <c r="D18" s="182"/>
      <c r="E18" s="182"/>
      <c r="F18" s="183"/>
    </row>
    <row r="19" spans="1:7" s="22" customFormat="1" ht="14">
      <c r="A19" s="177"/>
      <c r="B19" s="177"/>
      <c r="C19" s="177"/>
      <c r="D19" s="177"/>
      <c r="E19" s="177"/>
      <c r="F19" s="177"/>
      <c r="G19" s="23"/>
    </row>
    <row r="20" spans="1:7" s="22" customFormat="1" ht="248.25" customHeight="1">
      <c r="A20" s="1038" t="s">
        <v>393</v>
      </c>
      <c r="B20" s="977" t="s">
        <v>356</v>
      </c>
      <c r="C20" s="102"/>
      <c r="D20" s="136"/>
      <c r="E20" s="104"/>
      <c r="F20" s="104"/>
      <c r="G20" s="23"/>
    </row>
    <row r="21" spans="1:7" ht="14.5">
      <c r="A21" s="1039"/>
      <c r="B21" s="92" t="s">
        <v>226</v>
      </c>
      <c r="C21" s="87" t="s">
        <v>134</v>
      </c>
      <c r="D21" s="88">
        <v>265</v>
      </c>
      <c r="E21" s="88"/>
      <c r="F21" s="89">
        <f>D21*E21</f>
        <v>0</v>
      </c>
    </row>
    <row r="22" spans="1:7" ht="14.5">
      <c r="A22" s="1039"/>
      <c r="B22" s="92" t="s">
        <v>227</v>
      </c>
      <c r="C22" s="87" t="s">
        <v>134</v>
      </c>
      <c r="D22" s="88">
        <v>92</v>
      </c>
      <c r="E22" s="88"/>
      <c r="F22" s="89">
        <f>D22*E22</f>
        <v>0</v>
      </c>
    </row>
    <row r="23" spans="1:7" ht="14.5">
      <c r="A23" s="1039"/>
      <c r="B23" s="92" t="s">
        <v>228</v>
      </c>
      <c r="C23" s="87" t="s">
        <v>134</v>
      </c>
      <c r="D23" s="88">
        <v>115</v>
      </c>
      <c r="E23" s="88"/>
      <c r="F23" s="89">
        <f>D23*E23</f>
        <v>0</v>
      </c>
    </row>
    <row r="24" spans="1:7" ht="14.5">
      <c r="A24" s="1039"/>
      <c r="B24" s="92" t="s">
        <v>229</v>
      </c>
      <c r="C24" s="87" t="s">
        <v>134</v>
      </c>
      <c r="D24" s="88">
        <v>110</v>
      </c>
      <c r="E24" s="88"/>
      <c r="F24" s="89">
        <f>D24*E24</f>
        <v>0</v>
      </c>
    </row>
    <row r="25" spans="1:7" s="22" customFormat="1" ht="14">
      <c r="A25" s="177"/>
      <c r="B25" s="177"/>
      <c r="C25" s="177"/>
      <c r="D25" s="177"/>
      <c r="E25" s="177"/>
      <c r="F25" s="177"/>
      <c r="G25" s="23"/>
    </row>
    <row r="26" spans="1:7" s="22" customFormat="1" ht="258.75" customHeight="1">
      <c r="A26" s="1038" t="s">
        <v>397</v>
      </c>
      <c r="B26" s="134" t="s">
        <v>785</v>
      </c>
      <c r="C26" s="102"/>
      <c r="D26" s="136"/>
      <c r="E26" s="104"/>
      <c r="F26" s="104"/>
      <c r="G26" s="23"/>
    </row>
    <row r="27" spans="1:7" ht="14.5">
      <c r="A27" s="1039"/>
      <c r="B27" s="92" t="s">
        <v>226</v>
      </c>
      <c r="C27" s="87" t="s">
        <v>134</v>
      </c>
      <c r="D27" s="88">
        <v>415</v>
      </c>
      <c r="E27" s="88"/>
      <c r="F27" s="89">
        <f>D27*E27</f>
        <v>0</v>
      </c>
    </row>
    <row r="28" spans="1:7" ht="14.5">
      <c r="A28" s="1039"/>
      <c r="B28" s="92" t="s">
        <v>227</v>
      </c>
      <c r="C28" s="87" t="s">
        <v>134</v>
      </c>
      <c r="D28" s="88">
        <v>405</v>
      </c>
      <c r="E28" s="88"/>
      <c r="F28" s="89">
        <f>D28*E28</f>
        <v>0</v>
      </c>
    </row>
    <row r="29" spans="1:7" ht="14.5">
      <c r="A29" s="1039"/>
      <c r="B29" s="92" t="s">
        <v>228</v>
      </c>
      <c r="C29" s="87" t="s">
        <v>134</v>
      </c>
      <c r="D29" s="88">
        <v>665</v>
      </c>
      <c r="E29" s="88"/>
      <c r="F29" s="89">
        <f>D29*E29</f>
        <v>0</v>
      </c>
    </row>
    <row r="30" spans="1:7" ht="14.5">
      <c r="A30" s="1039"/>
      <c r="B30" s="92" t="s">
        <v>229</v>
      </c>
      <c r="C30" s="87" t="s">
        <v>134</v>
      </c>
      <c r="D30" s="88">
        <v>585</v>
      </c>
      <c r="E30" s="88"/>
      <c r="F30" s="89">
        <f>D30*E30</f>
        <v>0</v>
      </c>
    </row>
    <row r="31" spans="1:7" s="22" customFormat="1" ht="14">
      <c r="A31" s="177"/>
      <c r="B31" s="177"/>
      <c r="C31" s="177"/>
      <c r="D31" s="177"/>
      <c r="E31" s="177"/>
      <c r="F31" s="177"/>
      <c r="G31" s="23"/>
    </row>
    <row r="32" spans="1:7" s="22" customFormat="1" ht="249" customHeight="1">
      <c r="A32" s="159" t="s">
        <v>399</v>
      </c>
      <c r="B32" s="134" t="s">
        <v>786</v>
      </c>
      <c r="C32" s="87" t="s">
        <v>134</v>
      </c>
      <c r="D32" s="88">
        <v>365</v>
      </c>
      <c r="E32" s="88"/>
      <c r="F32" s="89">
        <f>D32*E32</f>
        <v>0</v>
      </c>
      <c r="G32" s="23"/>
    </row>
    <row r="33" spans="1:9" s="22" customFormat="1" ht="14">
      <c r="A33" s="177"/>
      <c r="B33" s="177"/>
      <c r="C33" s="177"/>
      <c r="D33" s="177"/>
      <c r="E33" s="177"/>
      <c r="F33" s="177"/>
      <c r="G33" s="23"/>
    </row>
    <row r="34" spans="1:9" s="22" customFormat="1" ht="232.5" customHeight="1">
      <c r="A34" s="1038" t="s">
        <v>400</v>
      </c>
      <c r="B34" s="134" t="s">
        <v>787</v>
      </c>
      <c r="C34" s="102"/>
      <c r="D34" s="136"/>
      <c r="E34" s="104"/>
      <c r="F34" s="104"/>
      <c r="G34" s="23"/>
    </row>
    <row r="35" spans="1:9" ht="14.25" customHeight="1">
      <c r="A35" s="1039"/>
      <c r="B35" s="200" t="s">
        <v>227</v>
      </c>
      <c r="C35" s="201"/>
      <c r="D35" s="201"/>
      <c r="E35" s="201"/>
      <c r="F35" s="202"/>
    </row>
    <row r="36" spans="1:9" ht="14.25" customHeight="1">
      <c r="A36" s="1039"/>
      <c r="B36" s="92" t="s">
        <v>360</v>
      </c>
      <c r="C36" s="87" t="s">
        <v>134</v>
      </c>
      <c r="D36" s="88">
        <v>73</v>
      </c>
      <c r="E36" s="88"/>
      <c r="F36" s="89">
        <f>D36*E36</f>
        <v>0</v>
      </c>
    </row>
    <row r="37" spans="1:9" ht="12.5">
      <c r="A37" s="1039"/>
      <c r="B37" s="181"/>
      <c r="C37" s="182"/>
      <c r="D37" s="182"/>
      <c r="E37" s="182"/>
      <c r="F37" s="183"/>
    </row>
    <row r="38" spans="1:9" ht="14.25" customHeight="1">
      <c r="A38" s="1039"/>
      <c r="B38" s="200" t="s">
        <v>229</v>
      </c>
      <c r="C38" s="201"/>
      <c r="D38" s="201"/>
      <c r="E38" s="201"/>
      <c r="F38" s="202"/>
    </row>
    <row r="39" spans="1:9" ht="14.25" customHeight="1">
      <c r="A39" s="1039"/>
      <c r="B39" s="92" t="s">
        <v>361</v>
      </c>
      <c r="C39" s="87" t="s">
        <v>134</v>
      </c>
      <c r="D39" s="88">
        <v>57</v>
      </c>
      <c r="E39" s="88"/>
      <c r="F39" s="89">
        <f>D39*E39</f>
        <v>0</v>
      </c>
    </row>
    <row r="40" spans="1:9" s="22" customFormat="1" ht="14">
      <c r="A40" s="177"/>
      <c r="B40" s="177"/>
      <c r="C40" s="177"/>
      <c r="D40" s="177"/>
      <c r="E40" s="177"/>
      <c r="F40" s="177"/>
      <c r="G40" s="23"/>
    </row>
    <row r="41" spans="1:9" s="22" customFormat="1" ht="73.5" customHeight="1">
      <c r="A41" s="1038" t="s">
        <v>401</v>
      </c>
      <c r="B41" s="134" t="s">
        <v>363</v>
      </c>
      <c r="C41" s="102"/>
      <c r="D41" s="136"/>
      <c r="E41" s="104"/>
      <c r="F41" s="104"/>
      <c r="G41" s="23"/>
    </row>
    <row r="42" spans="1:9" ht="14.25" customHeight="1">
      <c r="A42" s="1039"/>
      <c r="B42" s="92" t="s">
        <v>364</v>
      </c>
      <c r="C42" s="87" t="s">
        <v>0</v>
      </c>
      <c r="D42" s="88">
        <v>5</v>
      </c>
      <c r="E42" s="88"/>
      <c r="F42" s="89">
        <f>D42*E42</f>
        <v>0</v>
      </c>
    </row>
    <row r="43" spans="1:9" s="22" customFormat="1" ht="14">
      <c r="A43" s="177"/>
      <c r="B43" s="177"/>
      <c r="C43" s="177"/>
      <c r="D43" s="177"/>
      <c r="E43" s="177"/>
      <c r="F43" s="177"/>
      <c r="G43" s="23"/>
    </row>
    <row r="44" spans="1:9" s="22" customFormat="1" ht="29.25" customHeight="1">
      <c r="A44" s="159" t="s">
        <v>559</v>
      </c>
      <c r="B44" s="134" t="s">
        <v>366</v>
      </c>
      <c r="C44" s="87" t="s">
        <v>0</v>
      </c>
      <c r="D44" s="88">
        <v>75</v>
      </c>
      <c r="E44" s="88"/>
      <c r="F44" s="89">
        <f>D44*E44</f>
        <v>0</v>
      </c>
      <c r="G44" s="23"/>
    </row>
    <row r="45" spans="1:9" s="22" customFormat="1" ht="14">
      <c r="A45" s="177"/>
      <c r="B45" s="177"/>
      <c r="C45" s="177"/>
      <c r="D45" s="177"/>
      <c r="E45" s="177"/>
      <c r="F45" s="177"/>
      <c r="G45" s="23"/>
    </row>
    <row r="46" spans="1:9" s="22" customFormat="1" ht="15.75" customHeight="1">
      <c r="A46" s="177"/>
      <c r="B46" s="177"/>
      <c r="C46" s="177"/>
      <c r="D46" s="177"/>
      <c r="E46" s="177"/>
      <c r="F46" s="177"/>
      <c r="G46" s="23"/>
    </row>
    <row r="47" spans="1:9" s="22" customFormat="1" ht="15.5">
      <c r="A47" s="131" t="s">
        <v>53</v>
      </c>
      <c r="B47" s="1018" t="s">
        <v>349</v>
      </c>
      <c r="C47" s="1019"/>
      <c r="D47" s="1020"/>
      <c r="E47" s="1021">
        <f>SUM(F:F)</f>
        <v>0</v>
      </c>
      <c r="F47" s="1022"/>
      <c r="G47" s="23"/>
    </row>
    <row r="48" spans="1:9" s="52" customFormat="1" ht="25" customHeight="1">
      <c r="A48" s="158"/>
      <c r="B48" s="29"/>
      <c r="C48" s="20"/>
      <c r="D48" s="68"/>
      <c r="E48" s="19"/>
      <c r="F48" s="19"/>
      <c r="I48" s="59"/>
    </row>
    <row r="49" spans="1:1">
      <c r="A49" s="157"/>
    </row>
  </sheetData>
  <protectedRanges>
    <protectedRange algorithmName="SHA-512" hashValue="6kC7QuR7DdTNfC/Jgp9dStUoLzy7c8SuZXgDmP0clTSQy+ehvUWh9UxqG7nk5IdOttxCHj3xKgNI8XCtzdcjyQ==" saltValue="TGWt6aCV6kPoXWTDchcjmw==" spinCount="100000" sqref="A4" name="Range1"/>
  </protectedRanges>
  <mergeCells count="11">
    <mergeCell ref="A13:A18"/>
    <mergeCell ref="B2:F2"/>
    <mergeCell ref="A3:F3"/>
    <mergeCell ref="B4:F4"/>
    <mergeCell ref="A6:A11"/>
    <mergeCell ref="B47:D47"/>
    <mergeCell ref="E47:F47"/>
    <mergeCell ref="A20:A24"/>
    <mergeCell ref="A26:A30"/>
    <mergeCell ref="A41:A42"/>
    <mergeCell ref="A34:A39"/>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42"/>
  <sheetViews>
    <sheetView view="pageBreakPreview" zoomScaleNormal="100" zoomScaleSheetLayoutView="100" workbookViewId="0">
      <pane ySplit="3" topLeftCell="A37" activePane="bottomLeft" state="frozen"/>
      <selection activeCell="B77" sqref="B77"/>
      <selection pane="bottomLeft" activeCell="A24" sqref="A24"/>
    </sheetView>
  </sheetViews>
  <sheetFormatPr defaultColWidth="9.26953125" defaultRowHeight="11.5"/>
  <cols>
    <col min="1" max="1" width="125.81640625" style="85" customWidth="1"/>
    <col min="2" max="2" width="13.453125" style="73" customWidth="1"/>
    <col min="3" max="90" width="10.7265625" style="73" customWidth="1"/>
    <col min="91" max="91" width="9.81640625" style="73" customWidth="1"/>
    <col min="92" max="256" width="9.26953125" style="73"/>
    <col min="257" max="257" width="125.81640625" style="73" customWidth="1"/>
    <col min="258" max="258" width="13.453125" style="73" customWidth="1"/>
    <col min="259" max="346" width="10.7265625" style="73" customWidth="1"/>
    <col min="347" max="347" width="9.81640625" style="73" customWidth="1"/>
    <col min="348" max="512" width="9.26953125" style="73"/>
    <col min="513" max="513" width="125.81640625" style="73" customWidth="1"/>
    <col min="514" max="514" width="13.453125" style="73" customWidth="1"/>
    <col min="515" max="602" width="10.7265625" style="73" customWidth="1"/>
    <col min="603" max="603" width="9.81640625" style="73" customWidth="1"/>
    <col min="604" max="768" width="9.26953125" style="73"/>
    <col min="769" max="769" width="125.81640625" style="73" customWidth="1"/>
    <col min="770" max="770" width="13.453125" style="73" customWidth="1"/>
    <col min="771" max="858" width="10.7265625" style="73" customWidth="1"/>
    <col min="859" max="859" width="9.81640625" style="73" customWidth="1"/>
    <col min="860" max="1024" width="9.26953125" style="73"/>
    <col min="1025" max="1025" width="125.81640625" style="73" customWidth="1"/>
    <col min="1026" max="1026" width="13.453125" style="73" customWidth="1"/>
    <col min="1027" max="1114" width="10.7265625" style="73" customWidth="1"/>
    <col min="1115" max="1115" width="9.81640625" style="73" customWidth="1"/>
    <col min="1116" max="1280" width="9.26953125" style="73"/>
    <col min="1281" max="1281" width="125.81640625" style="73" customWidth="1"/>
    <col min="1282" max="1282" width="13.453125" style="73" customWidth="1"/>
    <col min="1283" max="1370" width="10.7265625" style="73" customWidth="1"/>
    <col min="1371" max="1371" width="9.81640625" style="73" customWidth="1"/>
    <col min="1372" max="1536" width="9.26953125" style="73"/>
    <col min="1537" max="1537" width="125.81640625" style="73" customWidth="1"/>
    <col min="1538" max="1538" width="13.453125" style="73" customWidth="1"/>
    <col min="1539" max="1626" width="10.7265625" style="73" customWidth="1"/>
    <col min="1627" max="1627" width="9.81640625" style="73" customWidth="1"/>
    <col min="1628" max="1792" width="9.26953125" style="73"/>
    <col min="1793" max="1793" width="125.81640625" style="73" customWidth="1"/>
    <col min="1794" max="1794" width="13.453125" style="73" customWidth="1"/>
    <col min="1795" max="1882" width="10.7265625" style="73" customWidth="1"/>
    <col min="1883" max="1883" width="9.81640625" style="73" customWidth="1"/>
    <col min="1884" max="2048" width="9.26953125" style="73"/>
    <col min="2049" max="2049" width="125.81640625" style="73" customWidth="1"/>
    <col min="2050" max="2050" width="13.453125" style="73" customWidth="1"/>
    <col min="2051" max="2138" width="10.7265625" style="73" customWidth="1"/>
    <col min="2139" max="2139" width="9.81640625" style="73" customWidth="1"/>
    <col min="2140" max="2304" width="9.26953125" style="73"/>
    <col min="2305" max="2305" width="125.81640625" style="73" customWidth="1"/>
    <col min="2306" max="2306" width="13.453125" style="73" customWidth="1"/>
    <col min="2307" max="2394" width="10.7265625" style="73" customWidth="1"/>
    <col min="2395" max="2395" width="9.81640625" style="73" customWidth="1"/>
    <col min="2396" max="2560" width="9.26953125" style="73"/>
    <col min="2561" max="2561" width="125.81640625" style="73" customWidth="1"/>
    <col min="2562" max="2562" width="13.453125" style="73" customWidth="1"/>
    <col min="2563" max="2650" width="10.7265625" style="73" customWidth="1"/>
    <col min="2651" max="2651" width="9.81640625" style="73" customWidth="1"/>
    <col min="2652" max="2816" width="9.26953125" style="73"/>
    <col min="2817" max="2817" width="125.81640625" style="73" customWidth="1"/>
    <col min="2818" max="2818" width="13.453125" style="73" customWidth="1"/>
    <col min="2819" max="2906" width="10.7265625" style="73" customWidth="1"/>
    <col min="2907" max="2907" width="9.81640625" style="73" customWidth="1"/>
    <col min="2908" max="3072" width="9.26953125" style="73"/>
    <col min="3073" max="3073" width="125.81640625" style="73" customWidth="1"/>
    <col min="3074" max="3074" width="13.453125" style="73" customWidth="1"/>
    <col min="3075" max="3162" width="10.7265625" style="73" customWidth="1"/>
    <col min="3163" max="3163" width="9.81640625" style="73" customWidth="1"/>
    <col min="3164" max="3328" width="9.26953125" style="73"/>
    <col min="3329" max="3329" width="125.81640625" style="73" customWidth="1"/>
    <col min="3330" max="3330" width="13.453125" style="73" customWidth="1"/>
    <col min="3331" max="3418" width="10.7265625" style="73" customWidth="1"/>
    <col min="3419" max="3419" width="9.81640625" style="73" customWidth="1"/>
    <col min="3420" max="3584" width="9.26953125" style="73"/>
    <col min="3585" max="3585" width="125.81640625" style="73" customWidth="1"/>
    <col min="3586" max="3586" width="13.453125" style="73" customWidth="1"/>
    <col min="3587" max="3674" width="10.7265625" style="73" customWidth="1"/>
    <col min="3675" max="3675" width="9.81640625" style="73" customWidth="1"/>
    <col min="3676" max="3840" width="9.26953125" style="73"/>
    <col min="3841" max="3841" width="125.81640625" style="73" customWidth="1"/>
    <col min="3842" max="3842" width="13.453125" style="73" customWidth="1"/>
    <col min="3843" max="3930" width="10.7265625" style="73" customWidth="1"/>
    <col min="3931" max="3931" width="9.81640625" style="73" customWidth="1"/>
    <col min="3932" max="4096" width="9.26953125" style="73"/>
    <col min="4097" max="4097" width="125.81640625" style="73" customWidth="1"/>
    <col min="4098" max="4098" width="13.453125" style="73" customWidth="1"/>
    <col min="4099" max="4186" width="10.7265625" style="73" customWidth="1"/>
    <col min="4187" max="4187" width="9.81640625" style="73" customWidth="1"/>
    <col min="4188" max="4352" width="9.26953125" style="73"/>
    <col min="4353" max="4353" width="125.81640625" style="73" customWidth="1"/>
    <col min="4354" max="4354" width="13.453125" style="73" customWidth="1"/>
    <col min="4355" max="4442" width="10.7265625" style="73" customWidth="1"/>
    <col min="4443" max="4443" width="9.81640625" style="73" customWidth="1"/>
    <col min="4444" max="4608" width="9.26953125" style="73"/>
    <col min="4609" max="4609" width="125.81640625" style="73" customWidth="1"/>
    <col min="4610" max="4610" width="13.453125" style="73" customWidth="1"/>
    <col min="4611" max="4698" width="10.7265625" style="73" customWidth="1"/>
    <col min="4699" max="4699" width="9.81640625" style="73" customWidth="1"/>
    <col min="4700" max="4864" width="9.26953125" style="73"/>
    <col min="4865" max="4865" width="125.81640625" style="73" customWidth="1"/>
    <col min="4866" max="4866" width="13.453125" style="73" customWidth="1"/>
    <col min="4867" max="4954" width="10.7265625" style="73" customWidth="1"/>
    <col min="4955" max="4955" width="9.81640625" style="73" customWidth="1"/>
    <col min="4956" max="5120" width="9.26953125" style="73"/>
    <col min="5121" max="5121" width="125.81640625" style="73" customWidth="1"/>
    <col min="5122" max="5122" width="13.453125" style="73" customWidth="1"/>
    <col min="5123" max="5210" width="10.7265625" style="73" customWidth="1"/>
    <col min="5211" max="5211" width="9.81640625" style="73" customWidth="1"/>
    <col min="5212" max="5376" width="9.26953125" style="73"/>
    <col min="5377" max="5377" width="125.81640625" style="73" customWidth="1"/>
    <col min="5378" max="5378" width="13.453125" style="73" customWidth="1"/>
    <col min="5379" max="5466" width="10.7265625" style="73" customWidth="1"/>
    <col min="5467" max="5467" width="9.81640625" style="73" customWidth="1"/>
    <col min="5468" max="5632" width="9.26953125" style="73"/>
    <col min="5633" max="5633" width="125.81640625" style="73" customWidth="1"/>
    <col min="5634" max="5634" width="13.453125" style="73" customWidth="1"/>
    <col min="5635" max="5722" width="10.7265625" style="73" customWidth="1"/>
    <col min="5723" max="5723" width="9.81640625" style="73" customWidth="1"/>
    <col min="5724" max="5888" width="9.26953125" style="73"/>
    <col min="5889" max="5889" width="125.81640625" style="73" customWidth="1"/>
    <col min="5890" max="5890" width="13.453125" style="73" customWidth="1"/>
    <col min="5891" max="5978" width="10.7265625" style="73" customWidth="1"/>
    <col min="5979" max="5979" width="9.81640625" style="73" customWidth="1"/>
    <col min="5980" max="6144" width="9.26953125" style="73"/>
    <col min="6145" max="6145" width="125.81640625" style="73" customWidth="1"/>
    <col min="6146" max="6146" width="13.453125" style="73" customWidth="1"/>
    <col min="6147" max="6234" width="10.7265625" style="73" customWidth="1"/>
    <col min="6235" max="6235" width="9.81640625" style="73" customWidth="1"/>
    <col min="6236" max="6400" width="9.26953125" style="73"/>
    <col min="6401" max="6401" width="125.81640625" style="73" customWidth="1"/>
    <col min="6402" max="6402" width="13.453125" style="73" customWidth="1"/>
    <col min="6403" max="6490" width="10.7265625" style="73" customWidth="1"/>
    <col min="6491" max="6491" width="9.81640625" style="73" customWidth="1"/>
    <col min="6492" max="6656" width="9.26953125" style="73"/>
    <col min="6657" max="6657" width="125.81640625" style="73" customWidth="1"/>
    <col min="6658" max="6658" width="13.453125" style="73" customWidth="1"/>
    <col min="6659" max="6746" width="10.7265625" style="73" customWidth="1"/>
    <col min="6747" max="6747" width="9.81640625" style="73" customWidth="1"/>
    <col min="6748" max="6912" width="9.26953125" style="73"/>
    <col min="6913" max="6913" width="125.81640625" style="73" customWidth="1"/>
    <col min="6914" max="6914" width="13.453125" style="73" customWidth="1"/>
    <col min="6915" max="7002" width="10.7265625" style="73" customWidth="1"/>
    <col min="7003" max="7003" width="9.81640625" style="73" customWidth="1"/>
    <col min="7004" max="7168" width="9.26953125" style="73"/>
    <col min="7169" max="7169" width="125.81640625" style="73" customWidth="1"/>
    <col min="7170" max="7170" width="13.453125" style="73" customWidth="1"/>
    <col min="7171" max="7258" width="10.7265625" style="73" customWidth="1"/>
    <col min="7259" max="7259" width="9.81640625" style="73" customWidth="1"/>
    <col min="7260" max="7424" width="9.26953125" style="73"/>
    <col min="7425" max="7425" width="125.81640625" style="73" customWidth="1"/>
    <col min="7426" max="7426" width="13.453125" style="73" customWidth="1"/>
    <col min="7427" max="7514" width="10.7265625" style="73" customWidth="1"/>
    <col min="7515" max="7515" width="9.81640625" style="73" customWidth="1"/>
    <col min="7516" max="7680" width="9.26953125" style="73"/>
    <col min="7681" max="7681" width="125.81640625" style="73" customWidth="1"/>
    <col min="7682" max="7682" width="13.453125" style="73" customWidth="1"/>
    <col min="7683" max="7770" width="10.7265625" style="73" customWidth="1"/>
    <col min="7771" max="7771" width="9.81640625" style="73" customWidth="1"/>
    <col min="7772" max="7936" width="9.26953125" style="73"/>
    <col min="7937" max="7937" width="125.81640625" style="73" customWidth="1"/>
    <col min="7938" max="7938" width="13.453125" style="73" customWidth="1"/>
    <col min="7939" max="8026" width="10.7265625" style="73" customWidth="1"/>
    <col min="8027" max="8027" width="9.81640625" style="73" customWidth="1"/>
    <col min="8028" max="8192" width="9.26953125" style="73"/>
    <col min="8193" max="8193" width="125.81640625" style="73" customWidth="1"/>
    <col min="8194" max="8194" width="13.453125" style="73" customWidth="1"/>
    <col min="8195" max="8282" width="10.7265625" style="73" customWidth="1"/>
    <col min="8283" max="8283" width="9.81640625" style="73" customWidth="1"/>
    <col min="8284" max="8448" width="9.26953125" style="73"/>
    <col min="8449" max="8449" width="125.81640625" style="73" customWidth="1"/>
    <col min="8450" max="8450" width="13.453125" style="73" customWidth="1"/>
    <col min="8451" max="8538" width="10.7265625" style="73" customWidth="1"/>
    <col min="8539" max="8539" width="9.81640625" style="73" customWidth="1"/>
    <col min="8540" max="8704" width="9.26953125" style="73"/>
    <col min="8705" max="8705" width="125.81640625" style="73" customWidth="1"/>
    <col min="8706" max="8706" width="13.453125" style="73" customWidth="1"/>
    <col min="8707" max="8794" width="10.7265625" style="73" customWidth="1"/>
    <col min="8795" max="8795" width="9.81640625" style="73" customWidth="1"/>
    <col min="8796" max="8960" width="9.26953125" style="73"/>
    <col min="8961" max="8961" width="125.81640625" style="73" customWidth="1"/>
    <col min="8962" max="8962" width="13.453125" style="73" customWidth="1"/>
    <col min="8963" max="9050" width="10.7265625" style="73" customWidth="1"/>
    <col min="9051" max="9051" width="9.81640625" style="73" customWidth="1"/>
    <col min="9052" max="9216" width="9.26953125" style="73"/>
    <col min="9217" max="9217" width="125.81640625" style="73" customWidth="1"/>
    <col min="9218" max="9218" width="13.453125" style="73" customWidth="1"/>
    <col min="9219" max="9306" width="10.7265625" style="73" customWidth="1"/>
    <col min="9307" max="9307" width="9.81640625" style="73" customWidth="1"/>
    <col min="9308" max="9472" width="9.26953125" style="73"/>
    <col min="9473" max="9473" width="125.81640625" style="73" customWidth="1"/>
    <col min="9474" max="9474" width="13.453125" style="73" customWidth="1"/>
    <col min="9475" max="9562" width="10.7265625" style="73" customWidth="1"/>
    <col min="9563" max="9563" width="9.81640625" style="73" customWidth="1"/>
    <col min="9564" max="9728" width="9.26953125" style="73"/>
    <col min="9729" max="9729" width="125.81640625" style="73" customWidth="1"/>
    <col min="9730" max="9730" width="13.453125" style="73" customWidth="1"/>
    <col min="9731" max="9818" width="10.7265625" style="73" customWidth="1"/>
    <col min="9819" max="9819" width="9.81640625" style="73" customWidth="1"/>
    <col min="9820" max="9984" width="9.26953125" style="73"/>
    <col min="9985" max="9985" width="125.81640625" style="73" customWidth="1"/>
    <col min="9986" max="9986" width="13.453125" style="73" customWidth="1"/>
    <col min="9987" max="10074" width="10.7265625" style="73" customWidth="1"/>
    <col min="10075" max="10075" width="9.81640625" style="73" customWidth="1"/>
    <col min="10076" max="10240" width="9.26953125" style="73"/>
    <col min="10241" max="10241" width="125.81640625" style="73" customWidth="1"/>
    <col min="10242" max="10242" width="13.453125" style="73" customWidth="1"/>
    <col min="10243" max="10330" width="10.7265625" style="73" customWidth="1"/>
    <col min="10331" max="10331" width="9.81640625" style="73" customWidth="1"/>
    <col min="10332" max="10496" width="9.26953125" style="73"/>
    <col min="10497" max="10497" width="125.81640625" style="73" customWidth="1"/>
    <col min="10498" max="10498" width="13.453125" style="73" customWidth="1"/>
    <col min="10499" max="10586" width="10.7265625" style="73" customWidth="1"/>
    <col min="10587" max="10587" width="9.81640625" style="73" customWidth="1"/>
    <col min="10588" max="10752" width="9.26953125" style="73"/>
    <col min="10753" max="10753" width="125.81640625" style="73" customWidth="1"/>
    <col min="10754" max="10754" width="13.453125" style="73" customWidth="1"/>
    <col min="10755" max="10842" width="10.7265625" style="73" customWidth="1"/>
    <col min="10843" max="10843" width="9.81640625" style="73" customWidth="1"/>
    <col min="10844" max="11008" width="9.26953125" style="73"/>
    <col min="11009" max="11009" width="125.81640625" style="73" customWidth="1"/>
    <col min="11010" max="11010" width="13.453125" style="73" customWidth="1"/>
    <col min="11011" max="11098" width="10.7265625" style="73" customWidth="1"/>
    <col min="11099" max="11099" width="9.81640625" style="73" customWidth="1"/>
    <col min="11100" max="11264" width="9.26953125" style="73"/>
    <col min="11265" max="11265" width="125.81640625" style="73" customWidth="1"/>
    <col min="11266" max="11266" width="13.453125" style="73" customWidth="1"/>
    <col min="11267" max="11354" width="10.7265625" style="73" customWidth="1"/>
    <col min="11355" max="11355" width="9.81640625" style="73" customWidth="1"/>
    <col min="11356" max="11520" width="9.26953125" style="73"/>
    <col min="11521" max="11521" width="125.81640625" style="73" customWidth="1"/>
    <col min="11522" max="11522" width="13.453125" style="73" customWidth="1"/>
    <col min="11523" max="11610" width="10.7265625" style="73" customWidth="1"/>
    <col min="11611" max="11611" width="9.81640625" style="73" customWidth="1"/>
    <col min="11612" max="11776" width="9.26953125" style="73"/>
    <col min="11777" max="11777" width="125.81640625" style="73" customWidth="1"/>
    <col min="11778" max="11778" width="13.453125" style="73" customWidth="1"/>
    <col min="11779" max="11866" width="10.7265625" style="73" customWidth="1"/>
    <col min="11867" max="11867" width="9.81640625" style="73" customWidth="1"/>
    <col min="11868" max="12032" width="9.26953125" style="73"/>
    <col min="12033" max="12033" width="125.81640625" style="73" customWidth="1"/>
    <col min="12034" max="12034" width="13.453125" style="73" customWidth="1"/>
    <col min="12035" max="12122" width="10.7265625" style="73" customWidth="1"/>
    <col min="12123" max="12123" width="9.81640625" style="73" customWidth="1"/>
    <col min="12124" max="12288" width="9.26953125" style="73"/>
    <col min="12289" max="12289" width="125.81640625" style="73" customWidth="1"/>
    <col min="12290" max="12290" width="13.453125" style="73" customWidth="1"/>
    <col min="12291" max="12378" width="10.7265625" style="73" customWidth="1"/>
    <col min="12379" max="12379" width="9.81640625" style="73" customWidth="1"/>
    <col min="12380" max="12544" width="9.26953125" style="73"/>
    <col min="12545" max="12545" width="125.81640625" style="73" customWidth="1"/>
    <col min="12546" max="12546" width="13.453125" style="73" customWidth="1"/>
    <col min="12547" max="12634" width="10.7265625" style="73" customWidth="1"/>
    <col min="12635" max="12635" width="9.81640625" style="73" customWidth="1"/>
    <col min="12636" max="12800" width="9.26953125" style="73"/>
    <col min="12801" max="12801" width="125.81640625" style="73" customWidth="1"/>
    <col min="12802" max="12802" width="13.453125" style="73" customWidth="1"/>
    <col min="12803" max="12890" width="10.7265625" style="73" customWidth="1"/>
    <col min="12891" max="12891" width="9.81640625" style="73" customWidth="1"/>
    <col min="12892" max="13056" width="9.26953125" style="73"/>
    <col min="13057" max="13057" width="125.81640625" style="73" customWidth="1"/>
    <col min="13058" max="13058" width="13.453125" style="73" customWidth="1"/>
    <col min="13059" max="13146" width="10.7265625" style="73" customWidth="1"/>
    <col min="13147" max="13147" width="9.81640625" style="73" customWidth="1"/>
    <col min="13148" max="13312" width="9.26953125" style="73"/>
    <col min="13313" max="13313" width="125.81640625" style="73" customWidth="1"/>
    <col min="13314" max="13314" width="13.453125" style="73" customWidth="1"/>
    <col min="13315" max="13402" width="10.7265625" style="73" customWidth="1"/>
    <col min="13403" max="13403" width="9.81640625" style="73" customWidth="1"/>
    <col min="13404" max="13568" width="9.26953125" style="73"/>
    <col min="13569" max="13569" width="125.81640625" style="73" customWidth="1"/>
    <col min="13570" max="13570" width="13.453125" style="73" customWidth="1"/>
    <col min="13571" max="13658" width="10.7265625" style="73" customWidth="1"/>
    <col min="13659" max="13659" width="9.81640625" style="73" customWidth="1"/>
    <col min="13660" max="13824" width="9.26953125" style="73"/>
    <col min="13825" max="13825" width="125.81640625" style="73" customWidth="1"/>
    <col min="13826" max="13826" width="13.453125" style="73" customWidth="1"/>
    <col min="13827" max="13914" width="10.7265625" style="73" customWidth="1"/>
    <col min="13915" max="13915" width="9.81640625" style="73" customWidth="1"/>
    <col min="13916" max="14080" width="9.26953125" style="73"/>
    <col min="14081" max="14081" width="125.81640625" style="73" customWidth="1"/>
    <col min="14082" max="14082" width="13.453125" style="73" customWidth="1"/>
    <col min="14083" max="14170" width="10.7265625" style="73" customWidth="1"/>
    <col min="14171" max="14171" width="9.81640625" style="73" customWidth="1"/>
    <col min="14172" max="14336" width="9.26953125" style="73"/>
    <col min="14337" max="14337" width="125.81640625" style="73" customWidth="1"/>
    <col min="14338" max="14338" width="13.453125" style="73" customWidth="1"/>
    <col min="14339" max="14426" width="10.7265625" style="73" customWidth="1"/>
    <col min="14427" max="14427" width="9.81640625" style="73" customWidth="1"/>
    <col min="14428" max="14592" width="9.26953125" style="73"/>
    <col min="14593" max="14593" width="125.81640625" style="73" customWidth="1"/>
    <col min="14594" max="14594" width="13.453125" style="73" customWidth="1"/>
    <col min="14595" max="14682" width="10.7265625" style="73" customWidth="1"/>
    <col min="14683" max="14683" width="9.81640625" style="73" customWidth="1"/>
    <col min="14684" max="14848" width="9.26953125" style="73"/>
    <col min="14849" max="14849" width="125.81640625" style="73" customWidth="1"/>
    <col min="14850" max="14850" width="13.453125" style="73" customWidth="1"/>
    <col min="14851" max="14938" width="10.7265625" style="73" customWidth="1"/>
    <col min="14939" max="14939" width="9.81640625" style="73" customWidth="1"/>
    <col min="14940" max="15104" width="9.26953125" style="73"/>
    <col min="15105" max="15105" width="125.81640625" style="73" customWidth="1"/>
    <col min="15106" max="15106" width="13.453125" style="73" customWidth="1"/>
    <col min="15107" max="15194" width="10.7265625" style="73" customWidth="1"/>
    <col min="15195" max="15195" width="9.81640625" style="73" customWidth="1"/>
    <col min="15196" max="15360" width="9.26953125" style="73"/>
    <col min="15361" max="15361" width="125.81640625" style="73" customWidth="1"/>
    <col min="15362" max="15362" width="13.453125" style="73" customWidth="1"/>
    <col min="15363" max="15450" width="10.7265625" style="73" customWidth="1"/>
    <col min="15451" max="15451" width="9.81640625" style="73" customWidth="1"/>
    <col min="15452" max="15616" width="9.26953125" style="73"/>
    <col min="15617" max="15617" width="125.81640625" style="73" customWidth="1"/>
    <col min="15618" max="15618" width="13.453125" style="73" customWidth="1"/>
    <col min="15619" max="15706" width="10.7265625" style="73" customWidth="1"/>
    <col min="15707" max="15707" width="9.81640625" style="73" customWidth="1"/>
    <col min="15708" max="15872" width="9.26953125" style="73"/>
    <col min="15873" max="15873" width="125.81640625" style="73" customWidth="1"/>
    <col min="15874" max="15874" width="13.453125" style="73" customWidth="1"/>
    <col min="15875" max="15962" width="10.7265625" style="73" customWidth="1"/>
    <col min="15963" max="15963" width="9.81640625" style="73" customWidth="1"/>
    <col min="15964" max="16128" width="9.26953125" style="73"/>
    <col min="16129" max="16129" width="125.81640625" style="73" customWidth="1"/>
    <col min="16130" max="16130" width="13.453125" style="73" customWidth="1"/>
    <col min="16131" max="16218" width="10.7265625" style="73" customWidth="1"/>
    <col min="16219" max="16219" width="9.81640625" style="73" customWidth="1"/>
    <col min="16220" max="16384" width="9.26953125" style="73"/>
  </cols>
  <sheetData>
    <row r="1" spans="1:1">
      <c r="A1" s="72" t="s">
        <v>63</v>
      </c>
    </row>
    <row r="2" spans="1:1" s="75" customFormat="1">
      <c r="A2" s="74"/>
    </row>
    <row r="4" spans="1:1" s="77" customFormat="1" ht="23">
      <c r="A4" s="76" t="s">
        <v>64</v>
      </c>
    </row>
    <row r="5" spans="1:1" s="77" customFormat="1" ht="46">
      <c r="A5" s="76" t="s">
        <v>65</v>
      </c>
    </row>
    <row r="6" spans="1:1" s="78" customFormat="1" ht="46">
      <c r="A6" s="76" t="s">
        <v>66</v>
      </c>
    </row>
    <row r="7" spans="1:1" s="77" customFormat="1">
      <c r="A7" s="79" t="s">
        <v>67</v>
      </c>
    </row>
    <row r="8" spans="1:1" s="77" customFormat="1">
      <c r="A8" s="79" t="s">
        <v>68</v>
      </c>
    </row>
    <row r="9" spans="1:1" s="77" customFormat="1">
      <c r="A9" s="79" t="s">
        <v>69</v>
      </c>
    </row>
    <row r="10" spans="1:1" s="77" customFormat="1">
      <c r="A10" s="79" t="s">
        <v>70</v>
      </c>
    </row>
    <row r="11" spans="1:1" s="77" customFormat="1">
      <c r="A11" s="79" t="s">
        <v>71</v>
      </c>
    </row>
    <row r="12" spans="1:1" s="77" customFormat="1">
      <c r="A12" s="79"/>
    </row>
    <row r="13" spans="1:1" s="78" customFormat="1">
      <c r="A13" s="79" t="s">
        <v>72</v>
      </c>
    </row>
    <row r="14" spans="1:1" s="77" customFormat="1" ht="23">
      <c r="A14" s="79" t="s">
        <v>73</v>
      </c>
    </row>
    <row r="15" spans="1:1" s="77" customFormat="1" ht="23">
      <c r="A15" s="79" t="s">
        <v>74</v>
      </c>
    </row>
    <row r="16" spans="1:1" s="77" customFormat="1" ht="34.5">
      <c r="A16" s="79" t="s">
        <v>75</v>
      </c>
    </row>
    <row r="17" spans="1:1" s="77" customFormat="1" ht="23">
      <c r="A17" s="79" t="s">
        <v>76</v>
      </c>
    </row>
    <row r="18" spans="1:1" s="77" customFormat="1" ht="23">
      <c r="A18" s="79" t="s">
        <v>77</v>
      </c>
    </row>
    <row r="19" spans="1:1" s="77" customFormat="1">
      <c r="A19" s="79" t="s">
        <v>78</v>
      </c>
    </row>
    <row r="20" spans="1:1" s="77" customFormat="1">
      <c r="A20" s="79" t="s">
        <v>79</v>
      </c>
    </row>
    <row r="21" spans="1:1" s="77" customFormat="1">
      <c r="A21" s="79" t="s">
        <v>80</v>
      </c>
    </row>
    <row r="22" spans="1:1" s="77" customFormat="1">
      <c r="A22" s="79" t="s">
        <v>81</v>
      </c>
    </row>
    <row r="23" spans="1:1" s="77" customFormat="1">
      <c r="A23" s="79"/>
    </row>
    <row r="24" spans="1:1" s="77" customFormat="1" ht="34.5">
      <c r="A24" s="79" t="s">
        <v>82</v>
      </c>
    </row>
    <row r="25" spans="1:1" s="77" customFormat="1" ht="34.5">
      <c r="A25" s="79" t="s">
        <v>83</v>
      </c>
    </row>
    <row r="26" spans="1:1" s="77" customFormat="1" ht="23">
      <c r="A26" s="79" t="s">
        <v>84</v>
      </c>
    </row>
    <row r="27" spans="1:1" s="77" customFormat="1" ht="23">
      <c r="A27" s="79" t="s">
        <v>85</v>
      </c>
    </row>
    <row r="28" spans="1:1" s="77" customFormat="1">
      <c r="A28" s="79"/>
    </row>
    <row r="29" spans="1:1" s="77" customFormat="1">
      <c r="A29" s="79" t="s">
        <v>86</v>
      </c>
    </row>
    <row r="30" spans="1:1" s="77" customFormat="1" ht="34.5">
      <c r="A30" s="79" t="s">
        <v>87</v>
      </c>
    </row>
    <row r="31" spans="1:1" s="77" customFormat="1" ht="46">
      <c r="A31" s="76" t="s">
        <v>88</v>
      </c>
    </row>
    <row r="32" spans="1:1" s="77" customFormat="1">
      <c r="A32" s="79" t="s">
        <v>89</v>
      </c>
    </row>
    <row r="33" spans="1:1" s="77" customFormat="1">
      <c r="A33" s="79"/>
    </row>
    <row r="34" spans="1:1" s="77" customFormat="1">
      <c r="A34" s="79" t="s">
        <v>90</v>
      </c>
    </row>
    <row r="35" spans="1:1" s="77" customFormat="1" ht="34.5">
      <c r="A35" s="79" t="s">
        <v>91</v>
      </c>
    </row>
    <row r="36" spans="1:1" s="77" customFormat="1">
      <c r="A36" s="80"/>
    </row>
    <row r="37" spans="1:1" s="77" customFormat="1">
      <c r="A37" s="79" t="s">
        <v>92</v>
      </c>
    </row>
    <row r="38" spans="1:1" s="77" customFormat="1" ht="23">
      <c r="A38" s="79" t="s">
        <v>93</v>
      </c>
    </row>
    <row r="39" spans="1:1" s="77" customFormat="1">
      <c r="A39" s="79"/>
    </row>
    <row r="40" spans="1:1" s="77" customFormat="1">
      <c r="A40" s="79" t="s">
        <v>94</v>
      </c>
    </row>
    <row r="41" spans="1:1" s="77" customFormat="1" ht="34.5">
      <c r="A41" s="79" t="s">
        <v>95</v>
      </c>
    </row>
    <row r="42" spans="1:1" s="77" customFormat="1">
      <c r="A42" s="79"/>
    </row>
    <row r="43" spans="1:1" s="77" customFormat="1">
      <c r="A43" s="79" t="s">
        <v>96</v>
      </c>
    </row>
    <row r="44" spans="1:1" s="77" customFormat="1" ht="23">
      <c r="A44" s="79" t="s">
        <v>97</v>
      </c>
    </row>
    <row r="45" spans="1:1" s="77" customFormat="1">
      <c r="A45" s="79"/>
    </row>
    <row r="46" spans="1:1" s="77" customFormat="1">
      <c r="A46" s="79" t="s">
        <v>98</v>
      </c>
    </row>
    <row r="47" spans="1:1" s="77" customFormat="1">
      <c r="A47" s="79" t="s">
        <v>99</v>
      </c>
    </row>
    <row r="48" spans="1:1" s="77" customFormat="1">
      <c r="A48" s="79"/>
    </row>
    <row r="49" spans="1:1" s="77" customFormat="1">
      <c r="A49" s="79" t="s">
        <v>100</v>
      </c>
    </row>
    <row r="50" spans="1:1" s="77" customFormat="1" ht="46">
      <c r="A50" s="76" t="s">
        <v>101</v>
      </c>
    </row>
    <row r="51" spans="1:1" s="77" customFormat="1">
      <c r="A51" s="79"/>
    </row>
    <row r="52" spans="1:1" s="77" customFormat="1">
      <c r="A52" s="79" t="s">
        <v>102</v>
      </c>
    </row>
    <row r="53" spans="1:1" s="77" customFormat="1" ht="23">
      <c r="A53" s="79" t="s">
        <v>103</v>
      </c>
    </row>
    <row r="54" spans="1:1" s="77" customFormat="1">
      <c r="A54" s="79" t="s">
        <v>104</v>
      </c>
    </row>
    <row r="55" spans="1:1" s="77" customFormat="1">
      <c r="A55" s="79" t="s">
        <v>105</v>
      </c>
    </row>
    <row r="56" spans="1:1" s="77" customFormat="1">
      <c r="A56" s="79" t="s">
        <v>106</v>
      </c>
    </row>
    <row r="57" spans="1:1" s="77" customFormat="1">
      <c r="A57" s="79" t="s">
        <v>107</v>
      </c>
    </row>
    <row r="58" spans="1:1" s="77" customFormat="1">
      <c r="A58" s="79" t="s">
        <v>108</v>
      </c>
    </row>
    <row r="59" spans="1:1" s="77" customFormat="1">
      <c r="A59" s="79" t="s">
        <v>109</v>
      </c>
    </row>
    <row r="60" spans="1:1" s="77" customFormat="1">
      <c r="A60" s="79" t="s">
        <v>110</v>
      </c>
    </row>
    <row r="61" spans="1:1" s="77" customFormat="1">
      <c r="A61" s="79" t="s">
        <v>111</v>
      </c>
    </row>
    <row r="62" spans="1:1" s="77" customFormat="1">
      <c r="A62" s="79" t="s">
        <v>112</v>
      </c>
    </row>
    <row r="63" spans="1:1" s="77" customFormat="1">
      <c r="A63" s="79" t="s">
        <v>113</v>
      </c>
    </row>
    <row r="64" spans="1:1" s="77" customFormat="1">
      <c r="A64" s="79"/>
    </row>
    <row r="65" spans="1:1" s="77" customFormat="1" ht="23">
      <c r="A65" s="79" t="s">
        <v>114</v>
      </c>
    </row>
    <row r="66" spans="1:1" s="77" customFormat="1" ht="23">
      <c r="A66" s="79" t="s">
        <v>115</v>
      </c>
    </row>
    <row r="67" spans="1:1" s="77" customFormat="1" ht="23">
      <c r="A67" s="79" t="s">
        <v>116</v>
      </c>
    </row>
    <row r="68" spans="1:1" s="77" customFormat="1" ht="23">
      <c r="A68" s="79" t="s">
        <v>117</v>
      </c>
    </row>
    <row r="69" spans="1:1" s="77" customFormat="1" ht="23">
      <c r="A69" s="79" t="s">
        <v>118</v>
      </c>
    </row>
    <row r="70" spans="1:1" s="77" customFormat="1">
      <c r="A70" s="79"/>
    </row>
    <row r="71" spans="1:1" s="77" customFormat="1" ht="23">
      <c r="A71" s="79" t="s">
        <v>119</v>
      </c>
    </row>
    <row r="72" spans="1:1" s="77" customFormat="1">
      <c r="A72" s="79"/>
    </row>
    <row r="73" spans="1:1" s="77" customFormat="1">
      <c r="A73" s="79" t="s">
        <v>120</v>
      </c>
    </row>
    <row r="74" spans="1:1" s="77" customFormat="1" ht="115">
      <c r="A74" s="76" t="s">
        <v>121</v>
      </c>
    </row>
    <row r="75" spans="1:1" s="77" customFormat="1">
      <c r="A75" s="81" t="s">
        <v>122</v>
      </c>
    </row>
    <row r="76" spans="1:1" s="77" customFormat="1">
      <c r="A76" s="79"/>
    </row>
    <row r="77" spans="1:1" s="77" customFormat="1">
      <c r="A77" s="79" t="s">
        <v>123</v>
      </c>
    </row>
    <row r="78" spans="1:1" s="77" customFormat="1" ht="57.5">
      <c r="A78" s="76" t="s">
        <v>124</v>
      </c>
    </row>
    <row r="79" spans="1:1" s="77" customFormat="1" ht="23">
      <c r="A79" s="76" t="s">
        <v>125</v>
      </c>
    </row>
    <row r="80" spans="1:1" s="77" customFormat="1" ht="80.5">
      <c r="A80" s="76" t="s">
        <v>126</v>
      </c>
    </row>
    <row r="81" spans="1:1" s="77" customFormat="1">
      <c r="A81" s="76" t="s">
        <v>127</v>
      </c>
    </row>
    <row r="82" spans="1:1" s="77" customFormat="1">
      <c r="A82" s="79"/>
    </row>
    <row r="83" spans="1:1" s="77" customFormat="1">
      <c r="A83" s="79" t="s">
        <v>128</v>
      </c>
    </row>
    <row r="84" spans="1:1" s="77" customFormat="1" ht="69">
      <c r="A84" s="76" t="s">
        <v>129</v>
      </c>
    </row>
    <row r="85" spans="1:1" s="77" customFormat="1">
      <c r="A85" s="82" t="s">
        <v>130</v>
      </c>
    </row>
    <row r="86" spans="1:1" s="77" customFormat="1">
      <c r="A86" s="82" t="s">
        <v>131</v>
      </c>
    </row>
    <row r="87" spans="1:1">
      <c r="A87" s="82"/>
    </row>
    <row r="88" spans="1:1">
      <c r="A88" s="83" t="s">
        <v>132</v>
      </c>
    </row>
    <row r="89" spans="1:1" ht="57.5">
      <c r="A89" s="84" t="s">
        <v>133</v>
      </c>
    </row>
    <row r="90" spans="1:1">
      <c r="A90" s="82"/>
    </row>
    <row r="91" spans="1:1">
      <c r="A91" s="82"/>
    </row>
    <row r="92" spans="1:1">
      <c r="A92" s="82"/>
    </row>
    <row r="93" spans="1:1">
      <c r="A93" s="82"/>
    </row>
    <row r="94" spans="1:1">
      <c r="A94" s="82"/>
    </row>
    <row r="95" spans="1:1">
      <c r="A95" s="82"/>
    </row>
    <row r="96" spans="1:1">
      <c r="A96" s="82"/>
    </row>
    <row r="97" spans="1:1">
      <c r="A97" s="82"/>
    </row>
    <row r="98" spans="1:1">
      <c r="A98" s="82"/>
    </row>
    <row r="99" spans="1:1">
      <c r="A99" s="82"/>
    </row>
    <row r="100" spans="1:1">
      <c r="A100" s="82"/>
    </row>
    <row r="101" spans="1:1">
      <c r="A101" s="82"/>
    </row>
    <row r="102" spans="1:1">
      <c r="A102" s="82"/>
    </row>
    <row r="103" spans="1:1">
      <c r="A103" s="82"/>
    </row>
    <row r="104" spans="1:1">
      <c r="A104" s="82"/>
    </row>
    <row r="105" spans="1:1">
      <c r="A105" s="82"/>
    </row>
    <row r="106" spans="1:1">
      <c r="A106" s="82"/>
    </row>
    <row r="107" spans="1:1">
      <c r="A107" s="82"/>
    </row>
    <row r="108" spans="1:1">
      <c r="A108" s="82"/>
    </row>
    <row r="109" spans="1:1">
      <c r="A109" s="82"/>
    </row>
    <row r="110" spans="1:1">
      <c r="A110" s="82"/>
    </row>
    <row r="111" spans="1:1">
      <c r="A111" s="82"/>
    </row>
    <row r="112" spans="1:1">
      <c r="A112" s="82"/>
    </row>
    <row r="113" spans="1:1">
      <c r="A113" s="82"/>
    </row>
    <row r="114" spans="1:1">
      <c r="A114" s="82"/>
    </row>
    <row r="115" spans="1:1">
      <c r="A115" s="82"/>
    </row>
    <row r="116" spans="1:1">
      <c r="A116" s="82"/>
    </row>
    <row r="117" spans="1:1">
      <c r="A117" s="82"/>
    </row>
    <row r="118" spans="1:1">
      <c r="A118" s="82"/>
    </row>
    <row r="119" spans="1:1">
      <c r="A119" s="82"/>
    </row>
    <row r="120" spans="1:1">
      <c r="A120" s="82"/>
    </row>
    <row r="121" spans="1:1">
      <c r="A121" s="82"/>
    </row>
    <row r="122" spans="1:1">
      <c r="A122" s="82"/>
    </row>
    <row r="123" spans="1:1">
      <c r="A123" s="82"/>
    </row>
    <row r="124" spans="1:1">
      <c r="A124" s="82"/>
    </row>
    <row r="125" spans="1:1">
      <c r="A125" s="82"/>
    </row>
    <row r="126" spans="1:1">
      <c r="A126" s="82"/>
    </row>
    <row r="127" spans="1:1">
      <c r="A127" s="82"/>
    </row>
    <row r="128" spans="1:1">
      <c r="A128" s="82"/>
    </row>
    <row r="129" spans="1:1">
      <c r="A129" s="82"/>
    </row>
    <row r="130" spans="1:1">
      <c r="A130" s="82"/>
    </row>
    <row r="131" spans="1:1">
      <c r="A131" s="82"/>
    </row>
    <row r="132" spans="1:1">
      <c r="A132" s="82"/>
    </row>
    <row r="133" spans="1:1">
      <c r="A133" s="82"/>
    </row>
    <row r="134" spans="1:1">
      <c r="A134" s="82"/>
    </row>
    <row r="135" spans="1:1">
      <c r="A135" s="82"/>
    </row>
    <row r="136" spans="1:1">
      <c r="A136" s="82"/>
    </row>
    <row r="137" spans="1:1">
      <c r="A137" s="82"/>
    </row>
    <row r="138" spans="1:1">
      <c r="A138" s="82"/>
    </row>
    <row r="139" spans="1:1">
      <c r="A139" s="82"/>
    </row>
    <row r="140" spans="1:1">
      <c r="A140" s="82"/>
    </row>
    <row r="141" spans="1:1">
      <c r="A141" s="82"/>
    </row>
    <row r="142" spans="1:1">
      <c r="A142" s="82"/>
    </row>
  </sheetData>
  <sheetProtection formatCells="0" formatColumns="0" formatRows="0" insertColumns="0" insertRows="0" insertHyperlinks="0" deleteColumns="0" deleteRows="0" sort="0" autoFilter="0" pivotTables="0"/>
  <autoFilter ref="A3" xr:uid="{00000000-0009-0000-0000-000001000000}"/>
  <pageMargins left="0.70866141732283472" right="0.19685039370078741" top="0.78740157480314965" bottom="0.78740157480314965" header="0.31496062992125984" footer="0.31496062992125984"/>
  <pageSetup paperSize="9" fitToHeight="500" orientation="portrait" r:id="rId1"/>
  <headerFooter alignWithMargins="0">
    <oddHeader>&amp;C&amp;"PF Din Text Cond Pro,Regular"TROŠKOVNIK&amp;R&amp;"PF Din Text Cond Pro,Regular"Statera d.o.o. J.J.Strossmayera 341, Osijek</oddHeader>
    <oddFooter xml:space="preserve">&amp;R&amp;"PF Din Text Cond Pro,Regular"strana &amp;P/&amp;N
</oddFooter>
  </headerFooter>
  <rowBreaks count="2" manualBreakCount="2">
    <brk id="27" man="1"/>
    <brk id="6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00B0F0"/>
  </sheetPr>
  <dimension ref="A1:I44"/>
  <sheetViews>
    <sheetView zoomScaleNormal="100" zoomScaleSheetLayoutView="100" zoomScalePageLayoutView="110" workbookViewId="0">
      <selection activeCell="G25" sqref="G25"/>
    </sheetView>
  </sheetViews>
  <sheetFormatPr defaultColWidth="9.1796875" defaultRowHeight="13"/>
  <cols>
    <col min="1" max="1" width="5" style="158" customWidth="1"/>
    <col min="2" max="2" width="74.7265625" style="29" customWidth="1"/>
    <col min="3" max="3" width="6.7265625" style="20" customWidth="1"/>
    <col min="4" max="4" width="9.26953125" style="68" customWidth="1"/>
    <col min="5" max="5" width="9.5429687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7" ht="34.5">
      <c r="A1" s="156" t="s">
        <v>5</v>
      </c>
      <c r="B1" s="121" t="s">
        <v>4</v>
      </c>
      <c r="C1" s="122" t="s">
        <v>6</v>
      </c>
      <c r="D1" s="123" t="s">
        <v>7</v>
      </c>
      <c r="E1" s="124" t="s">
        <v>8</v>
      </c>
      <c r="F1" s="124" t="s">
        <v>9</v>
      </c>
    </row>
    <row r="2" spans="1:7" ht="18.5">
      <c r="A2" s="130" t="s">
        <v>60</v>
      </c>
      <c r="B2" s="1023" t="s">
        <v>367</v>
      </c>
      <c r="C2" s="1024"/>
      <c r="D2" s="1024"/>
      <c r="E2" s="1024"/>
      <c r="F2" s="1024"/>
    </row>
    <row r="3" spans="1:7" s="22" customFormat="1" ht="14">
      <c r="A3" s="177"/>
      <c r="B3" s="177"/>
      <c r="C3" s="177"/>
      <c r="D3" s="177"/>
      <c r="E3" s="177"/>
      <c r="F3" s="177"/>
      <c r="G3" s="23"/>
    </row>
    <row r="4" spans="1:7" s="22" customFormat="1" ht="123" customHeight="1">
      <c r="A4" s="1038" t="s">
        <v>383</v>
      </c>
      <c r="B4" s="134" t="s">
        <v>788</v>
      </c>
      <c r="C4" s="102"/>
      <c r="D4" s="136"/>
      <c r="E4" s="104"/>
      <c r="F4" s="104"/>
      <c r="G4" s="23"/>
    </row>
    <row r="5" spans="1:7" ht="14.25" customHeight="1">
      <c r="A5" s="1039"/>
      <c r="B5" s="178" t="s">
        <v>320</v>
      </c>
      <c r="C5" s="179"/>
      <c r="D5" s="179"/>
      <c r="E5" s="179"/>
      <c r="F5" s="180"/>
    </row>
    <row r="6" spans="1:7" ht="14.5">
      <c r="A6" s="1039"/>
      <c r="B6" s="92" t="s">
        <v>369</v>
      </c>
      <c r="C6" s="87" t="s">
        <v>134</v>
      </c>
      <c r="D6" s="88">
        <v>212</v>
      </c>
      <c r="E6" s="88"/>
      <c r="F6" s="89">
        <f>D6*E6</f>
        <v>0</v>
      </c>
    </row>
    <row r="7" spans="1:7" ht="14.5">
      <c r="A7" s="1039"/>
      <c r="B7" s="92" t="s">
        <v>370</v>
      </c>
      <c r="C7" s="87" t="s">
        <v>134</v>
      </c>
      <c r="D7" s="88">
        <v>930</v>
      </c>
      <c r="E7" s="88"/>
      <c r="F7" s="89">
        <f>D7*E7</f>
        <v>0</v>
      </c>
    </row>
    <row r="8" spans="1:7" ht="14.5">
      <c r="A8" s="1039"/>
      <c r="B8" s="92" t="s">
        <v>371</v>
      </c>
      <c r="C8" s="87" t="s">
        <v>134</v>
      </c>
      <c r="D8" s="88">
        <v>170</v>
      </c>
      <c r="E8" s="88"/>
      <c r="F8" s="89">
        <f>D8*E8</f>
        <v>0</v>
      </c>
    </row>
    <row r="9" spans="1:7" ht="12.5">
      <c r="A9" s="1039"/>
      <c r="B9" s="181"/>
      <c r="C9" s="182"/>
      <c r="D9" s="182"/>
      <c r="E9" s="182"/>
      <c r="F9" s="183"/>
    </row>
    <row r="10" spans="1:7" ht="14.25" customHeight="1">
      <c r="A10" s="1039"/>
      <c r="B10" s="178" t="s">
        <v>372</v>
      </c>
      <c r="C10" s="179"/>
      <c r="D10" s="179"/>
      <c r="E10" s="179"/>
      <c r="F10" s="180"/>
    </row>
    <row r="11" spans="1:7" ht="14.5">
      <c r="A11" s="1039"/>
      <c r="B11" s="92" t="s">
        <v>369</v>
      </c>
      <c r="C11" s="87" t="s">
        <v>134</v>
      </c>
      <c r="D11" s="88">
        <v>202</v>
      </c>
      <c r="E11" s="88"/>
      <c r="F11" s="89">
        <f>D11*E11</f>
        <v>0</v>
      </c>
    </row>
    <row r="12" spans="1:7" ht="14.5">
      <c r="A12" s="1039"/>
      <c r="B12" s="92" t="s">
        <v>370</v>
      </c>
      <c r="C12" s="87" t="s">
        <v>134</v>
      </c>
      <c r="D12" s="88">
        <v>830</v>
      </c>
      <c r="E12" s="88"/>
      <c r="F12" s="89">
        <f>D12*E12</f>
        <v>0</v>
      </c>
    </row>
    <row r="13" spans="1:7" ht="14.5">
      <c r="A13" s="1039"/>
      <c r="B13" s="92" t="s">
        <v>371</v>
      </c>
      <c r="C13" s="87" t="s">
        <v>134</v>
      </c>
      <c r="D13" s="88">
        <v>30</v>
      </c>
      <c r="E13" s="88"/>
      <c r="F13" s="89">
        <f>D13*E13</f>
        <v>0</v>
      </c>
    </row>
    <row r="14" spans="1:7" ht="12.5">
      <c r="A14" s="1039"/>
      <c r="B14" s="181"/>
      <c r="C14" s="182"/>
      <c r="D14" s="182"/>
      <c r="E14" s="182"/>
      <c r="F14" s="183"/>
    </row>
    <row r="15" spans="1:7" ht="14.25" customHeight="1">
      <c r="A15" s="1039"/>
      <c r="B15" s="178" t="s">
        <v>373</v>
      </c>
      <c r="C15" s="179"/>
      <c r="D15" s="179"/>
      <c r="E15" s="179"/>
      <c r="F15" s="180"/>
    </row>
    <row r="16" spans="1:7" ht="14.5">
      <c r="A16" s="1039"/>
      <c r="B16" s="92" t="s">
        <v>369</v>
      </c>
      <c r="C16" s="87" t="s">
        <v>134</v>
      </c>
      <c r="D16" s="88">
        <v>314</v>
      </c>
      <c r="E16" s="88"/>
      <c r="F16" s="89">
        <f>D16*E16</f>
        <v>0</v>
      </c>
    </row>
    <row r="17" spans="1:7" ht="14.5">
      <c r="A17" s="1039"/>
      <c r="B17" s="92" t="s">
        <v>370</v>
      </c>
      <c r="C17" s="87" t="s">
        <v>134</v>
      </c>
      <c r="D17" s="88">
        <v>340</v>
      </c>
      <c r="E17" s="88"/>
      <c r="F17" s="89">
        <f>D17*E17</f>
        <v>0</v>
      </c>
    </row>
    <row r="18" spans="1:7" ht="14.5">
      <c r="A18" s="1039"/>
      <c r="B18" s="92" t="s">
        <v>371</v>
      </c>
      <c r="C18" s="87" t="s">
        <v>134</v>
      </c>
      <c r="D18" s="88">
        <v>30</v>
      </c>
      <c r="E18" s="88"/>
      <c r="F18" s="89">
        <f>D18*E18</f>
        <v>0</v>
      </c>
    </row>
    <row r="19" spans="1:7" ht="12.5">
      <c r="A19" s="1039"/>
      <c r="B19" s="181"/>
      <c r="C19" s="182"/>
      <c r="D19" s="182"/>
      <c r="E19" s="182"/>
      <c r="F19" s="183"/>
    </row>
    <row r="20" spans="1:7" ht="14.25" customHeight="1">
      <c r="A20" s="1039"/>
      <c r="B20" s="178" t="s">
        <v>329</v>
      </c>
      <c r="C20" s="179"/>
      <c r="D20" s="179"/>
      <c r="E20" s="179"/>
      <c r="F20" s="180"/>
    </row>
    <row r="21" spans="1:7" ht="14.5">
      <c r="A21" s="1039"/>
      <c r="B21" s="92" t="s">
        <v>369</v>
      </c>
      <c r="C21" s="87" t="s">
        <v>134</v>
      </c>
      <c r="D21" s="88">
        <v>314</v>
      </c>
      <c r="E21" s="88"/>
      <c r="F21" s="89">
        <f>D21*E21</f>
        <v>0</v>
      </c>
    </row>
    <row r="22" spans="1:7" ht="14.5">
      <c r="A22" s="1039"/>
      <c r="B22" s="92" t="s">
        <v>370</v>
      </c>
      <c r="C22" s="87" t="s">
        <v>134</v>
      </c>
      <c r="D22" s="88">
        <v>340</v>
      </c>
      <c r="E22" s="88"/>
      <c r="F22" s="89">
        <f>D22*E22</f>
        <v>0</v>
      </c>
    </row>
    <row r="23" spans="1:7" ht="14.5">
      <c r="A23" s="1052"/>
      <c r="B23" s="92" t="s">
        <v>371</v>
      </c>
      <c r="C23" s="87" t="s">
        <v>134</v>
      </c>
      <c r="D23" s="88">
        <v>30</v>
      </c>
      <c r="E23" s="88"/>
      <c r="F23" s="89">
        <f>D23*E23</f>
        <v>0</v>
      </c>
    </row>
    <row r="24" spans="1:7" s="22" customFormat="1" ht="14">
      <c r="A24" s="177"/>
      <c r="B24" s="177"/>
      <c r="C24" s="177"/>
      <c r="D24" s="177"/>
      <c r="E24" s="177"/>
      <c r="F24" s="177"/>
      <c r="G24" s="23"/>
    </row>
    <row r="25" spans="1:7" s="22" customFormat="1" ht="84" customHeight="1">
      <c r="A25" s="1038" t="s">
        <v>405</v>
      </c>
      <c r="B25" s="134" t="s">
        <v>789</v>
      </c>
      <c r="C25" s="102"/>
      <c r="D25" s="136"/>
      <c r="E25" s="104"/>
      <c r="F25" s="104"/>
      <c r="G25" s="23"/>
    </row>
    <row r="26" spans="1:7" ht="14.5">
      <c r="A26" s="1039"/>
      <c r="B26" s="92" t="s">
        <v>226</v>
      </c>
      <c r="C26" s="87" t="s">
        <v>134</v>
      </c>
      <c r="D26" s="88">
        <v>2845</v>
      </c>
      <c r="E26" s="88"/>
      <c r="F26" s="89">
        <f>D26*E26</f>
        <v>0</v>
      </c>
    </row>
    <row r="27" spans="1:7" ht="14.5">
      <c r="A27" s="1039"/>
      <c r="B27" s="92" t="s">
        <v>227</v>
      </c>
      <c r="C27" s="87" t="s">
        <v>134</v>
      </c>
      <c r="D27" s="88">
        <v>2833</v>
      </c>
      <c r="E27" s="88"/>
      <c r="F27" s="89">
        <f>D27*E27</f>
        <v>0</v>
      </c>
    </row>
    <row r="28" spans="1:7" ht="14.5">
      <c r="A28" s="1039"/>
      <c r="B28" s="92" t="s">
        <v>228</v>
      </c>
      <c r="C28" s="87" t="s">
        <v>134</v>
      </c>
      <c r="D28" s="88">
        <v>5815</v>
      </c>
      <c r="E28" s="88"/>
      <c r="F28" s="89">
        <f>D28*E28</f>
        <v>0</v>
      </c>
    </row>
    <row r="29" spans="1:7" ht="14.5">
      <c r="A29" s="1052"/>
      <c r="B29" s="92" t="s">
        <v>229</v>
      </c>
      <c r="C29" s="87" t="s">
        <v>134</v>
      </c>
      <c r="D29" s="88">
        <v>6389</v>
      </c>
      <c r="E29" s="88"/>
      <c r="F29" s="89">
        <f>D29*E29</f>
        <v>0</v>
      </c>
    </row>
    <row r="30" spans="1:7" s="22" customFormat="1" ht="14">
      <c r="A30" s="177"/>
      <c r="B30" s="177"/>
      <c r="C30" s="177"/>
      <c r="D30" s="177"/>
      <c r="E30" s="177"/>
      <c r="F30" s="177"/>
      <c r="G30" s="23"/>
    </row>
    <row r="31" spans="1:7" s="22" customFormat="1" ht="81" customHeight="1">
      <c r="A31" s="1038" t="s">
        <v>406</v>
      </c>
      <c r="B31" s="134" t="s">
        <v>790</v>
      </c>
      <c r="C31" s="102"/>
      <c r="D31" s="136"/>
      <c r="E31" s="104"/>
      <c r="F31" s="104"/>
      <c r="G31" s="23"/>
    </row>
    <row r="32" spans="1:7" ht="14.25" customHeight="1">
      <c r="A32" s="1039"/>
      <c r="B32" s="178" t="s">
        <v>376</v>
      </c>
      <c r="C32" s="179"/>
      <c r="D32" s="179"/>
      <c r="E32" s="179"/>
      <c r="F32" s="180"/>
    </row>
    <row r="33" spans="1:9" ht="14.5">
      <c r="A33" s="1039"/>
      <c r="B33" s="92" t="s">
        <v>377</v>
      </c>
      <c r="C33" s="87" t="s">
        <v>134</v>
      </c>
      <c r="D33" s="88">
        <v>230</v>
      </c>
      <c r="E33" s="88"/>
      <c r="F33" s="89">
        <f>D33*E33</f>
        <v>0</v>
      </c>
    </row>
    <row r="34" spans="1:9" ht="12.5">
      <c r="A34" s="1039"/>
      <c r="B34" s="181"/>
      <c r="C34" s="182"/>
      <c r="D34" s="182"/>
      <c r="E34" s="182"/>
      <c r="F34" s="183"/>
    </row>
    <row r="35" spans="1:9" ht="14.25" customHeight="1">
      <c r="A35" s="1039"/>
      <c r="B35" s="178" t="s">
        <v>378</v>
      </c>
      <c r="C35" s="179"/>
      <c r="D35" s="179"/>
      <c r="E35" s="179"/>
      <c r="F35" s="180"/>
    </row>
    <row r="36" spans="1:9" ht="14.5">
      <c r="A36" s="1052"/>
      <c r="B36" s="92" t="s">
        <v>377</v>
      </c>
      <c r="C36" s="87" t="s">
        <v>134</v>
      </c>
      <c r="D36" s="88">
        <v>375</v>
      </c>
      <c r="E36" s="88"/>
      <c r="F36" s="89">
        <f>D36*E36</f>
        <v>0</v>
      </c>
    </row>
    <row r="37" spans="1:9" s="22" customFormat="1" ht="14">
      <c r="A37" s="177"/>
      <c r="B37" s="177"/>
      <c r="C37" s="177"/>
      <c r="D37" s="177"/>
      <c r="E37" s="177"/>
      <c r="F37" s="177"/>
      <c r="G37" s="23"/>
    </row>
    <row r="38" spans="1:9" s="22" customFormat="1" ht="58.5" customHeight="1">
      <c r="A38" s="1038" t="s">
        <v>561</v>
      </c>
      <c r="B38" s="134" t="s">
        <v>379</v>
      </c>
      <c r="C38" s="102"/>
      <c r="D38" s="136"/>
      <c r="E38" s="104"/>
      <c r="F38" s="104"/>
      <c r="G38" s="23"/>
    </row>
    <row r="39" spans="1:9" ht="14.5">
      <c r="A39" s="1039"/>
      <c r="B39" s="92" t="s">
        <v>380</v>
      </c>
      <c r="C39" s="87" t="s">
        <v>134</v>
      </c>
      <c r="D39" s="88">
        <v>968</v>
      </c>
      <c r="E39" s="88"/>
      <c r="F39" s="89">
        <f>D39*E39</f>
        <v>0</v>
      </c>
    </row>
    <row r="40" spans="1:9" ht="14.5">
      <c r="A40" s="1052"/>
      <c r="B40" s="92" t="s">
        <v>381</v>
      </c>
      <c r="C40" s="87" t="s">
        <v>134</v>
      </c>
      <c r="D40" s="88">
        <v>35</v>
      </c>
      <c r="E40" s="88"/>
      <c r="F40" s="89">
        <f>D40*E40</f>
        <v>0</v>
      </c>
    </row>
    <row r="41" spans="1:9" s="22" customFormat="1" ht="14">
      <c r="A41" s="177"/>
      <c r="B41" s="177"/>
      <c r="C41" s="177"/>
      <c r="D41" s="177"/>
      <c r="E41" s="177"/>
      <c r="F41" s="177"/>
      <c r="G41" s="23"/>
    </row>
    <row r="42" spans="1:9" s="52" customFormat="1" ht="25" customHeight="1">
      <c r="A42" s="131" t="s">
        <v>60</v>
      </c>
      <c r="B42" s="1018" t="s">
        <v>382</v>
      </c>
      <c r="C42" s="1019"/>
      <c r="D42" s="1020"/>
      <c r="E42" s="1021">
        <f>SUM(F:F)</f>
        <v>0</v>
      </c>
      <c r="F42" s="1022"/>
      <c r="I42" s="59"/>
    </row>
    <row r="44" spans="1:9">
      <c r="A44" s="157"/>
      <c r="I44" s="2" t="s">
        <v>560</v>
      </c>
    </row>
  </sheetData>
  <mergeCells count="7">
    <mergeCell ref="A25:A29"/>
    <mergeCell ref="B2:F2"/>
    <mergeCell ref="B42:D42"/>
    <mergeCell ref="E42:F42"/>
    <mergeCell ref="A4:A23"/>
    <mergeCell ref="A38:A40"/>
    <mergeCell ref="A31:A36"/>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B0F0"/>
  </sheetPr>
  <dimension ref="A1:I19"/>
  <sheetViews>
    <sheetView zoomScale="110" zoomScaleNormal="110" zoomScaleSheetLayoutView="100" workbookViewId="0">
      <selection activeCell="A13" sqref="A13"/>
    </sheetView>
  </sheetViews>
  <sheetFormatPr defaultColWidth="9.1796875" defaultRowHeight="12.5"/>
  <cols>
    <col min="1" max="1" width="5" style="21" customWidth="1"/>
    <col min="2" max="2" width="74.7265625" style="29" customWidth="1"/>
    <col min="3" max="3" width="7.26953125" style="20" customWidth="1"/>
    <col min="4" max="4" width="8.1796875" style="68" customWidth="1"/>
    <col min="5" max="5" width="9.5429687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9" ht="34.5">
      <c r="A1" s="41" t="s">
        <v>5</v>
      </c>
      <c r="B1" s="42" t="s">
        <v>4</v>
      </c>
      <c r="C1" s="43" t="s">
        <v>6</v>
      </c>
      <c r="D1" s="69" t="s">
        <v>7</v>
      </c>
      <c r="E1" s="44" t="s">
        <v>8</v>
      </c>
      <c r="F1" s="44" t="s">
        <v>9</v>
      </c>
    </row>
    <row r="2" spans="1:9" ht="18.5">
      <c r="A2" s="24" t="s">
        <v>16</v>
      </c>
      <c r="B2" s="1073" t="s">
        <v>61</v>
      </c>
      <c r="C2" s="1074"/>
      <c r="D2" s="1074"/>
      <c r="E2" s="1074"/>
      <c r="F2" s="1074"/>
    </row>
    <row r="3" spans="1:9" s="22" customFormat="1" ht="14">
      <c r="A3" s="1028"/>
      <c r="B3" s="1028"/>
      <c r="C3" s="1028"/>
      <c r="D3" s="1028"/>
      <c r="E3" s="1028"/>
      <c r="F3" s="1028"/>
      <c r="G3" s="23"/>
    </row>
    <row r="4" spans="1:9" s="22" customFormat="1" ht="86.25" customHeight="1">
      <c r="A4" s="98" t="s">
        <v>13</v>
      </c>
      <c r="B4" s="100" t="s">
        <v>139</v>
      </c>
      <c r="C4" s="87" t="s">
        <v>134</v>
      </c>
      <c r="D4" s="90">
        <v>5300</v>
      </c>
      <c r="E4" s="89"/>
      <c r="F4" s="89">
        <v>0</v>
      </c>
      <c r="G4" s="23"/>
    </row>
    <row r="5" spans="1:9" s="22" customFormat="1" ht="14">
      <c r="A5" s="1028"/>
      <c r="B5" s="1028"/>
      <c r="C5" s="1028"/>
      <c r="D5" s="1028"/>
      <c r="E5" s="1028"/>
      <c r="F5" s="1028"/>
      <c r="G5" s="23"/>
    </row>
    <row r="6" spans="1:9" s="22" customFormat="1" ht="242.25" customHeight="1">
      <c r="A6" s="1075" t="s">
        <v>1</v>
      </c>
      <c r="B6" s="100" t="s">
        <v>147</v>
      </c>
      <c r="C6" s="87"/>
      <c r="D6" s="90"/>
      <c r="E6" s="89"/>
      <c r="F6" s="89">
        <v>0</v>
      </c>
      <c r="G6" s="23"/>
    </row>
    <row r="7" spans="1:9" ht="17.25" customHeight="1">
      <c r="A7" s="1076"/>
      <c r="B7" s="30" t="s">
        <v>140</v>
      </c>
      <c r="C7" s="87" t="s">
        <v>134</v>
      </c>
      <c r="D7" s="88">
        <v>760</v>
      </c>
      <c r="E7" s="88"/>
      <c r="F7" s="89">
        <f>D7*E7</f>
        <v>0</v>
      </c>
    </row>
    <row r="8" spans="1:9" ht="17.25" customHeight="1">
      <c r="A8" s="1076"/>
      <c r="B8" s="30" t="s">
        <v>141</v>
      </c>
      <c r="C8" s="87" t="s">
        <v>136</v>
      </c>
      <c r="D8" s="88">
        <v>180</v>
      </c>
      <c r="E8" s="88"/>
      <c r="F8" s="89">
        <f>D8*E8</f>
        <v>0</v>
      </c>
    </row>
    <row r="9" spans="1:9" ht="17.25" customHeight="1">
      <c r="A9" s="1076"/>
      <c r="B9" s="30" t="s">
        <v>142</v>
      </c>
      <c r="C9" s="87" t="s">
        <v>134</v>
      </c>
      <c r="D9" s="88">
        <v>760</v>
      </c>
      <c r="E9" s="88"/>
      <c r="F9" s="89">
        <f>D9*E9</f>
        <v>0</v>
      </c>
    </row>
    <row r="10" spans="1:9" ht="17.25" customHeight="1">
      <c r="A10" s="1077"/>
      <c r="B10" s="30" t="s">
        <v>143</v>
      </c>
      <c r="C10" s="87" t="s">
        <v>136</v>
      </c>
      <c r="D10" s="88">
        <v>150</v>
      </c>
      <c r="E10" s="88"/>
      <c r="F10" s="89">
        <f>D10*E10</f>
        <v>0</v>
      </c>
    </row>
    <row r="11" spans="1:9" s="22" customFormat="1" ht="14">
      <c r="A11" s="1028"/>
      <c r="B11" s="1028"/>
      <c r="C11" s="1028"/>
      <c r="D11" s="1028"/>
      <c r="E11" s="1028"/>
      <c r="F11" s="1028"/>
      <c r="G11" s="23"/>
    </row>
    <row r="12" spans="1:9" s="53" customFormat="1" ht="25" customHeight="1">
      <c r="A12" s="48" t="s">
        <v>16</v>
      </c>
      <c r="B12" s="113" t="s">
        <v>62</v>
      </c>
      <c r="C12" s="114"/>
      <c r="D12" s="114"/>
      <c r="E12" s="1071">
        <f>SUM(F:F)</f>
        <v>0</v>
      </c>
      <c r="F12" s="1072"/>
      <c r="I12" s="60"/>
    </row>
    <row r="19" spans="1:1">
      <c r="A19" s="50"/>
    </row>
  </sheetData>
  <mergeCells count="6">
    <mergeCell ref="E12:F12"/>
    <mergeCell ref="B2:F2"/>
    <mergeCell ref="A3:F3"/>
    <mergeCell ref="A11:F11"/>
    <mergeCell ref="A5:F5"/>
    <mergeCell ref="A6:A10"/>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B0F0"/>
  </sheetPr>
  <dimension ref="A1:I72"/>
  <sheetViews>
    <sheetView topLeftCell="A61" zoomScale="85" zoomScaleNormal="85" zoomScaleSheetLayoutView="100" workbookViewId="0">
      <selection activeCell="G60" sqref="G60"/>
    </sheetView>
  </sheetViews>
  <sheetFormatPr defaultColWidth="9.1796875" defaultRowHeight="13"/>
  <cols>
    <col min="1" max="1" width="5" style="155" customWidth="1"/>
    <col min="2" max="2" width="74.7265625" style="29" customWidth="1"/>
    <col min="3" max="3" width="7.26953125" style="20" customWidth="1"/>
    <col min="4" max="4" width="8.1796875" style="68" customWidth="1"/>
    <col min="5" max="5" width="9.5429687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7" ht="34.5">
      <c r="A1" s="153" t="s">
        <v>5</v>
      </c>
      <c r="B1" s="121" t="s">
        <v>4</v>
      </c>
      <c r="C1" s="122" t="s">
        <v>6</v>
      </c>
      <c r="D1" s="123" t="s">
        <v>7</v>
      </c>
      <c r="E1" s="124" t="s">
        <v>8</v>
      </c>
      <c r="F1" s="124" t="s">
        <v>9</v>
      </c>
    </row>
    <row r="2" spans="1:7" ht="18.5">
      <c r="A2" s="126" t="s">
        <v>148</v>
      </c>
      <c r="B2" s="1023" t="s">
        <v>54</v>
      </c>
      <c r="C2" s="1024"/>
      <c r="D2" s="1024"/>
      <c r="E2" s="1024"/>
      <c r="F2" s="1024"/>
    </row>
    <row r="3" spans="1:7" s="22" customFormat="1" ht="14">
      <c r="A3" s="177"/>
      <c r="B3" s="177"/>
      <c r="C3" s="177"/>
      <c r="D3" s="177"/>
      <c r="E3" s="177"/>
      <c r="F3" s="177"/>
      <c r="G3" s="23"/>
    </row>
    <row r="4" spans="1:7" s="22" customFormat="1" ht="115.5" customHeight="1">
      <c r="A4" s="1033" t="s">
        <v>415</v>
      </c>
      <c r="B4" s="134" t="s">
        <v>791</v>
      </c>
      <c r="C4" s="102"/>
      <c r="D4" s="136"/>
      <c r="E4" s="104"/>
      <c r="F4" s="104"/>
      <c r="G4" s="23"/>
    </row>
    <row r="5" spans="1:7" s="22" customFormat="1" ht="185.25" customHeight="1">
      <c r="A5" s="1034"/>
      <c r="B5" s="213" t="s">
        <v>792</v>
      </c>
      <c r="C5" s="112"/>
      <c r="D5" s="141"/>
      <c r="E5" s="142"/>
      <c r="F5" s="142"/>
      <c r="G5" s="23"/>
    </row>
    <row r="6" spans="1:7" s="22" customFormat="1" ht="113.25" customHeight="1">
      <c r="A6" s="1034"/>
      <c r="B6" s="135" t="s">
        <v>384</v>
      </c>
      <c r="C6" s="94"/>
      <c r="D6" s="140"/>
      <c r="E6" s="142"/>
      <c r="F6" s="139"/>
      <c r="G6" s="23"/>
    </row>
    <row r="7" spans="1:7" ht="14.25" customHeight="1">
      <c r="A7" s="1034"/>
      <c r="B7" s="181" t="s">
        <v>385</v>
      </c>
      <c r="C7" s="182"/>
      <c r="D7" s="182"/>
      <c r="E7" s="182"/>
      <c r="F7" s="183"/>
    </row>
    <row r="8" spans="1:7" ht="14.5">
      <c r="A8" s="1034"/>
      <c r="B8" s="92" t="s">
        <v>386</v>
      </c>
      <c r="C8" s="87" t="s">
        <v>134</v>
      </c>
      <c r="D8" s="88">
        <v>91</v>
      </c>
      <c r="E8" s="88"/>
      <c r="F8" s="89">
        <f>D8*E8</f>
        <v>0</v>
      </c>
    </row>
    <row r="9" spans="1:7" ht="14.5">
      <c r="A9" s="1034"/>
      <c r="B9" s="92" t="s">
        <v>387</v>
      </c>
      <c r="C9" s="87" t="s">
        <v>136</v>
      </c>
      <c r="D9" s="88">
        <v>110</v>
      </c>
      <c r="E9" s="88"/>
      <c r="F9" s="89">
        <f>D9*E9</f>
        <v>0</v>
      </c>
    </row>
    <row r="10" spans="1:7" ht="12.5">
      <c r="A10" s="1034"/>
      <c r="B10" s="181"/>
      <c r="C10" s="182"/>
      <c r="D10" s="182"/>
      <c r="E10" s="182"/>
      <c r="F10" s="183"/>
    </row>
    <row r="11" spans="1:7" ht="14.25" customHeight="1">
      <c r="A11" s="1034"/>
      <c r="B11" s="181" t="s">
        <v>388</v>
      </c>
      <c r="C11" s="182"/>
      <c r="D11" s="182"/>
      <c r="E11" s="182"/>
      <c r="F11" s="183"/>
    </row>
    <row r="12" spans="1:7" ht="14.5">
      <c r="A12" s="1034"/>
      <c r="B12" s="92" t="s">
        <v>386</v>
      </c>
      <c r="C12" s="87" t="s">
        <v>134</v>
      </c>
      <c r="D12" s="88">
        <v>85</v>
      </c>
      <c r="E12" s="88"/>
      <c r="F12" s="89">
        <f>D12*E12</f>
        <v>0</v>
      </c>
    </row>
    <row r="13" spans="1:7" ht="14.5">
      <c r="A13" s="1037"/>
      <c r="B13" s="92" t="s">
        <v>387</v>
      </c>
      <c r="C13" s="87" t="s">
        <v>136</v>
      </c>
      <c r="D13" s="88">
        <v>100</v>
      </c>
      <c r="E13" s="88"/>
      <c r="F13" s="89">
        <f>D13*E13</f>
        <v>0</v>
      </c>
    </row>
    <row r="14" spans="1:7" s="22" customFormat="1" ht="14">
      <c r="A14" s="177"/>
      <c r="B14" s="177"/>
      <c r="C14" s="177"/>
      <c r="D14" s="177"/>
      <c r="E14" s="177"/>
      <c r="F14" s="177"/>
      <c r="G14" s="23"/>
    </row>
    <row r="15" spans="1:7" s="22" customFormat="1" ht="120" customHeight="1">
      <c r="A15" s="1038" t="s">
        <v>416</v>
      </c>
      <c r="B15" s="134" t="s">
        <v>793</v>
      </c>
      <c r="C15" s="102"/>
      <c r="D15" s="136"/>
      <c r="E15" s="104"/>
      <c r="F15" s="104"/>
      <c r="G15" s="23"/>
    </row>
    <row r="16" spans="1:7" s="22" customFormat="1" ht="220.5" customHeight="1">
      <c r="A16" s="1039"/>
      <c r="B16" s="143" t="s">
        <v>794</v>
      </c>
      <c r="C16" s="112"/>
      <c r="D16" s="141"/>
      <c r="E16" s="142"/>
      <c r="F16" s="142"/>
      <c r="G16" s="23"/>
    </row>
    <row r="17" spans="1:7" s="22" customFormat="1" ht="113.25" customHeight="1">
      <c r="A17" s="1039"/>
      <c r="B17" s="135" t="s">
        <v>636</v>
      </c>
      <c r="C17" s="94"/>
      <c r="D17" s="140"/>
      <c r="E17" s="142"/>
      <c r="F17" s="139"/>
      <c r="G17" s="23"/>
    </row>
    <row r="18" spans="1:7" ht="14.25" customHeight="1">
      <c r="A18" s="1039"/>
      <c r="B18" s="178" t="s">
        <v>320</v>
      </c>
      <c r="C18" s="179"/>
      <c r="D18" s="179"/>
      <c r="E18" s="179"/>
      <c r="F18" s="180"/>
    </row>
    <row r="19" spans="1:7" ht="14.5">
      <c r="A19" s="1039"/>
      <c r="B19" s="92" t="s">
        <v>391</v>
      </c>
      <c r="C19" s="87" t="s">
        <v>134</v>
      </c>
      <c r="D19" s="88">
        <v>1205</v>
      </c>
      <c r="E19" s="88"/>
      <c r="F19" s="89">
        <f>D19*E19</f>
        <v>0</v>
      </c>
    </row>
    <row r="20" spans="1:7" ht="14.5">
      <c r="A20" s="1039"/>
      <c r="B20" s="92" t="s">
        <v>392</v>
      </c>
      <c r="C20" s="87" t="s">
        <v>136</v>
      </c>
      <c r="D20" s="88">
        <v>1370</v>
      </c>
      <c r="E20" s="88"/>
      <c r="F20" s="89">
        <f>D20*E20</f>
        <v>0</v>
      </c>
    </row>
    <row r="21" spans="1:7" ht="12.5">
      <c r="A21" s="1039"/>
      <c r="B21" s="181"/>
      <c r="C21" s="182"/>
      <c r="D21" s="182"/>
      <c r="E21" s="182"/>
      <c r="F21" s="183"/>
    </row>
    <row r="22" spans="1:7" ht="14.25" customHeight="1">
      <c r="A22" s="1039"/>
      <c r="B22" s="178" t="s">
        <v>372</v>
      </c>
      <c r="C22" s="179"/>
      <c r="D22" s="179"/>
      <c r="E22" s="179"/>
      <c r="F22" s="180"/>
    </row>
    <row r="23" spans="1:7" ht="14.5">
      <c r="A23" s="1039"/>
      <c r="B23" s="92" t="s">
        <v>391</v>
      </c>
      <c r="C23" s="87" t="s">
        <v>134</v>
      </c>
      <c r="D23" s="88">
        <v>1203</v>
      </c>
      <c r="E23" s="88"/>
      <c r="F23" s="89">
        <f>D23*E23</f>
        <v>0</v>
      </c>
    </row>
    <row r="24" spans="1:7" ht="14.5">
      <c r="A24" s="1039"/>
      <c r="B24" s="92" t="s">
        <v>392</v>
      </c>
      <c r="C24" s="87" t="s">
        <v>134</v>
      </c>
      <c r="D24" s="88">
        <v>1400</v>
      </c>
      <c r="E24" s="88"/>
      <c r="F24" s="89">
        <f>D24*E24</f>
        <v>0</v>
      </c>
    </row>
    <row r="25" spans="1:7" ht="12.5">
      <c r="A25" s="1039"/>
      <c r="B25" s="181"/>
      <c r="C25" s="182"/>
      <c r="D25" s="182"/>
      <c r="E25" s="182"/>
      <c r="F25" s="183"/>
    </row>
    <row r="26" spans="1:7" ht="14.25" customHeight="1">
      <c r="A26" s="1039"/>
      <c r="B26" s="178" t="s">
        <v>373</v>
      </c>
      <c r="C26" s="179"/>
      <c r="D26" s="179"/>
      <c r="E26" s="179"/>
      <c r="F26" s="180"/>
    </row>
    <row r="27" spans="1:7" ht="14.5">
      <c r="A27" s="1039"/>
      <c r="B27" s="92" t="s">
        <v>391</v>
      </c>
      <c r="C27" s="87" t="s">
        <v>134</v>
      </c>
      <c r="D27" s="88">
        <v>1992</v>
      </c>
      <c r="E27" s="88"/>
      <c r="F27" s="89">
        <f>D27*E27</f>
        <v>0</v>
      </c>
    </row>
    <row r="28" spans="1:7" ht="14.5">
      <c r="A28" s="1039"/>
      <c r="B28" s="92" t="s">
        <v>392</v>
      </c>
      <c r="C28" s="87" t="s">
        <v>134</v>
      </c>
      <c r="D28" s="88">
        <v>2400</v>
      </c>
      <c r="E28" s="88"/>
      <c r="F28" s="89">
        <f>D28*E28</f>
        <v>0</v>
      </c>
    </row>
    <row r="29" spans="1:7" ht="12.5">
      <c r="A29" s="1039"/>
      <c r="B29" s="181"/>
      <c r="C29" s="182"/>
      <c r="D29" s="182"/>
      <c r="E29" s="182"/>
      <c r="F29" s="183"/>
    </row>
    <row r="30" spans="1:7" ht="14.25" customHeight="1">
      <c r="A30" s="1039"/>
      <c r="B30" s="178" t="s">
        <v>329</v>
      </c>
      <c r="C30" s="179"/>
      <c r="D30" s="179"/>
      <c r="E30" s="179"/>
      <c r="F30" s="180"/>
    </row>
    <row r="31" spans="1:7" ht="14.5">
      <c r="A31" s="1039"/>
      <c r="B31" s="92" t="s">
        <v>391</v>
      </c>
      <c r="C31" s="87" t="s">
        <v>134</v>
      </c>
      <c r="D31" s="88">
        <v>1305</v>
      </c>
      <c r="E31" s="88"/>
      <c r="F31" s="89">
        <f>D31*E31</f>
        <v>0</v>
      </c>
    </row>
    <row r="32" spans="1:7" ht="14.5">
      <c r="A32" s="1052"/>
      <c r="B32" s="92" t="s">
        <v>392</v>
      </c>
      <c r="C32" s="87" t="s">
        <v>134</v>
      </c>
      <c r="D32" s="88">
        <v>1530</v>
      </c>
      <c r="E32" s="88"/>
      <c r="F32" s="89">
        <f>D32*E32</f>
        <v>0</v>
      </c>
    </row>
    <row r="33" spans="1:7" s="22" customFormat="1" ht="14">
      <c r="A33" s="177"/>
      <c r="B33" s="177"/>
      <c r="C33" s="177"/>
      <c r="D33" s="177"/>
      <c r="E33" s="177"/>
      <c r="F33" s="177"/>
      <c r="G33" s="23"/>
    </row>
    <row r="34" spans="1:7" s="22" customFormat="1" ht="147" customHeight="1">
      <c r="A34" s="1038" t="s">
        <v>417</v>
      </c>
      <c r="B34" s="134" t="s">
        <v>637</v>
      </c>
      <c r="C34" s="102"/>
      <c r="D34" s="136"/>
      <c r="E34" s="104"/>
      <c r="F34" s="104"/>
      <c r="G34" s="23"/>
    </row>
    <row r="35" spans="1:7" ht="14.25" customHeight="1">
      <c r="A35" s="1039"/>
      <c r="B35" s="178" t="s">
        <v>320</v>
      </c>
      <c r="C35" s="179"/>
      <c r="D35" s="179"/>
      <c r="E35" s="179"/>
      <c r="F35" s="180"/>
    </row>
    <row r="36" spans="1:7" ht="14.5">
      <c r="A36" s="1039"/>
      <c r="B36" s="92" t="s">
        <v>394</v>
      </c>
      <c r="C36" s="87" t="s">
        <v>134</v>
      </c>
      <c r="D36" s="88">
        <v>168</v>
      </c>
      <c r="E36" s="88"/>
      <c r="F36" s="89">
        <f>D36*E36</f>
        <v>0</v>
      </c>
    </row>
    <row r="37" spans="1:7" ht="14.5">
      <c r="A37" s="1039"/>
      <c r="B37" s="92" t="s">
        <v>395</v>
      </c>
      <c r="C37" s="87" t="s">
        <v>136</v>
      </c>
      <c r="D37" s="88">
        <v>160</v>
      </c>
      <c r="E37" s="88"/>
      <c r="F37" s="89">
        <f>D37*E37</f>
        <v>0</v>
      </c>
    </row>
    <row r="38" spans="1:7" ht="14.5">
      <c r="A38" s="1039"/>
      <c r="B38" s="92" t="s">
        <v>396</v>
      </c>
      <c r="C38" s="87" t="s">
        <v>136</v>
      </c>
      <c r="D38" s="88">
        <v>145</v>
      </c>
      <c r="E38" s="88"/>
      <c r="F38" s="89">
        <f>D38*E38</f>
        <v>0</v>
      </c>
    </row>
    <row r="39" spans="1:7" ht="12.5">
      <c r="A39" s="1039"/>
      <c r="B39" s="181"/>
      <c r="C39" s="182"/>
      <c r="D39" s="182"/>
      <c r="E39" s="182"/>
      <c r="F39" s="183"/>
    </row>
    <row r="40" spans="1:7" ht="14.25" customHeight="1">
      <c r="A40" s="1039"/>
      <c r="B40" s="178" t="s">
        <v>372</v>
      </c>
      <c r="C40" s="179"/>
      <c r="D40" s="179"/>
      <c r="E40" s="179"/>
      <c r="F40" s="180"/>
    </row>
    <row r="41" spans="1:7" ht="14.5">
      <c r="A41" s="1039"/>
      <c r="B41" s="92" t="s">
        <v>394</v>
      </c>
      <c r="C41" s="87" t="s">
        <v>134</v>
      </c>
      <c r="D41" s="88">
        <v>120</v>
      </c>
      <c r="E41" s="88"/>
      <c r="F41" s="89">
        <f>D41*E41</f>
        <v>0</v>
      </c>
    </row>
    <row r="42" spans="1:7" ht="14.5">
      <c r="A42" s="1039"/>
      <c r="B42" s="92" t="s">
        <v>395</v>
      </c>
      <c r="C42" s="87" t="s">
        <v>136</v>
      </c>
      <c r="D42" s="88">
        <v>175</v>
      </c>
      <c r="E42" s="88"/>
      <c r="F42" s="89">
        <f>D42*E42</f>
        <v>0</v>
      </c>
    </row>
    <row r="43" spans="1:7" ht="14.5">
      <c r="A43" s="1039"/>
      <c r="B43" s="92" t="s">
        <v>396</v>
      </c>
      <c r="C43" s="87" t="s">
        <v>136</v>
      </c>
      <c r="D43" s="88">
        <v>105</v>
      </c>
      <c r="E43" s="88"/>
      <c r="F43" s="89">
        <f>D43*E43</f>
        <v>0</v>
      </c>
    </row>
    <row r="44" spans="1:7" ht="12.5">
      <c r="A44" s="1039"/>
      <c r="B44" s="181"/>
      <c r="C44" s="182"/>
      <c r="D44" s="182"/>
      <c r="E44" s="182"/>
      <c r="F44" s="183"/>
    </row>
    <row r="45" spans="1:7" ht="14.25" customHeight="1">
      <c r="A45" s="1039"/>
      <c r="B45" s="178" t="s">
        <v>373</v>
      </c>
      <c r="C45" s="179"/>
      <c r="D45" s="179"/>
      <c r="E45" s="179"/>
      <c r="F45" s="180"/>
    </row>
    <row r="46" spans="1:7" ht="14.5">
      <c r="A46" s="1039"/>
      <c r="B46" s="92" t="s">
        <v>394</v>
      </c>
      <c r="C46" s="87" t="s">
        <v>134</v>
      </c>
      <c r="D46" s="88">
        <v>120</v>
      </c>
      <c r="E46" s="88"/>
      <c r="F46" s="89">
        <f>D46*E46</f>
        <v>0</v>
      </c>
    </row>
    <row r="47" spans="1:7" ht="14.5">
      <c r="A47" s="1039"/>
      <c r="B47" s="92" t="s">
        <v>395</v>
      </c>
      <c r="C47" s="87" t="s">
        <v>136</v>
      </c>
      <c r="D47" s="88">
        <v>175</v>
      </c>
      <c r="E47" s="88"/>
      <c r="F47" s="89">
        <f>D47*E47</f>
        <v>0</v>
      </c>
    </row>
    <row r="48" spans="1:7" ht="14.5">
      <c r="A48" s="1039"/>
      <c r="B48" s="92" t="s">
        <v>396</v>
      </c>
      <c r="C48" s="87" t="s">
        <v>136</v>
      </c>
      <c r="D48" s="88">
        <v>105</v>
      </c>
      <c r="E48" s="88"/>
      <c r="F48" s="89">
        <f>D48*E48</f>
        <v>0</v>
      </c>
    </row>
    <row r="49" spans="1:7" ht="12.5">
      <c r="A49" s="1039"/>
      <c r="B49" s="181"/>
      <c r="C49" s="182"/>
      <c r="D49" s="182"/>
      <c r="E49" s="182"/>
      <c r="F49" s="183"/>
    </row>
    <row r="50" spans="1:7" ht="14.25" customHeight="1">
      <c r="A50" s="1039"/>
      <c r="B50" s="178" t="s">
        <v>329</v>
      </c>
      <c r="C50" s="179"/>
      <c r="D50" s="179"/>
      <c r="E50" s="179"/>
      <c r="F50" s="180"/>
    </row>
    <row r="51" spans="1:7" ht="14.5">
      <c r="A51" s="1039"/>
      <c r="B51" s="92" t="s">
        <v>394</v>
      </c>
      <c r="C51" s="87" t="s">
        <v>134</v>
      </c>
      <c r="D51" s="88">
        <v>140</v>
      </c>
      <c r="E51" s="88"/>
      <c r="F51" s="89">
        <f>D51*E51</f>
        <v>0</v>
      </c>
    </row>
    <row r="52" spans="1:7" ht="14.5">
      <c r="A52" s="1039"/>
      <c r="B52" s="92" t="s">
        <v>395</v>
      </c>
      <c r="C52" s="87" t="s">
        <v>136</v>
      </c>
      <c r="D52" s="88">
        <v>175</v>
      </c>
      <c r="E52" s="88"/>
      <c r="F52" s="89">
        <f>D52*E52</f>
        <v>0</v>
      </c>
    </row>
    <row r="53" spans="1:7" ht="14.5">
      <c r="A53" s="1052"/>
      <c r="B53" s="92" t="s">
        <v>396</v>
      </c>
      <c r="C53" s="87" t="s">
        <v>136</v>
      </c>
      <c r="D53" s="88">
        <v>165</v>
      </c>
      <c r="E53" s="88"/>
      <c r="F53" s="89">
        <f>D53*E53</f>
        <v>0</v>
      </c>
    </row>
    <row r="54" spans="1:7" s="22" customFormat="1" ht="14">
      <c r="A54" s="177"/>
      <c r="B54" s="177"/>
      <c r="C54" s="177"/>
      <c r="D54" s="177"/>
      <c r="E54" s="177"/>
      <c r="F54" s="177"/>
      <c r="G54" s="23"/>
    </row>
    <row r="55" spans="1:7" s="22" customFormat="1" ht="318.75" customHeight="1">
      <c r="A55" s="1038" t="s">
        <v>419</v>
      </c>
      <c r="B55" s="134" t="s">
        <v>795</v>
      </c>
      <c r="C55" s="102"/>
      <c r="D55" s="136"/>
      <c r="E55" s="104"/>
      <c r="F55" s="104"/>
      <c r="G55" s="23"/>
    </row>
    <row r="56" spans="1:7" s="22" customFormat="1" ht="105.75" customHeight="1">
      <c r="A56" s="1039"/>
      <c r="B56" s="143" t="s">
        <v>796</v>
      </c>
      <c r="C56" s="112"/>
      <c r="D56" s="141"/>
      <c r="E56" s="142"/>
      <c r="F56" s="142"/>
      <c r="G56" s="23"/>
    </row>
    <row r="57" spans="1:7" ht="14.5">
      <c r="A57" s="1039"/>
      <c r="B57" s="92" t="s">
        <v>433</v>
      </c>
      <c r="C57" s="87" t="s">
        <v>134</v>
      </c>
      <c r="D57" s="88">
        <v>55</v>
      </c>
      <c r="E57" s="88"/>
      <c r="F57" s="89">
        <f>D57*E57</f>
        <v>0</v>
      </c>
    </row>
    <row r="58" spans="1:7" ht="14.5">
      <c r="A58" s="1039"/>
      <c r="B58" s="92" t="s">
        <v>398</v>
      </c>
      <c r="C58" s="87" t="s">
        <v>136</v>
      </c>
      <c r="D58" s="88">
        <v>32</v>
      </c>
      <c r="E58" s="88"/>
      <c r="F58" s="89">
        <f>D58*E58</f>
        <v>0</v>
      </c>
    </row>
    <row r="59" spans="1:7" s="22" customFormat="1" ht="14">
      <c r="A59" s="177"/>
      <c r="B59" s="177"/>
      <c r="C59" s="177"/>
      <c r="D59" s="177"/>
      <c r="E59" s="177"/>
      <c r="F59" s="177"/>
      <c r="G59" s="23"/>
    </row>
    <row r="60" spans="1:7" s="22" customFormat="1" ht="184.5" customHeight="1">
      <c r="A60" s="159" t="s">
        <v>420</v>
      </c>
      <c r="B60" s="134" t="s">
        <v>434</v>
      </c>
      <c r="C60" s="87" t="s">
        <v>134</v>
      </c>
      <c r="D60" s="88">
        <v>4</v>
      </c>
      <c r="E60" s="88"/>
      <c r="F60" s="89">
        <f>D60*E60</f>
        <v>0</v>
      </c>
      <c r="G60" s="23"/>
    </row>
    <row r="61" spans="1:7" s="22" customFormat="1" ht="14">
      <c r="A61" s="177"/>
      <c r="B61" s="177"/>
      <c r="C61" s="177"/>
      <c r="D61" s="177"/>
      <c r="E61" s="177"/>
      <c r="F61" s="177"/>
      <c r="G61" s="23"/>
    </row>
    <row r="62" spans="1:7" s="22" customFormat="1" ht="252.75" customHeight="1">
      <c r="A62" s="1038" t="s">
        <v>424</v>
      </c>
      <c r="B62" s="134" t="s">
        <v>797</v>
      </c>
      <c r="C62" s="102"/>
      <c r="D62" s="136"/>
      <c r="E62" s="104"/>
      <c r="F62" s="104"/>
      <c r="G62" s="23"/>
    </row>
    <row r="63" spans="1:7" ht="14.5">
      <c r="A63" s="1039"/>
      <c r="B63" s="92" t="s">
        <v>226</v>
      </c>
      <c r="C63" s="87" t="s">
        <v>134</v>
      </c>
      <c r="D63" s="88">
        <v>170</v>
      </c>
      <c r="E63" s="88"/>
      <c r="F63" s="89">
        <f>D63*E63</f>
        <v>0</v>
      </c>
    </row>
    <row r="64" spans="1:7" ht="14.5">
      <c r="A64" s="1039"/>
      <c r="B64" s="92" t="s">
        <v>227</v>
      </c>
      <c r="C64" s="87" t="s">
        <v>134</v>
      </c>
      <c r="D64" s="88">
        <v>160</v>
      </c>
      <c r="E64" s="88"/>
      <c r="F64" s="89">
        <f>D64*E64</f>
        <v>0</v>
      </c>
    </row>
    <row r="65" spans="1:9" s="22" customFormat="1" ht="14">
      <c r="A65" s="177"/>
      <c r="B65" s="177"/>
      <c r="C65" s="177"/>
      <c r="D65" s="177"/>
      <c r="E65" s="177"/>
      <c r="F65" s="177"/>
      <c r="G65" s="23"/>
    </row>
    <row r="66" spans="1:9" s="22" customFormat="1" ht="30.75" customHeight="1">
      <c r="A66" s="1038" t="s">
        <v>425</v>
      </c>
      <c r="B66" s="134" t="s">
        <v>402</v>
      </c>
      <c r="C66" s="102"/>
      <c r="D66" s="136"/>
      <c r="E66" s="104"/>
      <c r="F66" s="104"/>
      <c r="G66" s="23"/>
    </row>
    <row r="67" spans="1:9" ht="14.5">
      <c r="A67" s="1039"/>
      <c r="B67" s="92" t="s">
        <v>226</v>
      </c>
      <c r="C67" s="87" t="s">
        <v>136</v>
      </c>
      <c r="D67" s="88">
        <v>1.8</v>
      </c>
      <c r="E67" s="88"/>
      <c r="F67" s="89">
        <f>D67*E67</f>
        <v>0</v>
      </c>
    </row>
    <row r="68" spans="1:9" ht="14.5">
      <c r="A68" s="1039"/>
      <c r="B68" s="92" t="s">
        <v>227</v>
      </c>
      <c r="C68" s="87" t="s">
        <v>136</v>
      </c>
      <c r="D68" s="88">
        <v>72</v>
      </c>
      <c r="E68" s="88"/>
      <c r="F68" s="89">
        <f>D68*E68</f>
        <v>0</v>
      </c>
    </row>
    <row r="69" spans="1:9" ht="14.5">
      <c r="A69" s="1039"/>
      <c r="B69" s="92" t="s">
        <v>228</v>
      </c>
      <c r="C69" s="87" t="s">
        <v>136</v>
      </c>
      <c r="D69" s="88">
        <v>139</v>
      </c>
      <c r="E69" s="88"/>
      <c r="F69" s="89">
        <f>D69*E69</f>
        <v>0</v>
      </c>
    </row>
    <row r="70" spans="1:9" ht="14.5">
      <c r="A70" s="1052"/>
      <c r="B70" s="92" t="s">
        <v>229</v>
      </c>
      <c r="C70" s="87" t="s">
        <v>136</v>
      </c>
      <c r="D70" s="88">
        <v>112</v>
      </c>
      <c r="E70" s="88"/>
      <c r="F70" s="89">
        <f>D70*E70</f>
        <v>0</v>
      </c>
    </row>
    <row r="71" spans="1:9" s="22" customFormat="1" ht="14">
      <c r="A71" s="177"/>
      <c r="B71" s="177"/>
      <c r="C71" s="177"/>
      <c r="D71" s="177"/>
      <c r="E71" s="177"/>
      <c r="F71" s="177"/>
      <c r="G71" s="23"/>
    </row>
    <row r="72" spans="1:9" s="53" customFormat="1" ht="25" customHeight="1">
      <c r="A72" s="127" t="s">
        <v>148</v>
      </c>
      <c r="B72" s="1018" t="s">
        <v>55</v>
      </c>
      <c r="C72" s="1019"/>
      <c r="D72" s="1020"/>
      <c r="E72" s="1021">
        <f>SUM(F:F)</f>
        <v>0</v>
      </c>
      <c r="F72" s="1022"/>
      <c r="I72" s="60"/>
    </row>
  </sheetData>
  <mergeCells count="9">
    <mergeCell ref="B72:D72"/>
    <mergeCell ref="E72:F72"/>
    <mergeCell ref="A62:A64"/>
    <mergeCell ref="A66:A70"/>
    <mergeCell ref="B2:F2"/>
    <mergeCell ref="A15:A32"/>
    <mergeCell ref="A4:A13"/>
    <mergeCell ref="A55:A58"/>
    <mergeCell ref="A34:A53"/>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B0F0"/>
  </sheetPr>
  <dimension ref="A1:I21"/>
  <sheetViews>
    <sheetView zoomScaleNormal="100" zoomScaleSheetLayoutView="100" workbookViewId="0">
      <selection activeCell="B25" sqref="B25"/>
    </sheetView>
  </sheetViews>
  <sheetFormatPr defaultColWidth="9.1796875" defaultRowHeight="13"/>
  <cols>
    <col min="1" max="1" width="5" style="155" customWidth="1"/>
    <col min="2" max="2" width="74.7265625" style="45" customWidth="1"/>
    <col min="3" max="3" width="7.26953125" style="20" customWidth="1"/>
    <col min="4" max="4" width="8.1796875" style="68" customWidth="1"/>
    <col min="5" max="5" width="9.5429687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7" ht="34.5">
      <c r="A1" s="153" t="s">
        <v>5</v>
      </c>
      <c r="B1" s="144" t="s">
        <v>4</v>
      </c>
      <c r="C1" s="122" t="s">
        <v>6</v>
      </c>
      <c r="D1" s="123" t="s">
        <v>7</v>
      </c>
      <c r="E1" s="124" t="s">
        <v>8</v>
      </c>
      <c r="F1" s="124" t="s">
        <v>9</v>
      </c>
    </row>
    <row r="2" spans="1:7" ht="18.5">
      <c r="A2" s="126" t="s">
        <v>538</v>
      </c>
      <c r="B2" s="1023" t="s">
        <v>403</v>
      </c>
      <c r="C2" s="1024"/>
      <c r="D2" s="1024"/>
      <c r="E2" s="1024"/>
      <c r="F2" s="1024"/>
    </row>
    <row r="3" spans="1:7" s="22" customFormat="1" ht="14">
      <c r="A3" s="177"/>
      <c r="B3" s="177"/>
      <c r="C3" s="177"/>
      <c r="D3" s="177"/>
      <c r="E3" s="177"/>
      <c r="F3" s="177"/>
      <c r="G3" s="23"/>
    </row>
    <row r="4" spans="1:7" s="22" customFormat="1" ht="87.75" customHeight="1">
      <c r="A4" s="1038" t="s">
        <v>562</v>
      </c>
      <c r="B4" s="100" t="s">
        <v>638</v>
      </c>
      <c r="C4" s="87"/>
      <c r="D4" s="88"/>
      <c r="E4" s="89"/>
      <c r="F4" s="89"/>
      <c r="G4" s="23"/>
    </row>
    <row r="5" spans="1:7" s="22" customFormat="1" ht="14.25" customHeight="1">
      <c r="A5" s="1039"/>
      <c r="B5" s="109" t="s">
        <v>320</v>
      </c>
      <c r="C5" s="87" t="s">
        <v>134</v>
      </c>
      <c r="D5" s="90">
        <v>305</v>
      </c>
      <c r="E5" s="89"/>
      <c r="F5" s="89">
        <f>D5*E5</f>
        <v>0</v>
      </c>
      <c r="G5" s="23"/>
    </row>
    <row r="6" spans="1:7" s="22" customFormat="1" ht="14.25" customHeight="1">
      <c r="A6" s="1039"/>
      <c r="B6" s="109" t="s">
        <v>372</v>
      </c>
      <c r="C6" s="87" t="s">
        <v>134</v>
      </c>
      <c r="D6" s="90">
        <v>454</v>
      </c>
      <c r="E6" s="89"/>
      <c r="F6" s="89">
        <f>D6*E6</f>
        <v>0</v>
      </c>
      <c r="G6" s="23"/>
    </row>
    <row r="7" spans="1:7" s="22" customFormat="1" ht="14.25" customHeight="1">
      <c r="A7" s="1039"/>
      <c r="B7" s="109" t="s">
        <v>373</v>
      </c>
      <c r="C7" s="87" t="s">
        <v>134</v>
      </c>
      <c r="D7" s="90">
        <v>475</v>
      </c>
      <c r="E7" s="89"/>
      <c r="F7" s="89">
        <f>D7*E7</f>
        <v>0</v>
      </c>
      <c r="G7" s="23"/>
    </row>
    <row r="8" spans="1:7" s="22" customFormat="1" ht="14.25" customHeight="1">
      <c r="A8" s="1052"/>
      <c r="B8" s="109" t="s">
        <v>329</v>
      </c>
      <c r="C8" s="87" t="s">
        <v>134</v>
      </c>
      <c r="D8" s="90">
        <v>655</v>
      </c>
      <c r="E8" s="89"/>
      <c r="F8" s="89">
        <f>D8*E8</f>
        <v>0</v>
      </c>
      <c r="G8" s="23"/>
    </row>
    <row r="9" spans="1:7" s="22" customFormat="1" ht="14">
      <c r="A9" s="177"/>
      <c r="B9" s="177"/>
      <c r="C9" s="177"/>
      <c r="D9" s="177"/>
      <c r="E9" s="177"/>
      <c r="F9" s="177"/>
      <c r="G9" s="23"/>
    </row>
    <row r="10" spans="1:7" s="22" customFormat="1" ht="111.75" customHeight="1">
      <c r="A10" s="165" t="s">
        <v>563</v>
      </c>
      <c r="B10" s="100" t="s">
        <v>639</v>
      </c>
      <c r="C10" s="87"/>
      <c r="D10" s="88"/>
      <c r="E10" s="89"/>
      <c r="F10" s="89"/>
      <c r="G10" s="23"/>
    </row>
    <row r="11" spans="1:7" s="22" customFormat="1" ht="14.25" customHeight="1">
      <c r="A11" s="166"/>
      <c r="B11" s="109" t="s">
        <v>320</v>
      </c>
      <c r="C11" s="87" t="s">
        <v>134</v>
      </c>
      <c r="D11" s="90">
        <v>103</v>
      </c>
      <c r="E11" s="89"/>
      <c r="F11" s="89">
        <f>D11*E11</f>
        <v>0</v>
      </c>
      <c r="G11" s="23"/>
    </row>
    <row r="12" spans="1:7" s="22" customFormat="1" ht="14.25" customHeight="1">
      <c r="A12" s="166"/>
      <c r="B12" s="109" t="s">
        <v>372</v>
      </c>
      <c r="C12" s="87" t="s">
        <v>134</v>
      </c>
      <c r="D12" s="90">
        <v>198</v>
      </c>
      <c r="E12" s="89"/>
      <c r="F12" s="89">
        <f>D12*E12</f>
        <v>0</v>
      </c>
      <c r="G12" s="23"/>
    </row>
    <row r="13" spans="1:7" s="22" customFormat="1" ht="14.25" customHeight="1">
      <c r="A13" s="166"/>
      <c r="B13" s="109" t="s">
        <v>373</v>
      </c>
      <c r="C13" s="87" t="s">
        <v>134</v>
      </c>
      <c r="D13" s="90">
        <v>125</v>
      </c>
      <c r="E13" s="89"/>
      <c r="F13" s="89">
        <f>D13*E13</f>
        <v>0</v>
      </c>
      <c r="G13" s="23"/>
    </row>
    <row r="14" spans="1:7" s="22" customFormat="1" ht="14.25" customHeight="1">
      <c r="A14" s="167"/>
      <c r="B14" s="109" t="s">
        <v>329</v>
      </c>
      <c r="C14" s="87" t="s">
        <v>134</v>
      </c>
      <c r="D14" s="90">
        <v>208</v>
      </c>
      <c r="E14" s="89"/>
      <c r="F14" s="89">
        <f>D14*E14</f>
        <v>0</v>
      </c>
      <c r="G14" s="23"/>
    </row>
    <row r="15" spans="1:7" s="22" customFormat="1" ht="14">
      <c r="A15" s="177"/>
      <c r="B15" s="177"/>
      <c r="C15" s="177"/>
      <c r="D15" s="177"/>
      <c r="E15" s="177"/>
      <c r="F15" s="177"/>
      <c r="G15" s="23"/>
    </row>
    <row r="16" spans="1:7" s="22" customFormat="1" ht="45.75" customHeight="1">
      <c r="A16" s="1038" t="s">
        <v>564</v>
      </c>
      <c r="B16" s="100" t="s">
        <v>407</v>
      </c>
      <c r="C16" s="87"/>
      <c r="D16" s="88"/>
      <c r="E16" s="89"/>
      <c r="F16" s="89"/>
      <c r="G16" s="23"/>
    </row>
    <row r="17" spans="1:9" s="22" customFormat="1" ht="14.25" customHeight="1">
      <c r="A17" s="1039"/>
      <c r="B17" s="109" t="s">
        <v>332</v>
      </c>
      <c r="C17" s="87" t="s">
        <v>0</v>
      </c>
      <c r="D17" s="90">
        <v>2</v>
      </c>
      <c r="E17" s="89"/>
      <c r="F17" s="89">
        <f>D17*E17</f>
        <v>0</v>
      </c>
      <c r="G17" s="23"/>
    </row>
    <row r="18" spans="1:9" s="22" customFormat="1" ht="14.25" customHeight="1">
      <c r="A18" s="1039"/>
      <c r="B18" s="109" t="s">
        <v>408</v>
      </c>
      <c r="C18" s="87" t="s">
        <v>0</v>
      </c>
      <c r="D18" s="90">
        <v>2</v>
      </c>
      <c r="E18" s="89"/>
      <c r="F18" s="89">
        <f>D18*E18</f>
        <v>0</v>
      </c>
      <c r="G18" s="23"/>
    </row>
    <row r="19" spans="1:9" s="22" customFormat="1" ht="14.25" customHeight="1">
      <c r="A19" s="1052"/>
      <c r="B19" s="109" t="s">
        <v>409</v>
      </c>
      <c r="C19" s="87" t="s">
        <v>0</v>
      </c>
      <c r="D19" s="90">
        <v>2</v>
      </c>
      <c r="E19" s="89"/>
      <c r="F19" s="89">
        <f>D19*E19</f>
        <v>0</v>
      </c>
      <c r="G19" s="23"/>
    </row>
    <row r="20" spans="1:9" s="22" customFormat="1" ht="14">
      <c r="A20" s="177"/>
      <c r="B20" s="177"/>
      <c r="C20" s="177"/>
      <c r="D20" s="177"/>
      <c r="E20" s="177"/>
      <c r="F20" s="177"/>
      <c r="G20" s="23"/>
    </row>
    <row r="21" spans="1:9" s="53" customFormat="1" ht="25" customHeight="1">
      <c r="A21" s="127" t="s">
        <v>538</v>
      </c>
      <c r="B21" s="1018" t="s">
        <v>404</v>
      </c>
      <c r="C21" s="1019"/>
      <c r="D21" s="1020"/>
      <c r="E21" s="1021">
        <f>SUM(F:F)</f>
        <v>0</v>
      </c>
      <c r="F21" s="1022"/>
      <c r="I21" s="60"/>
    </row>
  </sheetData>
  <mergeCells count="5">
    <mergeCell ref="B21:D21"/>
    <mergeCell ref="E21:F21"/>
    <mergeCell ref="B2:F2"/>
    <mergeCell ref="A4:A8"/>
    <mergeCell ref="A16:A19"/>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00B0F0"/>
  </sheetPr>
  <dimension ref="A1:I73"/>
  <sheetViews>
    <sheetView zoomScale="110" zoomScaleNormal="110" zoomScaleSheetLayoutView="100" workbookViewId="0">
      <selection activeCell="B73" sqref="B73"/>
    </sheetView>
  </sheetViews>
  <sheetFormatPr defaultColWidth="9.1796875" defaultRowHeight="13"/>
  <cols>
    <col min="1" max="1" width="5" style="155" customWidth="1"/>
    <col min="2" max="2" width="74.7265625" style="29" customWidth="1"/>
    <col min="3" max="3" width="7.26953125" style="20" customWidth="1"/>
    <col min="4" max="4" width="8.1796875" style="68" customWidth="1"/>
    <col min="5" max="5" width="9.54296875" style="19" customWidth="1"/>
    <col min="6" max="6" width="12.54296875" style="19" customWidth="1"/>
    <col min="7" max="7" width="9.26953125" style="2" customWidth="1"/>
    <col min="8" max="25" width="9.1796875" style="2"/>
    <col min="26" max="26" width="7.81640625" style="2" customWidth="1"/>
    <col min="27" max="16384" width="9.1796875" style="2"/>
  </cols>
  <sheetData>
    <row r="1" spans="1:7" ht="34.5">
      <c r="A1" s="153" t="s">
        <v>5</v>
      </c>
      <c r="B1" s="121" t="s">
        <v>4</v>
      </c>
      <c r="C1" s="122" t="s">
        <v>6</v>
      </c>
      <c r="D1" s="123" t="s">
        <v>7</v>
      </c>
      <c r="E1" s="124" t="s">
        <v>8</v>
      </c>
      <c r="F1" s="124" t="s">
        <v>9</v>
      </c>
    </row>
    <row r="2" spans="1:7" ht="18.5">
      <c r="A2" s="126" t="s">
        <v>565</v>
      </c>
      <c r="B2" s="184" t="s">
        <v>44</v>
      </c>
      <c r="C2" s="172"/>
      <c r="D2" s="172"/>
      <c r="E2" s="172"/>
      <c r="F2" s="172"/>
    </row>
    <row r="3" spans="1:7" s="22" customFormat="1" ht="14">
      <c r="A3" s="177"/>
      <c r="B3" s="177"/>
      <c r="C3" s="177"/>
      <c r="D3" s="177"/>
      <c r="E3" s="177"/>
      <c r="F3" s="177"/>
      <c r="G3" s="23"/>
    </row>
    <row r="4" spans="1:7" s="22" customFormat="1" ht="44.25" customHeight="1">
      <c r="A4" s="165" t="s">
        <v>566</v>
      </c>
      <c r="B4" s="115" t="s">
        <v>665</v>
      </c>
      <c r="C4" s="87"/>
      <c r="D4" s="90"/>
      <c r="E4" s="89"/>
      <c r="F4" s="89"/>
      <c r="G4" s="23"/>
    </row>
    <row r="5" spans="1:7" ht="14.25" customHeight="1">
      <c r="A5" s="166"/>
      <c r="B5" s="178" t="s">
        <v>320</v>
      </c>
      <c r="C5" s="179"/>
      <c r="D5" s="179"/>
      <c r="E5" s="179"/>
      <c r="F5" s="180"/>
    </row>
    <row r="6" spans="1:7" ht="14.25" customHeight="1">
      <c r="A6" s="166"/>
      <c r="B6" s="92" t="s">
        <v>410</v>
      </c>
      <c r="C6" s="87" t="s">
        <v>0</v>
      </c>
      <c r="D6" s="88">
        <v>3</v>
      </c>
      <c r="E6" s="88"/>
      <c r="F6" s="89">
        <f>D6*E6</f>
        <v>0</v>
      </c>
    </row>
    <row r="7" spans="1:7" ht="14.25" customHeight="1">
      <c r="A7" s="166"/>
      <c r="B7" s="92" t="s">
        <v>411</v>
      </c>
      <c r="C7" s="87" t="s">
        <v>0</v>
      </c>
      <c r="D7" s="88">
        <v>2</v>
      </c>
      <c r="E7" s="88"/>
      <c r="F7" s="89">
        <f>D7*E7</f>
        <v>0</v>
      </c>
    </row>
    <row r="8" spans="1:7" ht="14.25" customHeight="1">
      <c r="A8" s="166"/>
      <c r="B8" s="92" t="s">
        <v>412</v>
      </c>
      <c r="C8" s="87" t="s">
        <v>0</v>
      </c>
      <c r="D8" s="88">
        <v>4</v>
      </c>
      <c r="E8" s="88"/>
      <c r="F8" s="89">
        <f>D8*E8</f>
        <v>0</v>
      </c>
    </row>
    <row r="9" spans="1:7">
      <c r="A9" s="166"/>
      <c r="B9" s="181"/>
      <c r="C9" s="182"/>
      <c r="D9" s="182"/>
      <c r="E9" s="182"/>
      <c r="F9" s="183"/>
    </row>
    <row r="10" spans="1:7" ht="14.25" customHeight="1">
      <c r="A10" s="166"/>
      <c r="B10" s="178" t="s">
        <v>372</v>
      </c>
      <c r="C10" s="179"/>
      <c r="D10" s="179"/>
      <c r="E10" s="179"/>
      <c r="F10" s="180"/>
    </row>
    <row r="11" spans="1:7" ht="14.25" customHeight="1">
      <c r="A11" s="166"/>
      <c r="B11" s="92" t="s">
        <v>410</v>
      </c>
      <c r="C11" s="87" t="s">
        <v>0</v>
      </c>
      <c r="D11" s="88">
        <v>7</v>
      </c>
      <c r="E11" s="88"/>
      <c r="F11" s="89">
        <f>D11*E11</f>
        <v>0</v>
      </c>
    </row>
    <row r="12" spans="1:7" ht="14.25" customHeight="1">
      <c r="A12" s="166"/>
      <c r="B12" s="92" t="s">
        <v>413</v>
      </c>
      <c r="C12" s="87" t="s">
        <v>0</v>
      </c>
      <c r="D12" s="88">
        <v>1</v>
      </c>
      <c r="E12" s="88"/>
      <c r="F12" s="89">
        <f>D12*E12</f>
        <v>0</v>
      </c>
    </row>
    <row r="13" spans="1:7" ht="14.25" customHeight="1">
      <c r="A13" s="166"/>
      <c r="B13" s="92" t="s">
        <v>411</v>
      </c>
      <c r="C13" s="87" t="s">
        <v>0</v>
      </c>
      <c r="D13" s="88">
        <v>1</v>
      </c>
      <c r="E13" s="88"/>
      <c r="F13" s="89">
        <f>D13*E13</f>
        <v>0</v>
      </c>
    </row>
    <row r="14" spans="1:7" ht="14.25" customHeight="1">
      <c r="A14" s="166"/>
      <c r="B14" s="92" t="s">
        <v>414</v>
      </c>
      <c r="C14" s="87" t="s">
        <v>0</v>
      </c>
      <c r="D14" s="88">
        <v>1</v>
      </c>
      <c r="E14" s="88"/>
      <c r="F14" s="89">
        <f>D14*E14</f>
        <v>0</v>
      </c>
    </row>
    <row r="15" spans="1:7">
      <c r="A15" s="166"/>
      <c r="B15" s="181"/>
      <c r="C15" s="182"/>
      <c r="D15" s="182"/>
      <c r="E15" s="182"/>
      <c r="F15" s="183"/>
    </row>
    <row r="16" spans="1:7" ht="14.25" customHeight="1">
      <c r="A16" s="166"/>
      <c r="B16" s="178" t="s">
        <v>373</v>
      </c>
      <c r="C16" s="179"/>
      <c r="D16" s="179"/>
      <c r="E16" s="179"/>
      <c r="F16" s="180"/>
    </row>
    <row r="17" spans="1:7" ht="14.25" customHeight="1">
      <c r="A17" s="166"/>
      <c r="B17" s="92" t="s">
        <v>410</v>
      </c>
      <c r="C17" s="87" t="s">
        <v>0</v>
      </c>
      <c r="D17" s="88">
        <v>6</v>
      </c>
      <c r="E17" s="88"/>
      <c r="F17" s="89">
        <f>D17*E17</f>
        <v>0</v>
      </c>
    </row>
    <row r="18" spans="1:7" ht="14.25" customHeight="1">
      <c r="A18" s="166"/>
      <c r="B18" s="92" t="s">
        <v>411</v>
      </c>
      <c r="C18" s="87" t="s">
        <v>0</v>
      </c>
      <c r="D18" s="88">
        <v>2</v>
      </c>
      <c r="E18" s="88"/>
      <c r="F18" s="89">
        <f>D18*E18</f>
        <v>0</v>
      </c>
    </row>
    <row r="19" spans="1:7" ht="14.25" customHeight="1">
      <c r="A19" s="166"/>
      <c r="B19" s="92" t="s">
        <v>414</v>
      </c>
      <c r="C19" s="87" t="s">
        <v>0</v>
      </c>
      <c r="D19" s="88">
        <v>2</v>
      </c>
      <c r="E19" s="88"/>
      <c r="F19" s="89">
        <f>D19*E19</f>
        <v>0</v>
      </c>
    </row>
    <row r="20" spans="1:7">
      <c r="A20" s="166"/>
      <c r="B20" s="181"/>
      <c r="C20" s="182"/>
      <c r="D20" s="182"/>
      <c r="E20" s="182"/>
      <c r="F20" s="183"/>
    </row>
    <row r="21" spans="1:7" ht="14.25" customHeight="1">
      <c r="A21" s="166"/>
      <c r="B21" s="178" t="s">
        <v>329</v>
      </c>
      <c r="C21" s="179"/>
      <c r="D21" s="179"/>
      <c r="E21" s="179"/>
      <c r="F21" s="180"/>
    </row>
    <row r="22" spans="1:7" ht="14.25" customHeight="1">
      <c r="A22" s="166"/>
      <c r="B22" s="92" t="s">
        <v>410</v>
      </c>
      <c r="C22" s="87" t="s">
        <v>0</v>
      </c>
      <c r="D22" s="88">
        <v>13</v>
      </c>
      <c r="E22" s="88"/>
      <c r="F22" s="89">
        <f>D22*E22</f>
        <v>0</v>
      </c>
    </row>
    <row r="23" spans="1:7" ht="14.25" customHeight="1">
      <c r="A23" s="166"/>
      <c r="B23" s="92" t="s">
        <v>411</v>
      </c>
      <c r="C23" s="87" t="s">
        <v>0</v>
      </c>
      <c r="D23" s="88">
        <v>1</v>
      </c>
      <c r="E23" s="88"/>
      <c r="F23" s="89">
        <f>D23*E23</f>
        <v>0</v>
      </c>
    </row>
    <row r="24" spans="1:7" ht="14.25" customHeight="1">
      <c r="A24" s="166"/>
      <c r="B24" s="92" t="s">
        <v>414</v>
      </c>
      <c r="C24" s="87" t="s">
        <v>0</v>
      </c>
      <c r="D24" s="88">
        <v>1</v>
      </c>
      <c r="E24" s="88"/>
      <c r="F24" s="89">
        <f>D24*E24</f>
        <v>0</v>
      </c>
    </row>
    <row r="25" spans="1:7">
      <c r="A25" s="167"/>
      <c r="B25" s="181"/>
      <c r="C25" s="182"/>
      <c r="D25" s="182"/>
      <c r="E25" s="182"/>
      <c r="F25" s="183"/>
    </row>
    <row r="26" spans="1:7" s="22" customFormat="1" ht="14">
      <c r="A26" s="177"/>
      <c r="B26" s="177"/>
      <c r="C26" s="177"/>
      <c r="D26" s="177"/>
      <c r="E26" s="177"/>
      <c r="F26" s="177"/>
      <c r="G26" s="23"/>
    </row>
    <row r="27" spans="1:7" s="22" customFormat="1" ht="58.5" customHeight="1">
      <c r="A27" s="1038" t="s">
        <v>567</v>
      </c>
      <c r="B27" s="115" t="s">
        <v>666</v>
      </c>
      <c r="C27" s="87"/>
      <c r="D27" s="90"/>
      <c r="E27" s="89"/>
      <c r="F27" s="89"/>
      <c r="G27" s="23"/>
    </row>
    <row r="28" spans="1:7" ht="14.25" customHeight="1">
      <c r="A28" s="1039"/>
      <c r="B28" s="92" t="s">
        <v>320</v>
      </c>
      <c r="C28" s="87" t="s">
        <v>418</v>
      </c>
      <c r="D28" s="88">
        <v>8</v>
      </c>
      <c r="E28" s="88"/>
      <c r="F28" s="89">
        <f>D28*E28</f>
        <v>0</v>
      </c>
    </row>
    <row r="29" spans="1:7" ht="14.25" customHeight="1">
      <c r="A29" s="1039"/>
      <c r="B29" s="92" t="s">
        <v>372</v>
      </c>
      <c r="C29" s="87" t="s">
        <v>418</v>
      </c>
      <c r="D29" s="88">
        <v>12</v>
      </c>
      <c r="E29" s="88"/>
      <c r="F29" s="89">
        <f>D29*E29</f>
        <v>0</v>
      </c>
    </row>
    <row r="30" spans="1:7" ht="14.25" customHeight="1">
      <c r="A30" s="1039"/>
      <c r="B30" s="92" t="s">
        <v>373</v>
      </c>
      <c r="C30" s="87" t="s">
        <v>418</v>
      </c>
      <c r="D30" s="88">
        <v>14</v>
      </c>
      <c r="E30" s="88"/>
      <c r="F30" s="89">
        <f>D30*E30</f>
        <v>0</v>
      </c>
    </row>
    <row r="31" spans="1:7" ht="14.25" customHeight="1">
      <c r="A31" s="154"/>
      <c r="B31" s="92" t="s">
        <v>329</v>
      </c>
      <c r="C31" s="87" t="s">
        <v>418</v>
      </c>
      <c r="D31" s="88">
        <v>16</v>
      </c>
      <c r="E31" s="88"/>
      <c r="F31" s="89">
        <f>D31*E31</f>
        <v>0</v>
      </c>
    </row>
    <row r="32" spans="1:7" s="22" customFormat="1" ht="14">
      <c r="A32" s="177"/>
      <c r="B32" s="177"/>
      <c r="C32" s="177"/>
      <c r="D32" s="177"/>
      <c r="E32" s="177"/>
      <c r="F32" s="177"/>
      <c r="G32" s="23"/>
    </row>
    <row r="33" spans="1:7" s="22" customFormat="1" ht="147" customHeight="1">
      <c r="A33" s="1038" t="s">
        <v>568</v>
      </c>
      <c r="B33" s="115" t="s">
        <v>803</v>
      </c>
      <c r="C33" s="87"/>
      <c r="D33" s="90"/>
      <c r="E33" s="89"/>
      <c r="F33" s="89"/>
      <c r="G33" s="23"/>
    </row>
    <row r="34" spans="1:7" ht="14.25" customHeight="1">
      <c r="A34" s="1039"/>
      <c r="B34" s="92" t="s">
        <v>667</v>
      </c>
      <c r="C34" s="87" t="s">
        <v>134</v>
      </c>
      <c r="D34" s="88">
        <v>610</v>
      </c>
      <c r="E34" s="88"/>
      <c r="F34" s="89">
        <f>D34*E34</f>
        <v>0</v>
      </c>
    </row>
    <row r="35" spans="1:7" ht="14.25" customHeight="1">
      <c r="A35" s="154"/>
      <c r="B35" s="92" t="s">
        <v>668</v>
      </c>
      <c r="C35" s="87" t="s">
        <v>0</v>
      </c>
      <c r="D35" s="88">
        <v>113</v>
      </c>
      <c r="E35" s="88"/>
      <c r="F35" s="89">
        <f>D35*E35</f>
        <v>0</v>
      </c>
    </row>
    <row r="36" spans="1:7" s="22" customFormat="1" ht="14">
      <c r="A36" s="177"/>
      <c r="B36" s="177"/>
      <c r="C36" s="177"/>
      <c r="D36" s="177"/>
      <c r="E36" s="177"/>
      <c r="F36" s="177"/>
      <c r="G36" s="23"/>
    </row>
    <row r="37" spans="1:7" s="22" customFormat="1" ht="109.5" customHeight="1">
      <c r="A37" s="159" t="s">
        <v>569</v>
      </c>
      <c r="B37" s="115" t="s">
        <v>669</v>
      </c>
      <c r="C37" s="87" t="s">
        <v>0</v>
      </c>
      <c r="D37" s="88">
        <v>12</v>
      </c>
      <c r="E37" s="88"/>
      <c r="F37" s="89">
        <f>D37*E37</f>
        <v>0</v>
      </c>
      <c r="G37" s="23"/>
    </row>
    <row r="38" spans="1:7" s="22" customFormat="1" ht="14">
      <c r="A38" s="177"/>
      <c r="B38" s="177"/>
      <c r="C38" s="177"/>
      <c r="D38" s="177"/>
      <c r="E38" s="177"/>
      <c r="F38" s="177"/>
      <c r="G38" s="23"/>
    </row>
    <row r="39" spans="1:7" s="22" customFormat="1" ht="72" customHeight="1">
      <c r="A39" s="159" t="s">
        <v>570</v>
      </c>
      <c r="B39" s="115" t="s">
        <v>670</v>
      </c>
      <c r="C39" s="87" t="s">
        <v>136</v>
      </c>
      <c r="D39" s="88">
        <v>400</v>
      </c>
      <c r="E39" s="88"/>
      <c r="F39" s="89">
        <f>D39*E39</f>
        <v>0</v>
      </c>
      <c r="G39" s="23"/>
    </row>
    <row r="40" spans="1:7" s="22" customFormat="1" ht="14">
      <c r="A40" s="177"/>
      <c r="B40" s="177"/>
      <c r="C40" s="177"/>
      <c r="D40" s="177"/>
      <c r="E40" s="177"/>
      <c r="F40" s="177"/>
      <c r="G40" s="23"/>
    </row>
    <row r="41" spans="1:7" s="22" customFormat="1" ht="216.75" customHeight="1">
      <c r="A41" s="159" t="s">
        <v>571</v>
      </c>
      <c r="B41" s="115" t="s">
        <v>694</v>
      </c>
      <c r="C41" s="87" t="s">
        <v>134</v>
      </c>
      <c r="D41" s="88">
        <v>36</v>
      </c>
      <c r="E41" s="88"/>
      <c r="F41" s="89">
        <f>D41*E41</f>
        <v>0</v>
      </c>
      <c r="G41" s="23"/>
    </row>
    <row r="42" spans="1:7" s="22" customFormat="1" ht="14">
      <c r="A42" s="177"/>
      <c r="B42" s="177"/>
      <c r="C42" s="177"/>
      <c r="D42" s="177"/>
      <c r="E42" s="177"/>
      <c r="F42" s="177"/>
      <c r="G42" s="23"/>
    </row>
    <row r="43" spans="1:7" s="22" customFormat="1" ht="152.25" customHeight="1">
      <c r="A43" s="159" t="s">
        <v>572</v>
      </c>
      <c r="B43" s="115" t="s">
        <v>798</v>
      </c>
      <c r="C43" s="87" t="s">
        <v>134</v>
      </c>
      <c r="D43" s="88">
        <v>180</v>
      </c>
      <c r="E43" s="88"/>
      <c r="F43" s="89">
        <f>D43*E43</f>
        <v>0</v>
      </c>
      <c r="G43" s="23"/>
    </row>
    <row r="44" spans="1:7" s="22" customFormat="1" ht="14">
      <c r="A44" s="177"/>
      <c r="B44" s="177"/>
      <c r="C44" s="177"/>
      <c r="D44" s="177"/>
      <c r="E44" s="177"/>
      <c r="F44" s="177"/>
      <c r="G44" s="23"/>
    </row>
    <row r="45" spans="1:7" s="22" customFormat="1" ht="156.75" customHeight="1">
      <c r="A45" s="159" t="s">
        <v>573</v>
      </c>
      <c r="B45" s="115" t="s">
        <v>671</v>
      </c>
      <c r="C45" s="87" t="s">
        <v>134</v>
      </c>
      <c r="D45" s="88">
        <v>259</v>
      </c>
      <c r="E45" s="88"/>
      <c r="F45" s="89">
        <f>D45*E45</f>
        <v>0</v>
      </c>
      <c r="G45" s="23"/>
    </row>
    <row r="46" spans="1:7" s="22" customFormat="1" ht="14">
      <c r="A46" s="177"/>
      <c r="B46" s="177"/>
      <c r="C46" s="177"/>
      <c r="D46" s="177"/>
      <c r="E46" s="177"/>
      <c r="F46" s="177"/>
      <c r="G46" s="23"/>
    </row>
    <row r="47" spans="1:7" s="22" customFormat="1" ht="178.5" customHeight="1">
      <c r="A47" s="159" t="s">
        <v>672</v>
      </c>
      <c r="B47" s="115" t="s">
        <v>801</v>
      </c>
      <c r="C47" s="87" t="s">
        <v>134</v>
      </c>
      <c r="D47" s="88">
        <v>160</v>
      </c>
      <c r="E47" s="88"/>
      <c r="F47" s="89">
        <f>D47*E47</f>
        <v>0</v>
      </c>
      <c r="G47" s="23"/>
    </row>
    <row r="48" spans="1:7" s="22" customFormat="1" ht="14">
      <c r="A48" s="177"/>
      <c r="B48" s="177"/>
      <c r="C48" s="177"/>
      <c r="D48" s="177"/>
      <c r="E48" s="177"/>
      <c r="F48" s="177"/>
      <c r="G48" s="23"/>
    </row>
    <row r="49" spans="1:7" s="22" customFormat="1" ht="146.25" customHeight="1">
      <c r="A49" s="159" t="s">
        <v>673</v>
      </c>
      <c r="B49" s="115" t="s">
        <v>799</v>
      </c>
      <c r="C49" s="87" t="s">
        <v>136</v>
      </c>
      <c r="D49" s="88">
        <v>1520</v>
      </c>
      <c r="E49" s="88"/>
      <c r="F49" s="89">
        <f>D49*E49</f>
        <v>0</v>
      </c>
      <c r="G49" s="23"/>
    </row>
    <row r="50" spans="1:7" s="22" customFormat="1" ht="14">
      <c r="A50" s="177"/>
      <c r="B50" s="177"/>
      <c r="C50" s="177"/>
      <c r="D50" s="177"/>
      <c r="E50" s="177"/>
      <c r="F50" s="177"/>
      <c r="G50" s="23"/>
    </row>
    <row r="51" spans="1:7" s="22" customFormat="1" ht="141.75" customHeight="1">
      <c r="A51" s="159" t="s">
        <v>674</v>
      </c>
      <c r="B51" s="115" t="s">
        <v>800</v>
      </c>
      <c r="C51" s="87" t="s">
        <v>136</v>
      </c>
      <c r="D51" s="88">
        <v>280</v>
      </c>
      <c r="E51" s="88"/>
      <c r="F51" s="89">
        <f>D51*E51</f>
        <v>0</v>
      </c>
      <c r="G51" s="23"/>
    </row>
    <row r="52" spans="1:7" s="22" customFormat="1" ht="14">
      <c r="A52" s="177"/>
      <c r="B52" s="177"/>
      <c r="C52" s="177"/>
      <c r="D52" s="177"/>
      <c r="E52" s="177"/>
      <c r="F52" s="177"/>
      <c r="G52" s="23"/>
    </row>
    <row r="53" spans="1:7" s="22" customFormat="1" ht="87.75" customHeight="1">
      <c r="A53" s="159" t="s">
        <v>675</v>
      </c>
      <c r="B53" s="115" t="s">
        <v>677</v>
      </c>
      <c r="C53" s="87" t="s">
        <v>134</v>
      </c>
      <c r="D53" s="88">
        <v>215</v>
      </c>
      <c r="E53" s="88"/>
      <c r="F53" s="89">
        <f>D53*E53</f>
        <v>0</v>
      </c>
      <c r="G53" s="23"/>
    </row>
    <row r="54" spans="1:7" s="22" customFormat="1" ht="14">
      <c r="A54" s="177"/>
      <c r="B54" s="177"/>
      <c r="C54" s="177"/>
      <c r="D54" s="177"/>
      <c r="E54" s="177"/>
      <c r="F54" s="177"/>
      <c r="G54" s="23"/>
    </row>
    <row r="55" spans="1:7" s="22" customFormat="1" ht="87.75" customHeight="1">
      <c r="A55" s="159" t="s">
        <v>676</v>
      </c>
      <c r="B55" s="115" t="s">
        <v>678</v>
      </c>
      <c r="C55" s="87" t="s">
        <v>0</v>
      </c>
      <c r="D55" s="88">
        <v>175</v>
      </c>
      <c r="E55" s="88"/>
      <c r="F55" s="89">
        <f>D55*E55</f>
        <v>0</v>
      </c>
      <c r="G55" s="23"/>
    </row>
    <row r="56" spans="1:7" s="22" customFormat="1" ht="14">
      <c r="A56" s="177"/>
      <c r="B56" s="177"/>
      <c r="C56" s="177"/>
      <c r="D56" s="177"/>
      <c r="E56" s="177"/>
      <c r="F56" s="177"/>
      <c r="G56" s="23"/>
    </row>
    <row r="57" spans="1:7" s="22" customFormat="1" ht="34.5" customHeight="1">
      <c r="A57" s="1038" t="s">
        <v>679</v>
      </c>
      <c r="B57" s="115" t="s">
        <v>421</v>
      </c>
      <c r="C57" s="87"/>
      <c r="D57" s="90"/>
      <c r="E57" s="89"/>
      <c r="F57" s="89"/>
      <c r="G57" s="23"/>
    </row>
    <row r="58" spans="1:7" ht="14.25" customHeight="1">
      <c r="A58" s="1039"/>
      <c r="B58" s="92" t="s">
        <v>422</v>
      </c>
      <c r="C58" s="87" t="s">
        <v>0</v>
      </c>
      <c r="D58" s="88">
        <v>2</v>
      </c>
      <c r="E58" s="88"/>
      <c r="F58" s="89">
        <f>D58*E58</f>
        <v>0</v>
      </c>
    </row>
    <row r="59" spans="1:7" ht="14.25" customHeight="1">
      <c r="A59" s="154"/>
      <c r="B59" s="92" t="s">
        <v>423</v>
      </c>
      <c r="C59" s="87" t="s">
        <v>0</v>
      </c>
      <c r="D59" s="88">
        <v>43</v>
      </c>
      <c r="E59" s="88"/>
      <c r="F59" s="89">
        <f>D59*E59</f>
        <v>0</v>
      </c>
    </row>
    <row r="60" spans="1:7" s="22" customFormat="1" ht="14">
      <c r="A60" s="177"/>
      <c r="B60" s="177"/>
      <c r="C60" s="177"/>
      <c r="D60" s="177"/>
      <c r="E60" s="177"/>
      <c r="F60" s="177"/>
      <c r="G60" s="23"/>
    </row>
    <row r="61" spans="1:7" s="22" customFormat="1" ht="24" customHeight="1">
      <c r="A61" s="159" t="s">
        <v>680</v>
      </c>
      <c r="B61" s="115" t="s">
        <v>681</v>
      </c>
      <c r="C61" s="87" t="s">
        <v>0</v>
      </c>
      <c r="D61" s="88">
        <v>1</v>
      </c>
      <c r="E61" s="88"/>
      <c r="F61" s="89">
        <f>D61*E61</f>
        <v>0</v>
      </c>
      <c r="G61" s="23"/>
    </row>
    <row r="62" spans="1:7" s="22" customFormat="1" ht="14">
      <c r="A62" s="177"/>
      <c r="B62" s="177"/>
      <c r="C62" s="177"/>
      <c r="D62" s="177"/>
      <c r="E62" s="177"/>
      <c r="F62" s="177"/>
      <c r="G62" s="23"/>
    </row>
    <row r="63" spans="1:7" s="22" customFormat="1" ht="101.25" customHeight="1">
      <c r="A63" s="159" t="s">
        <v>804</v>
      </c>
      <c r="B63" s="115" t="s">
        <v>805</v>
      </c>
      <c r="C63" s="87" t="s">
        <v>0</v>
      </c>
      <c r="D63" s="88">
        <v>1</v>
      </c>
      <c r="E63" s="88"/>
      <c r="F63" s="89">
        <f>D63*E63</f>
        <v>0</v>
      </c>
      <c r="G63" s="23"/>
    </row>
    <row r="64" spans="1:7" s="22" customFormat="1" ht="14">
      <c r="A64" s="177"/>
      <c r="B64" s="177"/>
      <c r="C64" s="177"/>
      <c r="D64" s="177"/>
      <c r="E64" s="177"/>
      <c r="F64" s="177"/>
      <c r="G64" s="23"/>
    </row>
    <row r="65" spans="1:9" s="22" customFormat="1" ht="125.25" customHeight="1">
      <c r="A65" s="159" t="s">
        <v>806</v>
      </c>
      <c r="B65" s="115" t="s">
        <v>807</v>
      </c>
      <c r="C65" s="87" t="s">
        <v>0</v>
      </c>
      <c r="D65" s="88">
        <v>1</v>
      </c>
      <c r="E65" s="88"/>
      <c r="F65" s="89">
        <f>D65*E65</f>
        <v>0</v>
      </c>
      <c r="G65" s="23"/>
    </row>
    <row r="66" spans="1:9" s="22" customFormat="1" ht="14">
      <c r="A66" s="177"/>
      <c r="B66" s="177"/>
      <c r="C66" s="177"/>
      <c r="D66" s="177"/>
      <c r="E66" s="177"/>
      <c r="F66" s="177"/>
      <c r="G66" s="23"/>
    </row>
    <row r="67" spans="1:9" s="53" customFormat="1" ht="48.75" customHeight="1">
      <c r="A67" s="159" t="s">
        <v>802</v>
      </c>
      <c r="B67" s="115" t="s">
        <v>682</v>
      </c>
      <c r="C67" s="87" t="s">
        <v>134</v>
      </c>
      <c r="D67" s="88">
        <v>8435</v>
      </c>
      <c r="E67" s="88"/>
      <c r="F67" s="89">
        <f>D67*E67</f>
        <v>0</v>
      </c>
      <c r="I67" s="60"/>
    </row>
    <row r="68" spans="1:9" ht="14">
      <c r="A68" s="177"/>
      <c r="B68" s="177"/>
      <c r="C68" s="177"/>
      <c r="D68" s="177"/>
      <c r="E68" s="177"/>
      <c r="F68" s="177"/>
    </row>
    <row r="69" spans="1:9" ht="15.5">
      <c r="A69" s="127" t="s">
        <v>565</v>
      </c>
      <c r="B69" s="1018" t="s">
        <v>45</v>
      </c>
      <c r="C69" s="1019"/>
      <c r="D69" s="1020"/>
      <c r="E69" s="1021">
        <f>SUM(F:F)</f>
        <v>0</v>
      </c>
      <c r="F69" s="1022"/>
    </row>
    <row r="72" spans="1:9">
      <c r="B72" s="29" t="s">
        <v>46</v>
      </c>
    </row>
    <row r="73" spans="1:9">
      <c r="B73" s="29" t="s">
        <v>46</v>
      </c>
    </row>
  </sheetData>
  <mergeCells count="5">
    <mergeCell ref="B69:D69"/>
    <mergeCell ref="E69:F69"/>
    <mergeCell ref="A27:A30"/>
    <mergeCell ref="A33:A34"/>
    <mergeCell ref="A57:A58"/>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C00000"/>
  </sheetPr>
  <dimension ref="A1:N16"/>
  <sheetViews>
    <sheetView view="pageBreakPreview" zoomScaleNormal="100" zoomScaleSheetLayoutView="100" workbookViewId="0">
      <selection activeCell="B28" sqref="B28"/>
    </sheetView>
  </sheetViews>
  <sheetFormatPr defaultColWidth="9.1796875" defaultRowHeight="12.5"/>
  <cols>
    <col min="1" max="1" width="6.7265625" style="769" customWidth="1"/>
    <col min="2" max="2" width="50" style="763" customWidth="1"/>
    <col min="3" max="3" width="8.453125" style="763" customWidth="1"/>
    <col min="4" max="4" width="8.81640625" style="770" customWidth="1"/>
    <col min="5" max="5" width="9.1796875" style="770" customWidth="1"/>
    <col min="6" max="6" width="14.7265625" style="771" customWidth="1"/>
    <col min="7" max="7" width="9.1796875" style="763"/>
    <col min="8" max="8" width="83.81640625" style="763" customWidth="1"/>
    <col min="9" max="9" width="12.7265625" style="763" customWidth="1"/>
    <col min="10" max="10" width="13.54296875" style="763" customWidth="1"/>
    <col min="11" max="11" width="9.1796875" style="763"/>
    <col min="12" max="12" width="14.7265625" style="763" customWidth="1"/>
    <col min="13" max="256" width="9.1796875" style="763"/>
    <col min="257" max="257" width="6.7265625" style="763" customWidth="1"/>
    <col min="258" max="258" width="50" style="763" customWidth="1"/>
    <col min="259" max="259" width="8.453125" style="763" customWidth="1"/>
    <col min="260" max="260" width="8.81640625" style="763" customWidth="1"/>
    <col min="261" max="261" width="9.1796875" style="763"/>
    <col min="262" max="262" width="14.7265625" style="763" customWidth="1"/>
    <col min="263" max="263" width="9.1796875" style="763"/>
    <col min="264" max="264" width="83.81640625" style="763" customWidth="1"/>
    <col min="265" max="265" width="12.7265625" style="763" customWidth="1"/>
    <col min="266" max="266" width="13.54296875" style="763" customWidth="1"/>
    <col min="267" max="267" width="9.1796875" style="763"/>
    <col min="268" max="268" width="14.7265625" style="763" customWidth="1"/>
    <col min="269" max="512" width="9.1796875" style="763"/>
    <col min="513" max="513" width="6.7265625" style="763" customWidth="1"/>
    <col min="514" max="514" width="50" style="763" customWidth="1"/>
    <col min="515" max="515" width="8.453125" style="763" customWidth="1"/>
    <col min="516" max="516" width="8.81640625" style="763" customWidth="1"/>
    <col min="517" max="517" width="9.1796875" style="763"/>
    <col min="518" max="518" width="14.7265625" style="763" customWidth="1"/>
    <col min="519" max="519" width="9.1796875" style="763"/>
    <col min="520" max="520" width="83.81640625" style="763" customWidth="1"/>
    <col min="521" max="521" width="12.7265625" style="763" customWidth="1"/>
    <col min="522" max="522" width="13.54296875" style="763" customWidth="1"/>
    <col min="523" max="523" width="9.1796875" style="763"/>
    <col min="524" max="524" width="14.7265625" style="763" customWidth="1"/>
    <col min="525" max="768" width="9.1796875" style="763"/>
    <col min="769" max="769" width="6.7265625" style="763" customWidth="1"/>
    <col min="770" max="770" width="50" style="763" customWidth="1"/>
    <col min="771" max="771" width="8.453125" style="763" customWidth="1"/>
    <col min="772" max="772" width="8.81640625" style="763" customWidth="1"/>
    <col min="773" max="773" width="9.1796875" style="763"/>
    <col min="774" max="774" width="14.7265625" style="763" customWidth="1"/>
    <col min="775" max="775" width="9.1796875" style="763"/>
    <col min="776" max="776" width="83.81640625" style="763" customWidth="1"/>
    <col min="777" max="777" width="12.7265625" style="763" customWidth="1"/>
    <col min="778" max="778" width="13.54296875" style="763" customWidth="1"/>
    <col min="779" max="779" width="9.1796875" style="763"/>
    <col min="780" max="780" width="14.7265625" style="763" customWidth="1"/>
    <col min="781" max="1024" width="9.1796875" style="763"/>
    <col min="1025" max="1025" width="6.7265625" style="763" customWidth="1"/>
    <col min="1026" max="1026" width="50" style="763" customWidth="1"/>
    <col min="1027" max="1027" width="8.453125" style="763" customWidth="1"/>
    <col min="1028" max="1028" width="8.81640625" style="763" customWidth="1"/>
    <col min="1029" max="1029" width="9.1796875" style="763"/>
    <col min="1030" max="1030" width="14.7265625" style="763" customWidth="1"/>
    <col min="1031" max="1031" width="9.1796875" style="763"/>
    <col min="1032" max="1032" width="83.81640625" style="763" customWidth="1"/>
    <col min="1033" max="1033" width="12.7265625" style="763" customWidth="1"/>
    <col min="1034" max="1034" width="13.54296875" style="763" customWidth="1"/>
    <col min="1035" max="1035" width="9.1796875" style="763"/>
    <col min="1036" max="1036" width="14.7265625" style="763" customWidth="1"/>
    <col min="1037" max="1280" width="9.1796875" style="763"/>
    <col min="1281" max="1281" width="6.7265625" style="763" customWidth="1"/>
    <col min="1282" max="1282" width="50" style="763" customWidth="1"/>
    <col min="1283" max="1283" width="8.453125" style="763" customWidth="1"/>
    <col min="1284" max="1284" width="8.81640625" style="763" customWidth="1"/>
    <col min="1285" max="1285" width="9.1796875" style="763"/>
    <col min="1286" max="1286" width="14.7265625" style="763" customWidth="1"/>
    <col min="1287" max="1287" width="9.1796875" style="763"/>
    <col min="1288" max="1288" width="83.81640625" style="763" customWidth="1"/>
    <col min="1289" max="1289" width="12.7265625" style="763" customWidth="1"/>
    <col min="1290" max="1290" width="13.54296875" style="763" customWidth="1"/>
    <col min="1291" max="1291" width="9.1796875" style="763"/>
    <col min="1292" max="1292" width="14.7265625" style="763" customWidth="1"/>
    <col min="1293" max="1536" width="9.1796875" style="763"/>
    <col min="1537" max="1537" width="6.7265625" style="763" customWidth="1"/>
    <col min="1538" max="1538" width="50" style="763" customWidth="1"/>
    <col min="1539" max="1539" width="8.453125" style="763" customWidth="1"/>
    <col min="1540" max="1540" width="8.81640625" style="763" customWidth="1"/>
    <col min="1541" max="1541" width="9.1796875" style="763"/>
    <col min="1542" max="1542" width="14.7265625" style="763" customWidth="1"/>
    <col min="1543" max="1543" width="9.1796875" style="763"/>
    <col min="1544" max="1544" width="83.81640625" style="763" customWidth="1"/>
    <col min="1545" max="1545" width="12.7265625" style="763" customWidth="1"/>
    <col min="1546" max="1546" width="13.54296875" style="763" customWidth="1"/>
    <col min="1547" max="1547" width="9.1796875" style="763"/>
    <col min="1548" max="1548" width="14.7265625" style="763" customWidth="1"/>
    <col min="1549" max="1792" width="9.1796875" style="763"/>
    <col min="1793" max="1793" width="6.7265625" style="763" customWidth="1"/>
    <col min="1794" max="1794" width="50" style="763" customWidth="1"/>
    <col min="1795" max="1795" width="8.453125" style="763" customWidth="1"/>
    <col min="1796" max="1796" width="8.81640625" style="763" customWidth="1"/>
    <col min="1797" max="1797" width="9.1796875" style="763"/>
    <col min="1798" max="1798" width="14.7265625" style="763" customWidth="1"/>
    <col min="1799" max="1799" width="9.1796875" style="763"/>
    <col min="1800" max="1800" width="83.81640625" style="763" customWidth="1"/>
    <col min="1801" max="1801" width="12.7265625" style="763" customWidth="1"/>
    <col min="1802" max="1802" width="13.54296875" style="763" customWidth="1"/>
    <col min="1803" max="1803" width="9.1796875" style="763"/>
    <col min="1804" max="1804" width="14.7265625" style="763" customWidth="1"/>
    <col min="1805" max="2048" width="9.1796875" style="763"/>
    <col min="2049" max="2049" width="6.7265625" style="763" customWidth="1"/>
    <col min="2050" max="2050" width="50" style="763" customWidth="1"/>
    <col min="2051" max="2051" width="8.453125" style="763" customWidth="1"/>
    <col min="2052" max="2052" width="8.81640625" style="763" customWidth="1"/>
    <col min="2053" max="2053" width="9.1796875" style="763"/>
    <col min="2054" max="2054" width="14.7265625" style="763" customWidth="1"/>
    <col min="2055" max="2055" width="9.1796875" style="763"/>
    <col min="2056" max="2056" width="83.81640625" style="763" customWidth="1"/>
    <col min="2057" max="2057" width="12.7265625" style="763" customWidth="1"/>
    <col min="2058" max="2058" width="13.54296875" style="763" customWidth="1"/>
    <col min="2059" max="2059" width="9.1796875" style="763"/>
    <col min="2060" max="2060" width="14.7265625" style="763" customWidth="1"/>
    <col min="2061" max="2304" width="9.1796875" style="763"/>
    <col min="2305" max="2305" width="6.7265625" style="763" customWidth="1"/>
    <col min="2306" max="2306" width="50" style="763" customWidth="1"/>
    <col min="2307" max="2307" width="8.453125" style="763" customWidth="1"/>
    <col min="2308" max="2308" width="8.81640625" style="763" customWidth="1"/>
    <col min="2309" max="2309" width="9.1796875" style="763"/>
    <col min="2310" max="2310" width="14.7265625" style="763" customWidth="1"/>
    <col min="2311" max="2311" width="9.1796875" style="763"/>
    <col min="2312" max="2312" width="83.81640625" style="763" customWidth="1"/>
    <col min="2313" max="2313" width="12.7265625" style="763" customWidth="1"/>
    <col min="2314" max="2314" width="13.54296875" style="763" customWidth="1"/>
    <col min="2315" max="2315" width="9.1796875" style="763"/>
    <col min="2316" max="2316" width="14.7265625" style="763" customWidth="1"/>
    <col min="2317" max="2560" width="9.1796875" style="763"/>
    <col min="2561" max="2561" width="6.7265625" style="763" customWidth="1"/>
    <col min="2562" max="2562" width="50" style="763" customWidth="1"/>
    <col min="2563" max="2563" width="8.453125" style="763" customWidth="1"/>
    <col min="2564" max="2564" width="8.81640625" style="763" customWidth="1"/>
    <col min="2565" max="2565" width="9.1796875" style="763"/>
    <col min="2566" max="2566" width="14.7265625" style="763" customWidth="1"/>
    <col min="2567" max="2567" width="9.1796875" style="763"/>
    <col min="2568" max="2568" width="83.81640625" style="763" customWidth="1"/>
    <col min="2569" max="2569" width="12.7265625" style="763" customWidth="1"/>
    <col min="2570" max="2570" width="13.54296875" style="763" customWidth="1"/>
    <col min="2571" max="2571" width="9.1796875" style="763"/>
    <col min="2572" max="2572" width="14.7265625" style="763" customWidth="1"/>
    <col min="2573" max="2816" width="9.1796875" style="763"/>
    <col min="2817" max="2817" width="6.7265625" style="763" customWidth="1"/>
    <col min="2818" max="2818" width="50" style="763" customWidth="1"/>
    <col min="2819" max="2819" width="8.453125" style="763" customWidth="1"/>
    <col min="2820" max="2820" width="8.81640625" style="763" customWidth="1"/>
    <col min="2821" max="2821" width="9.1796875" style="763"/>
    <col min="2822" max="2822" width="14.7265625" style="763" customWidth="1"/>
    <col min="2823" max="2823" width="9.1796875" style="763"/>
    <col min="2824" max="2824" width="83.81640625" style="763" customWidth="1"/>
    <col min="2825" max="2825" width="12.7265625" style="763" customWidth="1"/>
    <col min="2826" max="2826" width="13.54296875" style="763" customWidth="1"/>
    <col min="2827" max="2827" width="9.1796875" style="763"/>
    <col min="2828" max="2828" width="14.7265625" style="763" customWidth="1"/>
    <col min="2829" max="3072" width="9.1796875" style="763"/>
    <col min="3073" max="3073" width="6.7265625" style="763" customWidth="1"/>
    <col min="3074" max="3074" width="50" style="763" customWidth="1"/>
    <col min="3075" max="3075" width="8.453125" style="763" customWidth="1"/>
    <col min="3076" max="3076" width="8.81640625" style="763" customWidth="1"/>
    <col min="3077" max="3077" width="9.1796875" style="763"/>
    <col min="3078" max="3078" width="14.7265625" style="763" customWidth="1"/>
    <col min="3079" max="3079" width="9.1796875" style="763"/>
    <col min="3080" max="3080" width="83.81640625" style="763" customWidth="1"/>
    <col min="3081" max="3081" width="12.7265625" style="763" customWidth="1"/>
    <col min="3082" max="3082" width="13.54296875" style="763" customWidth="1"/>
    <col min="3083" max="3083" width="9.1796875" style="763"/>
    <col min="3084" max="3084" width="14.7265625" style="763" customWidth="1"/>
    <col min="3085" max="3328" width="9.1796875" style="763"/>
    <col min="3329" max="3329" width="6.7265625" style="763" customWidth="1"/>
    <col min="3330" max="3330" width="50" style="763" customWidth="1"/>
    <col min="3331" max="3331" width="8.453125" style="763" customWidth="1"/>
    <col min="3332" max="3332" width="8.81640625" style="763" customWidth="1"/>
    <col min="3333" max="3333" width="9.1796875" style="763"/>
    <col min="3334" max="3334" width="14.7265625" style="763" customWidth="1"/>
    <col min="3335" max="3335" width="9.1796875" style="763"/>
    <col min="3336" max="3336" width="83.81640625" style="763" customWidth="1"/>
    <col min="3337" max="3337" width="12.7265625" style="763" customWidth="1"/>
    <col min="3338" max="3338" width="13.54296875" style="763" customWidth="1"/>
    <col min="3339" max="3339" width="9.1796875" style="763"/>
    <col min="3340" max="3340" width="14.7265625" style="763" customWidth="1"/>
    <col min="3341" max="3584" width="9.1796875" style="763"/>
    <col min="3585" max="3585" width="6.7265625" style="763" customWidth="1"/>
    <col min="3586" max="3586" width="50" style="763" customWidth="1"/>
    <col min="3587" max="3587" width="8.453125" style="763" customWidth="1"/>
    <col min="3588" max="3588" width="8.81640625" style="763" customWidth="1"/>
    <col min="3589" max="3589" width="9.1796875" style="763"/>
    <col min="3590" max="3590" width="14.7265625" style="763" customWidth="1"/>
    <col min="3591" max="3591" width="9.1796875" style="763"/>
    <col min="3592" max="3592" width="83.81640625" style="763" customWidth="1"/>
    <col min="3593" max="3593" width="12.7265625" style="763" customWidth="1"/>
    <col min="3594" max="3594" width="13.54296875" style="763" customWidth="1"/>
    <col min="3595" max="3595" width="9.1796875" style="763"/>
    <col min="3596" max="3596" width="14.7265625" style="763" customWidth="1"/>
    <col min="3597" max="3840" width="9.1796875" style="763"/>
    <col min="3841" max="3841" width="6.7265625" style="763" customWidth="1"/>
    <col min="3842" max="3842" width="50" style="763" customWidth="1"/>
    <col min="3843" max="3843" width="8.453125" style="763" customWidth="1"/>
    <col min="3844" max="3844" width="8.81640625" style="763" customWidth="1"/>
    <col min="3845" max="3845" width="9.1796875" style="763"/>
    <col min="3846" max="3846" width="14.7265625" style="763" customWidth="1"/>
    <col min="3847" max="3847" width="9.1796875" style="763"/>
    <col min="3848" max="3848" width="83.81640625" style="763" customWidth="1"/>
    <col min="3849" max="3849" width="12.7265625" style="763" customWidth="1"/>
    <col min="3850" max="3850" width="13.54296875" style="763" customWidth="1"/>
    <col min="3851" max="3851" width="9.1796875" style="763"/>
    <col min="3852" max="3852" width="14.7265625" style="763" customWidth="1"/>
    <col min="3853" max="4096" width="9.1796875" style="763"/>
    <col min="4097" max="4097" width="6.7265625" style="763" customWidth="1"/>
    <col min="4098" max="4098" width="50" style="763" customWidth="1"/>
    <col min="4099" max="4099" width="8.453125" style="763" customWidth="1"/>
    <col min="4100" max="4100" width="8.81640625" style="763" customWidth="1"/>
    <col min="4101" max="4101" width="9.1796875" style="763"/>
    <col min="4102" max="4102" width="14.7265625" style="763" customWidth="1"/>
    <col min="4103" max="4103" width="9.1796875" style="763"/>
    <col min="4104" max="4104" width="83.81640625" style="763" customWidth="1"/>
    <col min="4105" max="4105" width="12.7265625" style="763" customWidth="1"/>
    <col min="4106" max="4106" width="13.54296875" style="763" customWidth="1"/>
    <col min="4107" max="4107" width="9.1796875" style="763"/>
    <col min="4108" max="4108" width="14.7265625" style="763" customWidth="1"/>
    <col min="4109" max="4352" width="9.1796875" style="763"/>
    <col min="4353" max="4353" width="6.7265625" style="763" customWidth="1"/>
    <col min="4354" max="4354" width="50" style="763" customWidth="1"/>
    <col min="4355" max="4355" width="8.453125" style="763" customWidth="1"/>
    <col min="4356" max="4356" width="8.81640625" style="763" customWidth="1"/>
    <col min="4357" max="4357" width="9.1796875" style="763"/>
    <col min="4358" max="4358" width="14.7265625" style="763" customWidth="1"/>
    <col min="4359" max="4359" width="9.1796875" style="763"/>
    <col min="4360" max="4360" width="83.81640625" style="763" customWidth="1"/>
    <col min="4361" max="4361" width="12.7265625" style="763" customWidth="1"/>
    <col min="4362" max="4362" width="13.54296875" style="763" customWidth="1"/>
    <col min="4363" max="4363" width="9.1796875" style="763"/>
    <col min="4364" max="4364" width="14.7265625" style="763" customWidth="1"/>
    <col min="4365" max="4608" width="9.1796875" style="763"/>
    <col min="4609" max="4609" width="6.7265625" style="763" customWidth="1"/>
    <col min="4610" max="4610" width="50" style="763" customWidth="1"/>
    <col min="4611" max="4611" width="8.453125" style="763" customWidth="1"/>
    <col min="4612" max="4612" width="8.81640625" style="763" customWidth="1"/>
    <col min="4613" max="4613" width="9.1796875" style="763"/>
    <col min="4614" max="4614" width="14.7265625" style="763" customWidth="1"/>
    <col min="4615" max="4615" width="9.1796875" style="763"/>
    <col min="4616" max="4616" width="83.81640625" style="763" customWidth="1"/>
    <col min="4617" max="4617" width="12.7265625" style="763" customWidth="1"/>
    <col min="4618" max="4618" width="13.54296875" style="763" customWidth="1"/>
    <col min="4619" max="4619" width="9.1796875" style="763"/>
    <col min="4620" max="4620" width="14.7265625" style="763" customWidth="1"/>
    <col min="4621" max="4864" width="9.1796875" style="763"/>
    <col min="4865" max="4865" width="6.7265625" style="763" customWidth="1"/>
    <col min="4866" max="4866" width="50" style="763" customWidth="1"/>
    <col min="4867" max="4867" width="8.453125" style="763" customWidth="1"/>
    <col min="4868" max="4868" width="8.81640625" style="763" customWidth="1"/>
    <col min="4869" max="4869" width="9.1796875" style="763"/>
    <col min="4870" max="4870" width="14.7265625" style="763" customWidth="1"/>
    <col min="4871" max="4871" width="9.1796875" style="763"/>
    <col min="4872" max="4872" width="83.81640625" style="763" customWidth="1"/>
    <col min="4873" max="4873" width="12.7265625" style="763" customWidth="1"/>
    <col min="4874" max="4874" width="13.54296875" style="763" customWidth="1"/>
    <col min="4875" max="4875" width="9.1796875" style="763"/>
    <col min="4876" max="4876" width="14.7265625" style="763" customWidth="1"/>
    <col min="4877" max="5120" width="9.1796875" style="763"/>
    <col min="5121" max="5121" width="6.7265625" style="763" customWidth="1"/>
    <col min="5122" max="5122" width="50" style="763" customWidth="1"/>
    <col min="5123" max="5123" width="8.453125" style="763" customWidth="1"/>
    <col min="5124" max="5124" width="8.81640625" style="763" customWidth="1"/>
    <col min="5125" max="5125" width="9.1796875" style="763"/>
    <col min="5126" max="5126" width="14.7265625" style="763" customWidth="1"/>
    <col min="5127" max="5127" width="9.1796875" style="763"/>
    <col min="5128" max="5128" width="83.81640625" style="763" customWidth="1"/>
    <col min="5129" max="5129" width="12.7265625" style="763" customWidth="1"/>
    <col min="5130" max="5130" width="13.54296875" style="763" customWidth="1"/>
    <col min="5131" max="5131" width="9.1796875" style="763"/>
    <col min="5132" max="5132" width="14.7265625" style="763" customWidth="1"/>
    <col min="5133" max="5376" width="9.1796875" style="763"/>
    <col min="5377" max="5377" width="6.7265625" style="763" customWidth="1"/>
    <col min="5378" max="5378" width="50" style="763" customWidth="1"/>
    <col min="5379" max="5379" width="8.453125" style="763" customWidth="1"/>
    <col min="5380" max="5380" width="8.81640625" style="763" customWidth="1"/>
    <col min="5381" max="5381" width="9.1796875" style="763"/>
    <col min="5382" max="5382" width="14.7265625" style="763" customWidth="1"/>
    <col min="5383" max="5383" width="9.1796875" style="763"/>
    <col min="5384" max="5384" width="83.81640625" style="763" customWidth="1"/>
    <col min="5385" max="5385" width="12.7265625" style="763" customWidth="1"/>
    <col min="5386" max="5386" width="13.54296875" style="763" customWidth="1"/>
    <col min="5387" max="5387" width="9.1796875" style="763"/>
    <col min="5388" max="5388" width="14.7265625" style="763" customWidth="1"/>
    <col min="5389" max="5632" width="9.1796875" style="763"/>
    <col min="5633" max="5633" width="6.7265625" style="763" customWidth="1"/>
    <col min="5634" max="5634" width="50" style="763" customWidth="1"/>
    <col min="5635" max="5635" width="8.453125" style="763" customWidth="1"/>
    <col min="5636" max="5636" width="8.81640625" style="763" customWidth="1"/>
    <col min="5637" max="5637" width="9.1796875" style="763"/>
    <col min="5638" max="5638" width="14.7265625" style="763" customWidth="1"/>
    <col min="5639" max="5639" width="9.1796875" style="763"/>
    <col min="5640" max="5640" width="83.81640625" style="763" customWidth="1"/>
    <col min="5641" max="5641" width="12.7265625" style="763" customWidth="1"/>
    <col min="5642" max="5642" width="13.54296875" style="763" customWidth="1"/>
    <col min="5643" max="5643" width="9.1796875" style="763"/>
    <col min="5644" max="5644" width="14.7265625" style="763" customWidth="1"/>
    <col min="5645" max="5888" width="9.1796875" style="763"/>
    <col min="5889" max="5889" width="6.7265625" style="763" customWidth="1"/>
    <col min="5890" max="5890" width="50" style="763" customWidth="1"/>
    <col min="5891" max="5891" width="8.453125" style="763" customWidth="1"/>
    <col min="5892" max="5892" width="8.81640625" style="763" customWidth="1"/>
    <col min="5893" max="5893" width="9.1796875" style="763"/>
    <col min="5894" max="5894" width="14.7265625" style="763" customWidth="1"/>
    <col min="5895" max="5895" width="9.1796875" style="763"/>
    <col min="5896" max="5896" width="83.81640625" style="763" customWidth="1"/>
    <col min="5897" max="5897" width="12.7265625" style="763" customWidth="1"/>
    <col min="5898" max="5898" width="13.54296875" style="763" customWidth="1"/>
    <col min="5899" max="5899" width="9.1796875" style="763"/>
    <col min="5900" max="5900" width="14.7265625" style="763" customWidth="1"/>
    <col min="5901" max="6144" width="9.1796875" style="763"/>
    <col min="6145" max="6145" width="6.7265625" style="763" customWidth="1"/>
    <col min="6146" max="6146" width="50" style="763" customWidth="1"/>
    <col min="6147" max="6147" width="8.453125" style="763" customWidth="1"/>
    <col min="6148" max="6148" width="8.81640625" style="763" customWidth="1"/>
    <col min="6149" max="6149" width="9.1796875" style="763"/>
    <col min="6150" max="6150" width="14.7265625" style="763" customWidth="1"/>
    <col min="6151" max="6151" width="9.1796875" style="763"/>
    <col min="6152" max="6152" width="83.81640625" style="763" customWidth="1"/>
    <col min="6153" max="6153" width="12.7265625" style="763" customWidth="1"/>
    <col min="6154" max="6154" width="13.54296875" style="763" customWidth="1"/>
    <col min="6155" max="6155" width="9.1796875" style="763"/>
    <col min="6156" max="6156" width="14.7265625" style="763" customWidth="1"/>
    <col min="6157" max="6400" width="9.1796875" style="763"/>
    <col min="6401" max="6401" width="6.7265625" style="763" customWidth="1"/>
    <col min="6402" max="6402" width="50" style="763" customWidth="1"/>
    <col min="6403" max="6403" width="8.453125" style="763" customWidth="1"/>
    <col min="6404" max="6404" width="8.81640625" style="763" customWidth="1"/>
    <col min="6405" max="6405" width="9.1796875" style="763"/>
    <col min="6406" max="6406" width="14.7265625" style="763" customWidth="1"/>
    <col min="6407" max="6407" width="9.1796875" style="763"/>
    <col min="6408" max="6408" width="83.81640625" style="763" customWidth="1"/>
    <col min="6409" max="6409" width="12.7265625" style="763" customWidth="1"/>
    <col min="6410" max="6410" width="13.54296875" style="763" customWidth="1"/>
    <col min="6411" max="6411" width="9.1796875" style="763"/>
    <col min="6412" max="6412" width="14.7265625" style="763" customWidth="1"/>
    <col min="6413" max="6656" width="9.1796875" style="763"/>
    <col min="6657" max="6657" width="6.7265625" style="763" customWidth="1"/>
    <col min="6658" max="6658" width="50" style="763" customWidth="1"/>
    <col min="6659" max="6659" width="8.453125" style="763" customWidth="1"/>
    <col min="6660" max="6660" width="8.81640625" style="763" customWidth="1"/>
    <col min="6661" max="6661" width="9.1796875" style="763"/>
    <col min="6662" max="6662" width="14.7265625" style="763" customWidth="1"/>
    <col min="6663" max="6663" width="9.1796875" style="763"/>
    <col min="6664" max="6664" width="83.81640625" style="763" customWidth="1"/>
    <col min="6665" max="6665" width="12.7265625" style="763" customWidth="1"/>
    <col min="6666" max="6666" width="13.54296875" style="763" customWidth="1"/>
    <col min="6667" max="6667" width="9.1796875" style="763"/>
    <col min="6668" max="6668" width="14.7265625" style="763" customWidth="1"/>
    <col min="6669" max="6912" width="9.1796875" style="763"/>
    <col min="6913" max="6913" width="6.7265625" style="763" customWidth="1"/>
    <col min="6914" max="6914" width="50" style="763" customWidth="1"/>
    <col min="6915" max="6915" width="8.453125" style="763" customWidth="1"/>
    <col min="6916" max="6916" width="8.81640625" style="763" customWidth="1"/>
    <col min="6917" max="6917" width="9.1796875" style="763"/>
    <col min="6918" max="6918" width="14.7265625" style="763" customWidth="1"/>
    <col min="6919" max="6919" width="9.1796875" style="763"/>
    <col min="6920" max="6920" width="83.81640625" style="763" customWidth="1"/>
    <col min="6921" max="6921" width="12.7265625" style="763" customWidth="1"/>
    <col min="6922" max="6922" width="13.54296875" style="763" customWidth="1"/>
    <col min="6923" max="6923" width="9.1796875" style="763"/>
    <col min="6924" max="6924" width="14.7265625" style="763" customWidth="1"/>
    <col min="6925" max="7168" width="9.1796875" style="763"/>
    <col min="7169" max="7169" width="6.7265625" style="763" customWidth="1"/>
    <col min="7170" max="7170" width="50" style="763" customWidth="1"/>
    <col min="7171" max="7171" width="8.453125" style="763" customWidth="1"/>
    <col min="7172" max="7172" width="8.81640625" style="763" customWidth="1"/>
    <col min="7173" max="7173" width="9.1796875" style="763"/>
    <col min="7174" max="7174" width="14.7265625" style="763" customWidth="1"/>
    <col min="7175" max="7175" width="9.1796875" style="763"/>
    <col min="7176" max="7176" width="83.81640625" style="763" customWidth="1"/>
    <col min="7177" max="7177" width="12.7265625" style="763" customWidth="1"/>
    <col min="7178" max="7178" width="13.54296875" style="763" customWidth="1"/>
    <col min="7179" max="7179" width="9.1796875" style="763"/>
    <col min="7180" max="7180" width="14.7265625" style="763" customWidth="1"/>
    <col min="7181" max="7424" width="9.1796875" style="763"/>
    <col min="7425" max="7425" width="6.7265625" style="763" customWidth="1"/>
    <col min="7426" max="7426" width="50" style="763" customWidth="1"/>
    <col min="7427" max="7427" width="8.453125" style="763" customWidth="1"/>
    <col min="7428" max="7428" width="8.81640625" style="763" customWidth="1"/>
    <col min="7429" max="7429" width="9.1796875" style="763"/>
    <col min="7430" max="7430" width="14.7265625" style="763" customWidth="1"/>
    <col min="7431" max="7431" width="9.1796875" style="763"/>
    <col min="7432" max="7432" width="83.81640625" style="763" customWidth="1"/>
    <col min="7433" max="7433" width="12.7265625" style="763" customWidth="1"/>
    <col min="7434" max="7434" width="13.54296875" style="763" customWidth="1"/>
    <col min="7435" max="7435" width="9.1796875" style="763"/>
    <col min="7436" max="7436" width="14.7265625" style="763" customWidth="1"/>
    <col min="7437" max="7680" width="9.1796875" style="763"/>
    <col min="7681" max="7681" width="6.7265625" style="763" customWidth="1"/>
    <col min="7682" max="7682" width="50" style="763" customWidth="1"/>
    <col min="7683" max="7683" width="8.453125" style="763" customWidth="1"/>
    <col min="7684" max="7684" width="8.81640625" style="763" customWidth="1"/>
    <col min="7685" max="7685" width="9.1796875" style="763"/>
    <col min="7686" max="7686" width="14.7265625" style="763" customWidth="1"/>
    <col min="7687" max="7687" width="9.1796875" style="763"/>
    <col min="7688" max="7688" width="83.81640625" style="763" customWidth="1"/>
    <col min="7689" max="7689" width="12.7265625" style="763" customWidth="1"/>
    <col min="7690" max="7690" width="13.54296875" style="763" customWidth="1"/>
    <col min="7691" max="7691" width="9.1796875" style="763"/>
    <col min="7692" max="7692" width="14.7265625" style="763" customWidth="1"/>
    <col min="7693" max="7936" width="9.1796875" style="763"/>
    <col min="7937" max="7937" width="6.7265625" style="763" customWidth="1"/>
    <col min="7938" max="7938" width="50" style="763" customWidth="1"/>
    <col min="7939" max="7939" width="8.453125" style="763" customWidth="1"/>
    <col min="7940" max="7940" width="8.81640625" style="763" customWidth="1"/>
    <col min="7941" max="7941" width="9.1796875" style="763"/>
    <col min="7942" max="7942" width="14.7265625" style="763" customWidth="1"/>
    <col min="7943" max="7943" width="9.1796875" style="763"/>
    <col min="7944" max="7944" width="83.81640625" style="763" customWidth="1"/>
    <col min="7945" max="7945" width="12.7265625" style="763" customWidth="1"/>
    <col min="7946" max="7946" width="13.54296875" style="763" customWidth="1"/>
    <col min="7947" max="7947" width="9.1796875" style="763"/>
    <col min="7948" max="7948" width="14.7265625" style="763" customWidth="1"/>
    <col min="7949" max="8192" width="9.1796875" style="763"/>
    <col min="8193" max="8193" width="6.7265625" style="763" customWidth="1"/>
    <col min="8194" max="8194" width="50" style="763" customWidth="1"/>
    <col min="8195" max="8195" width="8.453125" style="763" customWidth="1"/>
    <col min="8196" max="8196" width="8.81640625" style="763" customWidth="1"/>
    <col min="8197" max="8197" width="9.1796875" style="763"/>
    <col min="8198" max="8198" width="14.7265625" style="763" customWidth="1"/>
    <col min="8199" max="8199" width="9.1796875" style="763"/>
    <col min="8200" max="8200" width="83.81640625" style="763" customWidth="1"/>
    <col min="8201" max="8201" width="12.7265625" style="763" customWidth="1"/>
    <col min="8202" max="8202" width="13.54296875" style="763" customWidth="1"/>
    <col min="8203" max="8203" width="9.1796875" style="763"/>
    <col min="8204" max="8204" width="14.7265625" style="763" customWidth="1"/>
    <col min="8205" max="8448" width="9.1796875" style="763"/>
    <col min="8449" max="8449" width="6.7265625" style="763" customWidth="1"/>
    <col min="8450" max="8450" width="50" style="763" customWidth="1"/>
    <col min="8451" max="8451" width="8.453125" style="763" customWidth="1"/>
    <col min="8452" max="8452" width="8.81640625" style="763" customWidth="1"/>
    <col min="8453" max="8453" width="9.1796875" style="763"/>
    <col min="8454" max="8454" width="14.7265625" style="763" customWidth="1"/>
    <col min="8455" max="8455" width="9.1796875" style="763"/>
    <col min="8456" max="8456" width="83.81640625" style="763" customWidth="1"/>
    <col min="8457" max="8457" width="12.7265625" style="763" customWidth="1"/>
    <col min="8458" max="8458" width="13.54296875" style="763" customWidth="1"/>
    <col min="8459" max="8459" width="9.1796875" style="763"/>
    <col min="8460" max="8460" width="14.7265625" style="763" customWidth="1"/>
    <col min="8461" max="8704" width="9.1796875" style="763"/>
    <col min="8705" max="8705" width="6.7265625" style="763" customWidth="1"/>
    <col min="8706" max="8706" width="50" style="763" customWidth="1"/>
    <col min="8707" max="8707" width="8.453125" style="763" customWidth="1"/>
    <col min="8708" max="8708" width="8.81640625" style="763" customWidth="1"/>
    <col min="8709" max="8709" width="9.1796875" style="763"/>
    <col min="8710" max="8710" width="14.7265625" style="763" customWidth="1"/>
    <col min="8711" max="8711" width="9.1796875" style="763"/>
    <col min="8712" max="8712" width="83.81640625" style="763" customWidth="1"/>
    <col min="8713" max="8713" width="12.7265625" style="763" customWidth="1"/>
    <col min="8714" max="8714" width="13.54296875" style="763" customWidth="1"/>
    <col min="8715" max="8715" width="9.1796875" style="763"/>
    <col min="8716" max="8716" width="14.7265625" style="763" customWidth="1"/>
    <col min="8717" max="8960" width="9.1796875" style="763"/>
    <col min="8961" max="8961" width="6.7265625" style="763" customWidth="1"/>
    <col min="8962" max="8962" width="50" style="763" customWidth="1"/>
    <col min="8963" max="8963" width="8.453125" style="763" customWidth="1"/>
    <col min="8964" max="8964" width="8.81640625" style="763" customWidth="1"/>
    <col min="8965" max="8965" width="9.1796875" style="763"/>
    <col min="8966" max="8966" width="14.7265625" style="763" customWidth="1"/>
    <col min="8967" max="8967" width="9.1796875" style="763"/>
    <col min="8968" max="8968" width="83.81640625" style="763" customWidth="1"/>
    <col min="8969" max="8969" width="12.7265625" style="763" customWidth="1"/>
    <col min="8970" max="8970" width="13.54296875" style="763" customWidth="1"/>
    <col min="8971" max="8971" width="9.1796875" style="763"/>
    <col min="8972" max="8972" width="14.7265625" style="763" customWidth="1"/>
    <col min="8973" max="9216" width="9.1796875" style="763"/>
    <col min="9217" max="9217" width="6.7265625" style="763" customWidth="1"/>
    <col min="9218" max="9218" width="50" style="763" customWidth="1"/>
    <col min="9219" max="9219" width="8.453125" style="763" customWidth="1"/>
    <col min="9220" max="9220" width="8.81640625" style="763" customWidth="1"/>
    <col min="9221" max="9221" width="9.1796875" style="763"/>
    <col min="9222" max="9222" width="14.7265625" style="763" customWidth="1"/>
    <col min="9223" max="9223" width="9.1796875" style="763"/>
    <col min="9224" max="9224" width="83.81640625" style="763" customWidth="1"/>
    <col min="9225" max="9225" width="12.7265625" style="763" customWidth="1"/>
    <col min="9226" max="9226" width="13.54296875" style="763" customWidth="1"/>
    <col min="9227" max="9227" width="9.1796875" style="763"/>
    <col min="9228" max="9228" width="14.7265625" style="763" customWidth="1"/>
    <col min="9229" max="9472" width="9.1796875" style="763"/>
    <col min="9473" max="9473" width="6.7265625" style="763" customWidth="1"/>
    <col min="9474" max="9474" width="50" style="763" customWidth="1"/>
    <col min="9475" max="9475" width="8.453125" style="763" customWidth="1"/>
    <col min="9476" max="9476" width="8.81640625" style="763" customWidth="1"/>
    <col min="9477" max="9477" width="9.1796875" style="763"/>
    <col min="9478" max="9478" width="14.7265625" style="763" customWidth="1"/>
    <col min="9479" max="9479" width="9.1796875" style="763"/>
    <col min="9480" max="9480" width="83.81640625" style="763" customWidth="1"/>
    <col min="9481" max="9481" width="12.7265625" style="763" customWidth="1"/>
    <col min="9482" max="9482" width="13.54296875" style="763" customWidth="1"/>
    <col min="9483" max="9483" width="9.1796875" style="763"/>
    <col min="9484" max="9484" width="14.7265625" style="763" customWidth="1"/>
    <col min="9485" max="9728" width="9.1796875" style="763"/>
    <col min="9729" max="9729" width="6.7265625" style="763" customWidth="1"/>
    <col min="9730" max="9730" width="50" style="763" customWidth="1"/>
    <col min="9731" max="9731" width="8.453125" style="763" customWidth="1"/>
    <col min="9732" max="9732" width="8.81640625" style="763" customWidth="1"/>
    <col min="9733" max="9733" width="9.1796875" style="763"/>
    <col min="9734" max="9734" width="14.7265625" style="763" customWidth="1"/>
    <col min="9735" max="9735" width="9.1796875" style="763"/>
    <col min="9736" max="9736" width="83.81640625" style="763" customWidth="1"/>
    <col min="9737" max="9737" width="12.7265625" style="763" customWidth="1"/>
    <col min="9738" max="9738" width="13.54296875" style="763" customWidth="1"/>
    <col min="9739" max="9739" width="9.1796875" style="763"/>
    <col min="9740" max="9740" width="14.7265625" style="763" customWidth="1"/>
    <col min="9741" max="9984" width="9.1796875" style="763"/>
    <col min="9985" max="9985" width="6.7265625" style="763" customWidth="1"/>
    <col min="9986" max="9986" width="50" style="763" customWidth="1"/>
    <col min="9987" max="9987" width="8.453125" style="763" customWidth="1"/>
    <col min="9988" max="9988" width="8.81640625" style="763" customWidth="1"/>
    <col min="9989" max="9989" width="9.1796875" style="763"/>
    <col min="9990" max="9990" width="14.7265625" style="763" customWidth="1"/>
    <col min="9991" max="9991" width="9.1796875" style="763"/>
    <col min="9992" max="9992" width="83.81640625" style="763" customWidth="1"/>
    <col min="9993" max="9993" width="12.7265625" style="763" customWidth="1"/>
    <col min="9994" max="9994" width="13.54296875" style="763" customWidth="1"/>
    <col min="9995" max="9995" width="9.1796875" style="763"/>
    <col min="9996" max="9996" width="14.7265625" style="763" customWidth="1"/>
    <col min="9997" max="10240" width="9.1796875" style="763"/>
    <col min="10241" max="10241" width="6.7265625" style="763" customWidth="1"/>
    <col min="10242" max="10242" width="50" style="763" customWidth="1"/>
    <col min="10243" max="10243" width="8.453125" style="763" customWidth="1"/>
    <col min="10244" max="10244" width="8.81640625" style="763" customWidth="1"/>
    <col min="10245" max="10245" width="9.1796875" style="763"/>
    <col min="10246" max="10246" width="14.7265625" style="763" customWidth="1"/>
    <col min="10247" max="10247" width="9.1796875" style="763"/>
    <col min="10248" max="10248" width="83.81640625" style="763" customWidth="1"/>
    <col min="10249" max="10249" width="12.7265625" style="763" customWidth="1"/>
    <col min="10250" max="10250" width="13.54296875" style="763" customWidth="1"/>
    <col min="10251" max="10251" width="9.1796875" style="763"/>
    <col min="10252" max="10252" width="14.7265625" style="763" customWidth="1"/>
    <col min="10253" max="10496" width="9.1796875" style="763"/>
    <col min="10497" max="10497" width="6.7265625" style="763" customWidth="1"/>
    <col min="10498" max="10498" width="50" style="763" customWidth="1"/>
    <col min="10499" max="10499" width="8.453125" style="763" customWidth="1"/>
    <col min="10500" max="10500" width="8.81640625" style="763" customWidth="1"/>
    <col min="10501" max="10501" width="9.1796875" style="763"/>
    <col min="10502" max="10502" width="14.7265625" style="763" customWidth="1"/>
    <col min="10503" max="10503" width="9.1796875" style="763"/>
    <col min="10504" max="10504" width="83.81640625" style="763" customWidth="1"/>
    <col min="10505" max="10505" width="12.7265625" style="763" customWidth="1"/>
    <col min="10506" max="10506" width="13.54296875" style="763" customWidth="1"/>
    <col min="10507" max="10507" width="9.1796875" style="763"/>
    <col min="10508" max="10508" width="14.7265625" style="763" customWidth="1"/>
    <col min="10509" max="10752" width="9.1796875" style="763"/>
    <col min="10753" max="10753" width="6.7265625" style="763" customWidth="1"/>
    <col min="10754" max="10754" width="50" style="763" customWidth="1"/>
    <col min="10755" max="10755" width="8.453125" style="763" customWidth="1"/>
    <col min="10756" max="10756" width="8.81640625" style="763" customWidth="1"/>
    <col min="10757" max="10757" width="9.1796875" style="763"/>
    <col min="10758" max="10758" width="14.7265625" style="763" customWidth="1"/>
    <col min="10759" max="10759" width="9.1796875" style="763"/>
    <col min="10760" max="10760" width="83.81640625" style="763" customWidth="1"/>
    <col min="10761" max="10761" width="12.7265625" style="763" customWidth="1"/>
    <col min="10762" max="10762" width="13.54296875" style="763" customWidth="1"/>
    <col min="10763" max="10763" width="9.1796875" style="763"/>
    <col min="10764" max="10764" width="14.7265625" style="763" customWidth="1"/>
    <col min="10765" max="11008" width="9.1796875" style="763"/>
    <col min="11009" max="11009" width="6.7265625" style="763" customWidth="1"/>
    <col min="11010" max="11010" width="50" style="763" customWidth="1"/>
    <col min="11011" max="11011" width="8.453125" style="763" customWidth="1"/>
    <col min="11012" max="11012" width="8.81640625" style="763" customWidth="1"/>
    <col min="11013" max="11013" width="9.1796875" style="763"/>
    <col min="11014" max="11014" width="14.7265625" style="763" customWidth="1"/>
    <col min="11015" max="11015" width="9.1796875" style="763"/>
    <col min="11016" max="11016" width="83.81640625" style="763" customWidth="1"/>
    <col min="11017" max="11017" width="12.7265625" style="763" customWidth="1"/>
    <col min="11018" max="11018" width="13.54296875" style="763" customWidth="1"/>
    <col min="11019" max="11019" width="9.1796875" style="763"/>
    <col min="11020" max="11020" width="14.7265625" style="763" customWidth="1"/>
    <col min="11021" max="11264" width="9.1796875" style="763"/>
    <col min="11265" max="11265" width="6.7265625" style="763" customWidth="1"/>
    <col min="11266" max="11266" width="50" style="763" customWidth="1"/>
    <col min="11267" max="11267" width="8.453125" style="763" customWidth="1"/>
    <col min="11268" max="11268" width="8.81640625" style="763" customWidth="1"/>
    <col min="11269" max="11269" width="9.1796875" style="763"/>
    <col min="11270" max="11270" width="14.7265625" style="763" customWidth="1"/>
    <col min="11271" max="11271" width="9.1796875" style="763"/>
    <col min="11272" max="11272" width="83.81640625" style="763" customWidth="1"/>
    <col min="11273" max="11273" width="12.7265625" style="763" customWidth="1"/>
    <col min="11274" max="11274" width="13.54296875" style="763" customWidth="1"/>
    <col min="11275" max="11275" width="9.1796875" style="763"/>
    <col min="11276" max="11276" width="14.7265625" style="763" customWidth="1"/>
    <col min="11277" max="11520" width="9.1796875" style="763"/>
    <col min="11521" max="11521" width="6.7265625" style="763" customWidth="1"/>
    <col min="11522" max="11522" width="50" style="763" customWidth="1"/>
    <col min="11523" max="11523" width="8.453125" style="763" customWidth="1"/>
    <col min="11524" max="11524" width="8.81640625" style="763" customWidth="1"/>
    <col min="11525" max="11525" width="9.1796875" style="763"/>
    <col min="11526" max="11526" width="14.7265625" style="763" customWidth="1"/>
    <col min="11527" max="11527" width="9.1796875" style="763"/>
    <col min="11528" max="11528" width="83.81640625" style="763" customWidth="1"/>
    <col min="11529" max="11529" width="12.7265625" style="763" customWidth="1"/>
    <col min="11530" max="11530" width="13.54296875" style="763" customWidth="1"/>
    <col min="11531" max="11531" width="9.1796875" style="763"/>
    <col min="11532" max="11532" width="14.7265625" style="763" customWidth="1"/>
    <col min="11533" max="11776" width="9.1796875" style="763"/>
    <col min="11777" max="11777" width="6.7265625" style="763" customWidth="1"/>
    <col min="11778" max="11778" width="50" style="763" customWidth="1"/>
    <col min="11779" max="11779" width="8.453125" style="763" customWidth="1"/>
    <col min="11780" max="11780" width="8.81640625" style="763" customWidth="1"/>
    <col min="11781" max="11781" width="9.1796875" style="763"/>
    <col min="11782" max="11782" width="14.7265625" style="763" customWidth="1"/>
    <col min="11783" max="11783" width="9.1796875" style="763"/>
    <col min="11784" max="11784" width="83.81640625" style="763" customWidth="1"/>
    <col min="11785" max="11785" width="12.7265625" style="763" customWidth="1"/>
    <col min="11786" max="11786" width="13.54296875" style="763" customWidth="1"/>
    <col min="11787" max="11787" width="9.1796875" style="763"/>
    <col min="11788" max="11788" width="14.7265625" style="763" customWidth="1"/>
    <col min="11789" max="12032" width="9.1796875" style="763"/>
    <col min="12033" max="12033" width="6.7265625" style="763" customWidth="1"/>
    <col min="12034" max="12034" width="50" style="763" customWidth="1"/>
    <col min="12035" max="12035" width="8.453125" style="763" customWidth="1"/>
    <col min="12036" max="12036" width="8.81640625" style="763" customWidth="1"/>
    <col min="12037" max="12037" width="9.1796875" style="763"/>
    <col min="12038" max="12038" width="14.7265625" style="763" customWidth="1"/>
    <col min="12039" max="12039" width="9.1796875" style="763"/>
    <col min="12040" max="12040" width="83.81640625" style="763" customWidth="1"/>
    <col min="12041" max="12041" width="12.7265625" style="763" customWidth="1"/>
    <col min="12042" max="12042" width="13.54296875" style="763" customWidth="1"/>
    <col min="12043" max="12043" width="9.1796875" style="763"/>
    <col min="12044" max="12044" width="14.7265625" style="763" customWidth="1"/>
    <col min="12045" max="12288" width="9.1796875" style="763"/>
    <col min="12289" max="12289" width="6.7265625" style="763" customWidth="1"/>
    <col min="12290" max="12290" width="50" style="763" customWidth="1"/>
    <col min="12291" max="12291" width="8.453125" style="763" customWidth="1"/>
    <col min="12292" max="12292" width="8.81640625" style="763" customWidth="1"/>
    <col min="12293" max="12293" width="9.1796875" style="763"/>
    <col min="12294" max="12294" width="14.7265625" style="763" customWidth="1"/>
    <col min="12295" max="12295" width="9.1796875" style="763"/>
    <col min="12296" max="12296" width="83.81640625" style="763" customWidth="1"/>
    <col min="12297" max="12297" width="12.7265625" style="763" customWidth="1"/>
    <col min="12298" max="12298" width="13.54296875" style="763" customWidth="1"/>
    <col min="12299" max="12299" width="9.1796875" style="763"/>
    <col min="12300" max="12300" width="14.7265625" style="763" customWidth="1"/>
    <col min="12301" max="12544" width="9.1796875" style="763"/>
    <col min="12545" max="12545" width="6.7265625" style="763" customWidth="1"/>
    <col min="12546" max="12546" width="50" style="763" customWidth="1"/>
    <col min="12547" max="12547" width="8.453125" style="763" customWidth="1"/>
    <col min="12548" max="12548" width="8.81640625" style="763" customWidth="1"/>
    <col min="12549" max="12549" width="9.1796875" style="763"/>
    <col min="12550" max="12550" width="14.7265625" style="763" customWidth="1"/>
    <col min="12551" max="12551" width="9.1796875" style="763"/>
    <col min="12552" max="12552" width="83.81640625" style="763" customWidth="1"/>
    <col min="12553" max="12553" width="12.7265625" style="763" customWidth="1"/>
    <col min="12554" max="12554" width="13.54296875" style="763" customWidth="1"/>
    <col min="12555" max="12555" width="9.1796875" style="763"/>
    <col min="12556" max="12556" width="14.7265625" style="763" customWidth="1"/>
    <col min="12557" max="12800" width="9.1796875" style="763"/>
    <col min="12801" max="12801" width="6.7265625" style="763" customWidth="1"/>
    <col min="12802" max="12802" width="50" style="763" customWidth="1"/>
    <col min="12803" max="12803" width="8.453125" style="763" customWidth="1"/>
    <col min="12804" max="12804" width="8.81640625" style="763" customWidth="1"/>
    <col min="12805" max="12805" width="9.1796875" style="763"/>
    <col min="12806" max="12806" width="14.7265625" style="763" customWidth="1"/>
    <col min="12807" max="12807" width="9.1796875" style="763"/>
    <col min="12808" max="12808" width="83.81640625" style="763" customWidth="1"/>
    <col min="12809" max="12809" width="12.7265625" style="763" customWidth="1"/>
    <col min="12810" max="12810" width="13.54296875" style="763" customWidth="1"/>
    <col min="12811" max="12811" width="9.1796875" style="763"/>
    <col min="12812" max="12812" width="14.7265625" style="763" customWidth="1"/>
    <col min="12813" max="13056" width="9.1796875" style="763"/>
    <col min="13057" max="13057" width="6.7265625" style="763" customWidth="1"/>
    <col min="13058" max="13058" width="50" style="763" customWidth="1"/>
    <col min="13059" max="13059" width="8.453125" style="763" customWidth="1"/>
    <col min="13060" max="13060" width="8.81640625" style="763" customWidth="1"/>
    <col min="13061" max="13061" width="9.1796875" style="763"/>
    <col min="13062" max="13062" width="14.7265625" style="763" customWidth="1"/>
    <col min="13063" max="13063" width="9.1796875" style="763"/>
    <col min="13064" max="13064" width="83.81640625" style="763" customWidth="1"/>
    <col min="13065" max="13065" width="12.7265625" style="763" customWidth="1"/>
    <col min="13066" max="13066" width="13.54296875" style="763" customWidth="1"/>
    <col min="13067" max="13067" width="9.1796875" style="763"/>
    <col min="13068" max="13068" width="14.7265625" style="763" customWidth="1"/>
    <col min="13069" max="13312" width="9.1796875" style="763"/>
    <col min="13313" max="13313" width="6.7265625" style="763" customWidth="1"/>
    <col min="13314" max="13314" width="50" style="763" customWidth="1"/>
    <col min="13315" max="13315" width="8.453125" style="763" customWidth="1"/>
    <col min="13316" max="13316" width="8.81640625" style="763" customWidth="1"/>
    <col min="13317" max="13317" width="9.1796875" style="763"/>
    <col min="13318" max="13318" width="14.7265625" style="763" customWidth="1"/>
    <col min="13319" max="13319" width="9.1796875" style="763"/>
    <col min="13320" max="13320" width="83.81640625" style="763" customWidth="1"/>
    <col min="13321" max="13321" width="12.7265625" style="763" customWidth="1"/>
    <col min="13322" max="13322" width="13.54296875" style="763" customWidth="1"/>
    <col min="13323" max="13323" width="9.1796875" style="763"/>
    <col min="13324" max="13324" width="14.7265625" style="763" customWidth="1"/>
    <col min="13325" max="13568" width="9.1796875" style="763"/>
    <col min="13569" max="13569" width="6.7265625" style="763" customWidth="1"/>
    <col min="13570" max="13570" width="50" style="763" customWidth="1"/>
    <col min="13571" max="13571" width="8.453125" style="763" customWidth="1"/>
    <col min="13572" max="13572" width="8.81640625" style="763" customWidth="1"/>
    <col min="13573" max="13573" width="9.1796875" style="763"/>
    <col min="13574" max="13574" width="14.7265625" style="763" customWidth="1"/>
    <col min="13575" max="13575" width="9.1796875" style="763"/>
    <col min="13576" max="13576" width="83.81640625" style="763" customWidth="1"/>
    <col min="13577" max="13577" width="12.7265625" style="763" customWidth="1"/>
    <col min="13578" max="13578" width="13.54296875" style="763" customWidth="1"/>
    <col min="13579" max="13579" width="9.1796875" style="763"/>
    <col min="13580" max="13580" width="14.7265625" style="763" customWidth="1"/>
    <col min="13581" max="13824" width="9.1796875" style="763"/>
    <col min="13825" max="13825" width="6.7265625" style="763" customWidth="1"/>
    <col min="13826" max="13826" width="50" style="763" customWidth="1"/>
    <col min="13827" max="13827" width="8.453125" style="763" customWidth="1"/>
    <col min="13828" max="13828" width="8.81640625" style="763" customWidth="1"/>
    <col min="13829" max="13829" width="9.1796875" style="763"/>
    <col min="13830" max="13830" width="14.7265625" style="763" customWidth="1"/>
    <col min="13831" max="13831" width="9.1796875" style="763"/>
    <col min="13832" max="13832" width="83.81640625" style="763" customWidth="1"/>
    <col min="13833" max="13833" width="12.7265625" style="763" customWidth="1"/>
    <col min="13834" max="13834" width="13.54296875" style="763" customWidth="1"/>
    <col min="13835" max="13835" width="9.1796875" style="763"/>
    <col min="13836" max="13836" width="14.7265625" style="763" customWidth="1"/>
    <col min="13837" max="14080" width="9.1796875" style="763"/>
    <col min="14081" max="14081" width="6.7265625" style="763" customWidth="1"/>
    <col min="14082" max="14082" width="50" style="763" customWidth="1"/>
    <col min="14083" max="14083" width="8.453125" style="763" customWidth="1"/>
    <col min="14084" max="14084" width="8.81640625" style="763" customWidth="1"/>
    <col min="14085" max="14085" width="9.1796875" style="763"/>
    <col min="14086" max="14086" width="14.7265625" style="763" customWidth="1"/>
    <col min="14087" max="14087" width="9.1796875" style="763"/>
    <col min="14088" max="14088" width="83.81640625" style="763" customWidth="1"/>
    <col min="14089" max="14089" width="12.7265625" style="763" customWidth="1"/>
    <col min="14090" max="14090" width="13.54296875" style="763" customWidth="1"/>
    <col min="14091" max="14091" width="9.1796875" style="763"/>
    <col min="14092" max="14092" width="14.7265625" style="763" customWidth="1"/>
    <col min="14093" max="14336" width="9.1796875" style="763"/>
    <col min="14337" max="14337" width="6.7265625" style="763" customWidth="1"/>
    <col min="14338" max="14338" width="50" style="763" customWidth="1"/>
    <col min="14339" max="14339" width="8.453125" style="763" customWidth="1"/>
    <col min="14340" max="14340" width="8.81640625" style="763" customWidth="1"/>
    <col min="14341" max="14341" width="9.1796875" style="763"/>
    <col min="14342" max="14342" width="14.7265625" style="763" customWidth="1"/>
    <col min="14343" max="14343" width="9.1796875" style="763"/>
    <col min="14344" max="14344" width="83.81640625" style="763" customWidth="1"/>
    <col min="14345" max="14345" width="12.7265625" style="763" customWidth="1"/>
    <col min="14346" max="14346" width="13.54296875" style="763" customWidth="1"/>
    <col min="14347" max="14347" width="9.1796875" style="763"/>
    <col min="14348" max="14348" width="14.7265625" style="763" customWidth="1"/>
    <col min="14349" max="14592" width="9.1796875" style="763"/>
    <col min="14593" max="14593" width="6.7265625" style="763" customWidth="1"/>
    <col min="14594" max="14594" width="50" style="763" customWidth="1"/>
    <col min="14595" max="14595" width="8.453125" style="763" customWidth="1"/>
    <col min="14596" max="14596" width="8.81640625" style="763" customWidth="1"/>
    <col min="14597" max="14597" width="9.1796875" style="763"/>
    <col min="14598" max="14598" width="14.7265625" style="763" customWidth="1"/>
    <col min="14599" max="14599" width="9.1796875" style="763"/>
    <col min="14600" max="14600" width="83.81640625" style="763" customWidth="1"/>
    <col min="14601" max="14601" width="12.7265625" style="763" customWidth="1"/>
    <col min="14602" max="14602" width="13.54296875" style="763" customWidth="1"/>
    <col min="14603" max="14603" width="9.1796875" style="763"/>
    <col min="14604" max="14604" width="14.7265625" style="763" customWidth="1"/>
    <col min="14605" max="14848" width="9.1796875" style="763"/>
    <col min="14849" max="14849" width="6.7265625" style="763" customWidth="1"/>
    <col min="14850" max="14850" width="50" style="763" customWidth="1"/>
    <col min="14851" max="14851" width="8.453125" style="763" customWidth="1"/>
    <col min="14852" max="14852" width="8.81640625" style="763" customWidth="1"/>
    <col min="14853" max="14853" width="9.1796875" style="763"/>
    <col min="14854" max="14854" width="14.7265625" style="763" customWidth="1"/>
    <col min="14855" max="14855" width="9.1796875" style="763"/>
    <col min="14856" max="14856" width="83.81640625" style="763" customWidth="1"/>
    <col min="14857" max="14857" width="12.7265625" style="763" customWidth="1"/>
    <col min="14858" max="14858" width="13.54296875" style="763" customWidth="1"/>
    <col min="14859" max="14859" width="9.1796875" style="763"/>
    <col min="14860" max="14860" width="14.7265625" style="763" customWidth="1"/>
    <col min="14861" max="15104" width="9.1796875" style="763"/>
    <col min="15105" max="15105" width="6.7265625" style="763" customWidth="1"/>
    <col min="15106" max="15106" width="50" style="763" customWidth="1"/>
    <col min="15107" max="15107" width="8.453125" style="763" customWidth="1"/>
    <col min="15108" max="15108" width="8.81640625" style="763" customWidth="1"/>
    <col min="15109" max="15109" width="9.1796875" style="763"/>
    <col min="15110" max="15110" width="14.7265625" style="763" customWidth="1"/>
    <col min="15111" max="15111" width="9.1796875" style="763"/>
    <col min="15112" max="15112" width="83.81640625" style="763" customWidth="1"/>
    <col min="15113" max="15113" width="12.7265625" style="763" customWidth="1"/>
    <col min="15114" max="15114" width="13.54296875" style="763" customWidth="1"/>
    <col min="15115" max="15115" width="9.1796875" style="763"/>
    <col min="15116" max="15116" width="14.7265625" style="763" customWidth="1"/>
    <col min="15117" max="15360" width="9.1796875" style="763"/>
    <col min="15361" max="15361" width="6.7265625" style="763" customWidth="1"/>
    <col min="15362" max="15362" width="50" style="763" customWidth="1"/>
    <col min="15363" max="15363" width="8.453125" style="763" customWidth="1"/>
    <col min="15364" max="15364" width="8.81640625" style="763" customWidth="1"/>
    <col min="15365" max="15365" width="9.1796875" style="763"/>
    <col min="15366" max="15366" width="14.7265625" style="763" customWidth="1"/>
    <col min="15367" max="15367" width="9.1796875" style="763"/>
    <col min="15368" max="15368" width="83.81640625" style="763" customWidth="1"/>
    <col min="15369" max="15369" width="12.7265625" style="763" customWidth="1"/>
    <col min="15370" max="15370" width="13.54296875" style="763" customWidth="1"/>
    <col min="15371" max="15371" width="9.1796875" style="763"/>
    <col min="15372" max="15372" width="14.7265625" style="763" customWidth="1"/>
    <col min="15373" max="15616" width="9.1796875" style="763"/>
    <col min="15617" max="15617" width="6.7265625" style="763" customWidth="1"/>
    <col min="15618" max="15618" width="50" style="763" customWidth="1"/>
    <col min="15619" max="15619" width="8.453125" style="763" customWidth="1"/>
    <col min="15620" max="15620" width="8.81640625" style="763" customWidth="1"/>
    <col min="15621" max="15621" width="9.1796875" style="763"/>
    <col min="15622" max="15622" width="14.7265625" style="763" customWidth="1"/>
    <col min="15623" max="15623" width="9.1796875" style="763"/>
    <col min="15624" max="15624" width="83.81640625" style="763" customWidth="1"/>
    <col min="15625" max="15625" width="12.7265625" style="763" customWidth="1"/>
    <col min="15626" max="15626" width="13.54296875" style="763" customWidth="1"/>
    <col min="15627" max="15627" width="9.1796875" style="763"/>
    <col min="15628" max="15628" width="14.7265625" style="763" customWidth="1"/>
    <col min="15629" max="15872" width="9.1796875" style="763"/>
    <col min="15873" max="15873" width="6.7265625" style="763" customWidth="1"/>
    <col min="15874" max="15874" width="50" style="763" customWidth="1"/>
    <col min="15875" max="15875" width="8.453125" style="763" customWidth="1"/>
    <col min="15876" max="15876" width="8.81640625" style="763" customWidth="1"/>
    <col min="15877" max="15877" width="9.1796875" style="763"/>
    <col min="15878" max="15878" width="14.7265625" style="763" customWidth="1"/>
    <col min="15879" max="15879" width="9.1796875" style="763"/>
    <col min="15880" max="15880" width="83.81640625" style="763" customWidth="1"/>
    <col min="15881" max="15881" width="12.7265625" style="763" customWidth="1"/>
    <col min="15882" max="15882" width="13.54296875" style="763" customWidth="1"/>
    <col min="15883" max="15883" width="9.1796875" style="763"/>
    <col min="15884" max="15884" width="14.7265625" style="763" customWidth="1"/>
    <col min="15885" max="16128" width="9.1796875" style="763"/>
    <col min="16129" max="16129" width="6.7265625" style="763" customWidth="1"/>
    <col min="16130" max="16130" width="50" style="763" customWidth="1"/>
    <col min="16131" max="16131" width="8.453125" style="763" customWidth="1"/>
    <col min="16132" max="16132" width="8.81640625" style="763" customWidth="1"/>
    <col min="16133" max="16133" width="9.1796875" style="763"/>
    <col min="16134" max="16134" width="14.7265625" style="763" customWidth="1"/>
    <col min="16135" max="16135" width="9.1796875" style="763"/>
    <col min="16136" max="16136" width="83.81640625" style="763" customWidth="1"/>
    <col min="16137" max="16137" width="12.7265625" style="763" customWidth="1"/>
    <col min="16138" max="16138" width="13.54296875" style="763" customWidth="1"/>
    <col min="16139" max="16139" width="9.1796875" style="763"/>
    <col min="16140" max="16140" width="14.7265625" style="763" customWidth="1"/>
    <col min="16141" max="16384" width="9.1796875" style="763"/>
  </cols>
  <sheetData>
    <row r="1" spans="1:14" s="761" customFormat="1" ht="16.5" customHeight="1" thickBot="1">
      <c r="A1" s="759"/>
      <c r="B1" s="759"/>
      <c r="C1" s="760"/>
      <c r="D1" s="760"/>
      <c r="E1" s="760"/>
      <c r="F1" s="760"/>
    </row>
    <row r="2" spans="1:14" s="761" customFormat="1" ht="16.5" customHeight="1" thickBot="1">
      <c r="A2" s="1079" t="s">
        <v>5448</v>
      </c>
      <c r="B2" s="1080"/>
      <c r="C2" s="1080"/>
      <c r="D2" s="1080"/>
      <c r="E2" s="1080"/>
      <c r="F2" s="1081"/>
    </row>
    <row r="3" spans="1:14" s="761" customFormat="1" ht="16.5" customHeight="1">
      <c r="A3" s="759"/>
      <c r="B3" s="759"/>
      <c r="C3" s="760"/>
      <c r="D3" s="760"/>
      <c r="E3" s="760"/>
      <c r="F3" s="760"/>
    </row>
    <row r="4" spans="1:14" s="761" customFormat="1" ht="65.25" customHeight="1">
      <c r="A4" s="1078" t="s">
        <v>5449</v>
      </c>
      <c r="B4" s="1078"/>
      <c r="C4" s="1078"/>
      <c r="D4" s="1078"/>
      <c r="E4" s="1078"/>
      <c r="F4" s="1078"/>
      <c r="N4" s="762"/>
    </row>
    <row r="5" spans="1:14" ht="78.75" customHeight="1">
      <c r="A5" s="1078" t="s">
        <v>5450</v>
      </c>
      <c r="B5" s="1078"/>
      <c r="C5" s="1078"/>
      <c r="D5" s="1078"/>
      <c r="E5" s="1078"/>
      <c r="F5" s="1078"/>
      <c r="N5" s="764"/>
    </row>
    <row r="6" spans="1:14" ht="64.5" customHeight="1">
      <c r="A6" s="1078" t="s">
        <v>5451</v>
      </c>
      <c r="B6" s="1078"/>
      <c r="C6" s="1078"/>
      <c r="D6" s="1078"/>
      <c r="E6" s="1078"/>
      <c r="F6" s="1078"/>
      <c r="H6" s="765"/>
      <c r="N6" s="764"/>
    </row>
    <row r="7" spans="1:14" ht="52.5" customHeight="1">
      <c r="A7" s="1078" t="s">
        <v>5452</v>
      </c>
      <c r="B7" s="1078"/>
      <c r="C7" s="1078"/>
      <c r="D7" s="1078"/>
      <c r="E7" s="1078"/>
      <c r="F7" s="1078"/>
      <c r="N7" s="764"/>
    </row>
    <row r="8" spans="1:14" ht="117.75" customHeight="1">
      <c r="A8" s="1078" t="s">
        <v>5453</v>
      </c>
      <c r="B8" s="1078"/>
      <c r="C8" s="1078"/>
      <c r="D8" s="1078"/>
      <c r="E8" s="1078"/>
      <c r="F8" s="1078"/>
      <c r="H8" s="765"/>
      <c r="N8" s="766"/>
    </row>
    <row r="9" spans="1:14" ht="66" customHeight="1">
      <c r="A9" s="1078" t="s">
        <v>5454</v>
      </c>
      <c r="B9" s="1078"/>
      <c r="C9" s="1078"/>
      <c r="D9" s="1078"/>
      <c r="E9" s="1078"/>
      <c r="F9" s="1078"/>
      <c r="H9" s="767"/>
      <c r="N9" s="766"/>
    </row>
    <row r="10" spans="1:14" ht="27" customHeight="1">
      <c r="A10" s="1078" t="s">
        <v>5455</v>
      </c>
      <c r="B10" s="1078"/>
      <c r="C10" s="1078"/>
      <c r="D10" s="1078"/>
      <c r="E10" s="1078"/>
      <c r="F10" s="1078"/>
      <c r="H10" s="765"/>
      <c r="N10" s="766"/>
    </row>
    <row r="11" spans="1:14" ht="27.75" customHeight="1">
      <c r="A11" s="1078" t="s">
        <v>5456</v>
      </c>
      <c r="B11" s="1078"/>
      <c r="C11" s="1078"/>
      <c r="D11" s="1078"/>
      <c r="E11" s="1078"/>
      <c r="F11" s="1078"/>
      <c r="H11" s="767"/>
      <c r="N11" s="766"/>
    </row>
    <row r="12" spans="1:14" s="768" customFormat="1" ht="27" customHeight="1">
      <c r="A12" s="1078" t="s">
        <v>5457</v>
      </c>
      <c r="B12" s="1078"/>
      <c r="C12" s="1078"/>
      <c r="D12" s="1078"/>
      <c r="E12" s="1078"/>
      <c r="F12" s="1078"/>
      <c r="N12" s="766"/>
    </row>
    <row r="13" spans="1:14" s="768" customFormat="1" ht="53.25" customHeight="1">
      <c r="A13" s="1078" t="s">
        <v>5458</v>
      </c>
      <c r="B13" s="1078"/>
      <c r="C13" s="1078"/>
      <c r="D13" s="1078"/>
      <c r="E13" s="1078"/>
      <c r="F13" s="1078"/>
      <c r="N13" s="764"/>
    </row>
    <row r="14" spans="1:14" s="768" customFormat="1" ht="66" customHeight="1">
      <c r="A14" s="1078" t="s">
        <v>5459</v>
      </c>
      <c r="B14" s="1078"/>
      <c r="C14" s="1078"/>
      <c r="D14" s="1078"/>
      <c r="E14" s="1078"/>
      <c r="F14" s="1078"/>
      <c r="N14" s="766"/>
    </row>
    <row r="15" spans="1:14" s="768" customFormat="1" ht="29.25" customHeight="1">
      <c r="A15" s="1078" t="s">
        <v>5460</v>
      </c>
      <c r="B15" s="1078"/>
      <c r="C15" s="1078"/>
      <c r="D15" s="1078"/>
      <c r="E15" s="1078"/>
      <c r="F15" s="1078"/>
      <c r="N15" s="766"/>
    </row>
    <row r="16" spans="1:14" s="768" customFormat="1" ht="26.25" customHeight="1">
      <c r="A16" s="1078" t="s">
        <v>5461</v>
      </c>
      <c r="B16" s="1078"/>
      <c r="C16" s="1078"/>
      <c r="D16" s="1078"/>
      <c r="E16" s="1078"/>
      <c r="F16" s="1078"/>
      <c r="N16" s="766"/>
    </row>
  </sheetData>
  <mergeCells count="14">
    <mergeCell ref="A15:F15"/>
    <mergeCell ref="A16:F16"/>
    <mergeCell ref="A9:F9"/>
    <mergeCell ref="A10:F10"/>
    <mergeCell ref="A11:F11"/>
    <mergeCell ref="A12:F12"/>
    <mergeCell ref="A13:F13"/>
    <mergeCell ref="A14:F14"/>
    <mergeCell ref="A8:F8"/>
    <mergeCell ref="A2:F2"/>
    <mergeCell ref="A4:F4"/>
    <mergeCell ref="A5:F5"/>
    <mergeCell ref="A6:F6"/>
    <mergeCell ref="A7:F7"/>
  </mergeCells>
  <pageMargins left="0.98425196850393704" right="0.31496062992125984" top="0.78740157480314965" bottom="0.78740157480314965" header="0.51181102362204722" footer="0.51181102362204722"/>
  <pageSetup paperSize="9" scale="92" orientation="portrait" horizontalDpi="4294967293" verticalDpi="360" r:id="rId1"/>
  <headerFooter alignWithMargins="0">
    <oddFooter>&amp;C&amp;A, Stranica &amp;P od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C00000"/>
  </sheetPr>
  <dimension ref="A1:O220"/>
  <sheetViews>
    <sheetView view="pageBreakPreview" topLeftCell="A190" zoomScale="70" zoomScaleNormal="100" zoomScaleSheetLayoutView="70" workbookViewId="0">
      <selection activeCell="F10" sqref="F10"/>
    </sheetView>
  </sheetViews>
  <sheetFormatPr defaultColWidth="9.1796875" defaultRowHeight="12.5"/>
  <cols>
    <col min="1" max="1" width="6.7265625" style="769" customWidth="1"/>
    <col min="2" max="2" width="50" style="763" customWidth="1"/>
    <col min="3" max="3" width="8.453125" style="763" customWidth="1"/>
    <col min="4" max="4" width="8.81640625" style="770" customWidth="1"/>
    <col min="5" max="5" width="9.1796875" style="770" customWidth="1"/>
    <col min="6" max="6" width="14.7265625" style="771" customWidth="1"/>
    <col min="7" max="7" width="9.1796875" style="763"/>
    <col min="8" max="8" width="83.81640625" style="763" customWidth="1"/>
    <col min="9" max="9" width="12.7265625" style="763" customWidth="1"/>
    <col min="10" max="10" width="13.54296875" style="763" customWidth="1"/>
    <col min="11" max="11" width="9.1796875" style="763"/>
    <col min="12" max="12" width="14.7265625" style="763" customWidth="1"/>
    <col min="13" max="256" width="9.1796875" style="763"/>
    <col min="257" max="257" width="6.7265625" style="763" customWidth="1"/>
    <col min="258" max="258" width="50" style="763" customWidth="1"/>
    <col min="259" max="259" width="8.453125" style="763" customWidth="1"/>
    <col min="260" max="260" width="8.81640625" style="763" customWidth="1"/>
    <col min="261" max="261" width="9.1796875" style="763"/>
    <col min="262" max="262" width="14.7265625" style="763" customWidth="1"/>
    <col min="263" max="263" width="9.1796875" style="763"/>
    <col min="264" max="264" width="83.81640625" style="763" customWidth="1"/>
    <col min="265" max="265" width="12.7265625" style="763" customWidth="1"/>
    <col min="266" max="266" width="13.54296875" style="763" customWidth="1"/>
    <col min="267" max="267" width="9.1796875" style="763"/>
    <col min="268" max="268" width="14.7265625" style="763" customWidth="1"/>
    <col min="269" max="512" width="9.1796875" style="763"/>
    <col min="513" max="513" width="6.7265625" style="763" customWidth="1"/>
    <col min="514" max="514" width="50" style="763" customWidth="1"/>
    <col min="515" max="515" width="8.453125" style="763" customWidth="1"/>
    <col min="516" max="516" width="8.81640625" style="763" customWidth="1"/>
    <col min="517" max="517" width="9.1796875" style="763"/>
    <col min="518" max="518" width="14.7265625" style="763" customWidth="1"/>
    <col min="519" max="519" width="9.1796875" style="763"/>
    <col min="520" max="520" width="83.81640625" style="763" customWidth="1"/>
    <col min="521" max="521" width="12.7265625" style="763" customWidth="1"/>
    <col min="522" max="522" width="13.54296875" style="763" customWidth="1"/>
    <col min="523" max="523" width="9.1796875" style="763"/>
    <col min="524" max="524" width="14.7265625" style="763" customWidth="1"/>
    <col min="525" max="768" width="9.1796875" style="763"/>
    <col min="769" max="769" width="6.7265625" style="763" customWidth="1"/>
    <col min="770" max="770" width="50" style="763" customWidth="1"/>
    <col min="771" max="771" width="8.453125" style="763" customWidth="1"/>
    <col min="772" max="772" width="8.81640625" style="763" customWidth="1"/>
    <col min="773" max="773" width="9.1796875" style="763"/>
    <col min="774" max="774" width="14.7265625" style="763" customWidth="1"/>
    <col min="775" max="775" width="9.1796875" style="763"/>
    <col min="776" max="776" width="83.81640625" style="763" customWidth="1"/>
    <col min="777" max="777" width="12.7265625" style="763" customWidth="1"/>
    <col min="778" max="778" width="13.54296875" style="763" customWidth="1"/>
    <col min="779" max="779" width="9.1796875" style="763"/>
    <col min="780" max="780" width="14.7265625" style="763" customWidth="1"/>
    <col min="781" max="1024" width="9.1796875" style="763"/>
    <col min="1025" max="1025" width="6.7265625" style="763" customWidth="1"/>
    <col min="1026" max="1026" width="50" style="763" customWidth="1"/>
    <col min="1027" max="1027" width="8.453125" style="763" customWidth="1"/>
    <col min="1028" max="1028" width="8.81640625" style="763" customWidth="1"/>
    <col min="1029" max="1029" width="9.1796875" style="763"/>
    <col min="1030" max="1030" width="14.7265625" style="763" customWidth="1"/>
    <col min="1031" max="1031" width="9.1796875" style="763"/>
    <col min="1032" max="1032" width="83.81640625" style="763" customWidth="1"/>
    <col min="1033" max="1033" width="12.7265625" style="763" customWidth="1"/>
    <col min="1034" max="1034" width="13.54296875" style="763" customWidth="1"/>
    <col min="1035" max="1035" width="9.1796875" style="763"/>
    <col min="1036" max="1036" width="14.7265625" style="763" customWidth="1"/>
    <col min="1037" max="1280" width="9.1796875" style="763"/>
    <col min="1281" max="1281" width="6.7265625" style="763" customWidth="1"/>
    <col min="1282" max="1282" width="50" style="763" customWidth="1"/>
    <col min="1283" max="1283" width="8.453125" style="763" customWidth="1"/>
    <col min="1284" max="1284" width="8.81640625" style="763" customWidth="1"/>
    <col min="1285" max="1285" width="9.1796875" style="763"/>
    <col min="1286" max="1286" width="14.7265625" style="763" customWidth="1"/>
    <col min="1287" max="1287" width="9.1796875" style="763"/>
    <col min="1288" max="1288" width="83.81640625" style="763" customWidth="1"/>
    <col min="1289" max="1289" width="12.7265625" style="763" customWidth="1"/>
    <col min="1290" max="1290" width="13.54296875" style="763" customWidth="1"/>
    <col min="1291" max="1291" width="9.1796875" style="763"/>
    <col min="1292" max="1292" width="14.7265625" style="763" customWidth="1"/>
    <col min="1293" max="1536" width="9.1796875" style="763"/>
    <col min="1537" max="1537" width="6.7265625" style="763" customWidth="1"/>
    <col min="1538" max="1538" width="50" style="763" customWidth="1"/>
    <col min="1539" max="1539" width="8.453125" style="763" customWidth="1"/>
    <col min="1540" max="1540" width="8.81640625" style="763" customWidth="1"/>
    <col min="1541" max="1541" width="9.1796875" style="763"/>
    <col min="1542" max="1542" width="14.7265625" style="763" customWidth="1"/>
    <col min="1543" max="1543" width="9.1796875" style="763"/>
    <col min="1544" max="1544" width="83.81640625" style="763" customWidth="1"/>
    <col min="1545" max="1545" width="12.7265625" style="763" customWidth="1"/>
    <col min="1546" max="1546" width="13.54296875" style="763" customWidth="1"/>
    <col min="1547" max="1547" width="9.1796875" style="763"/>
    <col min="1548" max="1548" width="14.7265625" style="763" customWidth="1"/>
    <col min="1549" max="1792" width="9.1796875" style="763"/>
    <col min="1793" max="1793" width="6.7265625" style="763" customWidth="1"/>
    <col min="1794" max="1794" width="50" style="763" customWidth="1"/>
    <col min="1795" max="1795" width="8.453125" style="763" customWidth="1"/>
    <col min="1796" max="1796" width="8.81640625" style="763" customWidth="1"/>
    <col min="1797" max="1797" width="9.1796875" style="763"/>
    <col min="1798" max="1798" width="14.7265625" style="763" customWidth="1"/>
    <col min="1799" max="1799" width="9.1796875" style="763"/>
    <col min="1800" max="1800" width="83.81640625" style="763" customWidth="1"/>
    <col min="1801" max="1801" width="12.7265625" style="763" customWidth="1"/>
    <col min="1802" max="1802" width="13.54296875" style="763" customWidth="1"/>
    <col min="1803" max="1803" width="9.1796875" style="763"/>
    <col min="1804" max="1804" width="14.7265625" style="763" customWidth="1"/>
    <col min="1805" max="2048" width="9.1796875" style="763"/>
    <col min="2049" max="2049" width="6.7265625" style="763" customWidth="1"/>
    <col min="2050" max="2050" width="50" style="763" customWidth="1"/>
    <col min="2051" max="2051" width="8.453125" style="763" customWidth="1"/>
    <col min="2052" max="2052" width="8.81640625" style="763" customWidth="1"/>
    <col min="2053" max="2053" width="9.1796875" style="763"/>
    <col min="2054" max="2054" width="14.7265625" style="763" customWidth="1"/>
    <col min="2055" max="2055" width="9.1796875" style="763"/>
    <col min="2056" max="2056" width="83.81640625" style="763" customWidth="1"/>
    <col min="2057" max="2057" width="12.7265625" style="763" customWidth="1"/>
    <col min="2058" max="2058" width="13.54296875" style="763" customWidth="1"/>
    <col min="2059" max="2059" width="9.1796875" style="763"/>
    <col min="2060" max="2060" width="14.7265625" style="763" customWidth="1"/>
    <col min="2061" max="2304" width="9.1796875" style="763"/>
    <col min="2305" max="2305" width="6.7265625" style="763" customWidth="1"/>
    <col min="2306" max="2306" width="50" style="763" customWidth="1"/>
    <col min="2307" max="2307" width="8.453125" style="763" customWidth="1"/>
    <col min="2308" max="2308" width="8.81640625" style="763" customWidth="1"/>
    <col min="2309" max="2309" width="9.1796875" style="763"/>
    <col min="2310" max="2310" width="14.7265625" style="763" customWidth="1"/>
    <col min="2311" max="2311" width="9.1796875" style="763"/>
    <col min="2312" max="2312" width="83.81640625" style="763" customWidth="1"/>
    <col min="2313" max="2313" width="12.7265625" style="763" customWidth="1"/>
    <col min="2314" max="2314" width="13.54296875" style="763" customWidth="1"/>
    <col min="2315" max="2315" width="9.1796875" style="763"/>
    <col min="2316" max="2316" width="14.7265625" style="763" customWidth="1"/>
    <col min="2317" max="2560" width="9.1796875" style="763"/>
    <col min="2561" max="2561" width="6.7265625" style="763" customWidth="1"/>
    <col min="2562" max="2562" width="50" style="763" customWidth="1"/>
    <col min="2563" max="2563" width="8.453125" style="763" customWidth="1"/>
    <col min="2564" max="2564" width="8.81640625" style="763" customWidth="1"/>
    <col min="2565" max="2565" width="9.1796875" style="763"/>
    <col min="2566" max="2566" width="14.7265625" style="763" customWidth="1"/>
    <col min="2567" max="2567" width="9.1796875" style="763"/>
    <col min="2568" max="2568" width="83.81640625" style="763" customWidth="1"/>
    <col min="2569" max="2569" width="12.7265625" style="763" customWidth="1"/>
    <col min="2570" max="2570" width="13.54296875" style="763" customWidth="1"/>
    <col min="2571" max="2571" width="9.1796875" style="763"/>
    <col min="2572" max="2572" width="14.7265625" style="763" customWidth="1"/>
    <col min="2573" max="2816" width="9.1796875" style="763"/>
    <col min="2817" max="2817" width="6.7265625" style="763" customWidth="1"/>
    <col min="2818" max="2818" width="50" style="763" customWidth="1"/>
    <col min="2819" max="2819" width="8.453125" style="763" customWidth="1"/>
    <col min="2820" max="2820" width="8.81640625" style="763" customWidth="1"/>
    <col min="2821" max="2821" width="9.1796875" style="763"/>
    <col min="2822" max="2822" width="14.7265625" style="763" customWidth="1"/>
    <col min="2823" max="2823" width="9.1796875" style="763"/>
    <col min="2824" max="2824" width="83.81640625" style="763" customWidth="1"/>
    <col min="2825" max="2825" width="12.7265625" style="763" customWidth="1"/>
    <col min="2826" max="2826" width="13.54296875" style="763" customWidth="1"/>
    <col min="2827" max="2827" width="9.1796875" style="763"/>
    <col min="2828" max="2828" width="14.7265625" style="763" customWidth="1"/>
    <col min="2829" max="3072" width="9.1796875" style="763"/>
    <col min="3073" max="3073" width="6.7265625" style="763" customWidth="1"/>
    <col min="3074" max="3074" width="50" style="763" customWidth="1"/>
    <col min="3075" max="3075" width="8.453125" style="763" customWidth="1"/>
    <col min="3076" max="3076" width="8.81640625" style="763" customWidth="1"/>
    <col min="3077" max="3077" width="9.1796875" style="763"/>
    <col min="3078" max="3078" width="14.7265625" style="763" customWidth="1"/>
    <col min="3079" max="3079" width="9.1796875" style="763"/>
    <col min="3080" max="3080" width="83.81640625" style="763" customWidth="1"/>
    <col min="3081" max="3081" width="12.7265625" style="763" customWidth="1"/>
    <col min="3082" max="3082" width="13.54296875" style="763" customWidth="1"/>
    <col min="3083" max="3083" width="9.1796875" style="763"/>
    <col min="3084" max="3084" width="14.7265625" style="763" customWidth="1"/>
    <col min="3085" max="3328" width="9.1796875" style="763"/>
    <col min="3329" max="3329" width="6.7265625" style="763" customWidth="1"/>
    <col min="3330" max="3330" width="50" style="763" customWidth="1"/>
    <col min="3331" max="3331" width="8.453125" style="763" customWidth="1"/>
    <col min="3332" max="3332" width="8.81640625" style="763" customWidth="1"/>
    <col min="3333" max="3333" width="9.1796875" style="763"/>
    <col min="3334" max="3334" width="14.7265625" style="763" customWidth="1"/>
    <col min="3335" max="3335" width="9.1796875" style="763"/>
    <col min="3336" max="3336" width="83.81640625" style="763" customWidth="1"/>
    <col min="3337" max="3337" width="12.7265625" style="763" customWidth="1"/>
    <col min="3338" max="3338" width="13.54296875" style="763" customWidth="1"/>
    <col min="3339" max="3339" width="9.1796875" style="763"/>
    <col min="3340" max="3340" width="14.7265625" style="763" customWidth="1"/>
    <col min="3341" max="3584" width="9.1796875" style="763"/>
    <col min="3585" max="3585" width="6.7265625" style="763" customWidth="1"/>
    <col min="3586" max="3586" width="50" style="763" customWidth="1"/>
    <col min="3587" max="3587" width="8.453125" style="763" customWidth="1"/>
    <col min="3588" max="3588" width="8.81640625" style="763" customWidth="1"/>
    <col min="3589" max="3589" width="9.1796875" style="763"/>
    <col min="3590" max="3590" width="14.7265625" style="763" customWidth="1"/>
    <col min="3591" max="3591" width="9.1796875" style="763"/>
    <col min="3592" max="3592" width="83.81640625" style="763" customWidth="1"/>
    <col min="3593" max="3593" width="12.7265625" style="763" customWidth="1"/>
    <col min="3594" max="3594" width="13.54296875" style="763" customWidth="1"/>
    <col min="3595" max="3595" width="9.1796875" style="763"/>
    <col min="3596" max="3596" width="14.7265625" style="763" customWidth="1"/>
    <col min="3597" max="3840" width="9.1796875" style="763"/>
    <col min="3841" max="3841" width="6.7265625" style="763" customWidth="1"/>
    <col min="3842" max="3842" width="50" style="763" customWidth="1"/>
    <col min="3843" max="3843" width="8.453125" style="763" customWidth="1"/>
    <col min="3844" max="3844" width="8.81640625" style="763" customWidth="1"/>
    <col min="3845" max="3845" width="9.1796875" style="763"/>
    <col min="3846" max="3846" width="14.7265625" style="763" customWidth="1"/>
    <col min="3847" max="3847" width="9.1796875" style="763"/>
    <col min="3848" max="3848" width="83.81640625" style="763" customWidth="1"/>
    <col min="3849" max="3849" width="12.7265625" style="763" customWidth="1"/>
    <col min="3850" max="3850" width="13.54296875" style="763" customWidth="1"/>
    <col min="3851" max="3851" width="9.1796875" style="763"/>
    <col min="3852" max="3852" width="14.7265625" style="763" customWidth="1"/>
    <col min="3853" max="4096" width="9.1796875" style="763"/>
    <col min="4097" max="4097" width="6.7265625" style="763" customWidth="1"/>
    <col min="4098" max="4098" width="50" style="763" customWidth="1"/>
    <col min="4099" max="4099" width="8.453125" style="763" customWidth="1"/>
    <col min="4100" max="4100" width="8.81640625" style="763" customWidth="1"/>
    <col min="4101" max="4101" width="9.1796875" style="763"/>
    <col min="4102" max="4102" width="14.7265625" style="763" customWidth="1"/>
    <col min="4103" max="4103" width="9.1796875" style="763"/>
    <col min="4104" max="4104" width="83.81640625" style="763" customWidth="1"/>
    <col min="4105" max="4105" width="12.7265625" style="763" customWidth="1"/>
    <col min="4106" max="4106" width="13.54296875" style="763" customWidth="1"/>
    <col min="4107" max="4107" width="9.1796875" style="763"/>
    <col min="4108" max="4108" width="14.7265625" style="763" customWidth="1"/>
    <col min="4109" max="4352" width="9.1796875" style="763"/>
    <col min="4353" max="4353" width="6.7265625" style="763" customWidth="1"/>
    <col min="4354" max="4354" width="50" style="763" customWidth="1"/>
    <col min="4355" max="4355" width="8.453125" style="763" customWidth="1"/>
    <col min="4356" max="4356" width="8.81640625" style="763" customWidth="1"/>
    <col min="4357" max="4357" width="9.1796875" style="763"/>
    <col min="4358" max="4358" width="14.7265625" style="763" customWidth="1"/>
    <col min="4359" max="4359" width="9.1796875" style="763"/>
    <col min="4360" max="4360" width="83.81640625" style="763" customWidth="1"/>
    <col min="4361" max="4361" width="12.7265625" style="763" customWidth="1"/>
    <col min="4362" max="4362" width="13.54296875" style="763" customWidth="1"/>
    <col min="4363" max="4363" width="9.1796875" style="763"/>
    <col min="4364" max="4364" width="14.7265625" style="763" customWidth="1"/>
    <col min="4365" max="4608" width="9.1796875" style="763"/>
    <col min="4609" max="4609" width="6.7265625" style="763" customWidth="1"/>
    <col min="4610" max="4610" width="50" style="763" customWidth="1"/>
    <col min="4611" max="4611" width="8.453125" style="763" customWidth="1"/>
    <col min="4612" max="4612" width="8.81640625" style="763" customWidth="1"/>
    <col min="4613" max="4613" width="9.1796875" style="763"/>
    <col min="4614" max="4614" width="14.7265625" style="763" customWidth="1"/>
    <col min="4615" max="4615" width="9.1796875" style="763"/>
    <col min="4616" max="4616" width="83.81640625" style="763" customWidth="1"/>
    <col min="4617" max="4617" width="12.7265625" style="763" customWidth="1"/>
    <col min="4618" max="4618" width="13.54296875" style="763" customWidth="1"/>
    <col min="4619" max="4619" width="9.1796875" style="763"/>
    <col min="4620" max="4620" width="14.7265625" style="763" customWidth="1"/>
    <col min="4621" max="4864" width="9.1796875" style="763"/>
    <col min="4865" max="4865" width="6.7265625" style="763" customWidth="1"/>
    <col min="4866" max="4866" width="50" style="763" customWidth="1"/>
    <col min="4867" max="4867" width="8.453125" style="763" customWidth="1"/>
    <col min="4868" max="4868" width="8.81640625" style="763" customWidth="1"/>
    <col min="4869" max="4869" width="9.1796875" style="763"/>
    <col min="4870" max="4870" width="14.7265625" style="763" customWidth="1"/>
    <col min="4871" max="4871" width="9.1796875" style="763"/>
    <col min="4872" max="4872" width="83.81640625" style="763" customWidth="1"/>
    <col min="4873" max="4873" width="12.7265625" style="763" customWidth="1"/>
    <col min="4874" max="4874" width="13.54296875" style="763" customWidth="1"/>
    <col min="4875" max="4875" width="9.1796875" style="763"/>
    <col min="4876" max="4876" width="14.7265625" style="763" customWidth="1"/>
    <col min="4877" max="5120" width="9.1796875" style="763"/>
    <col min="5121" max="5121" width="6.7265625" style="763" customWidth="1"/>
    <col min="5122" max="5122" width="50" style="763" customWidth="1"/>
    <col min="5123" max="5123" width="8.453125" style="763" customWidth="1"/>
    <col min="5124" max="5124" width="8.81640625" style="763" customWidth="1"/>
    <col min="5125" max="5125" width="9.1796875" style="763"/>
    <col min="5126" max="5126" width="14.7265625" style="763" customWidth="1"/>
    <col min="5127" max="5127" width="9.1796875" style="763"/>
    <col min="5128" max="5128" width="83.81640625" style="763" customWidth="1"/>
    <col min="5129" max="5129" width="12.7265625" style="763" customWidth="1"/>
    <col min="5130" max="5130" width="13.54296875" style="763" customWidth="1"/>
    <col min="5131" max="5131" width="9.1796875" style="763"/>
    <col min="5132" max="5132" width="14.7265625" style="763" customWidth="1"/>
    <col min="5133" max="5376" width="9.1796875" style="763"/>
    <col min="5377" max="5377" width="6.7265625" style="763" customWidth="1"/>
    <col min="5378" max="5378" width="50" style="763" customWidth="1"/>
    <col min="5379" max="5379" width="8.453125" style="763" customWidth="1"/>
    <col min="5380" max="5380" width="8.81640625" style="763" customWidth="1"/>
    <col min="5381" max="5381" width="9.1796875" style="763"/>
    <col min="5382" max="5382" width="14.7265625" style="763" customWidth="1"/>
    <col min="5383" max="5383" width="9.1796875" style="763"/>
    <col min="5384" max="5384" width="83.81640625" style="763" customWidth="1"/>
    <col min="5385" max="5385" width="12.7265625" style="763" customWidth="1"/>
    <col min="5386" max="5386" width="13.54296875" style="763" customWidth="1"/>
    <col min="5387" max="5387" width="9.1796875" style="763"/>
    <col min="5388" max="5388" width="14.7265625" style="763" customWidth="1"/>
    <col min="5389" max="5632" width="9.1796875" style="763"/>
    <col min="5633" max="5633" width="6.7265625" style="763" customWidth="1"/>
    <col min="5634" max="5634" width="50" style="763" customWidth="1"/>
    <col min="5635" max="5635" width="8.453125" style="763" customWidth="1"/>
    <col min="5636" max="5636" width="8.81640625" style="763" customWidth="1"/>
    <col min="5637" max="5637" width="9.1796875" style="763"/>
    <col min="5638" max="5638" width="14.7265625" style="763" customWidth="1"/>
    <col min="5639" max="5639" width="9.1796875" style="763"/>
    <col min="5640" max="5640" width="83.81640625" style="763" customWidth="1"/>
    <col min="5641" max="5641" width="12.7265625" style="763" customWidth="1"/>
    <col min="5642" max="5642" width="13.54296875" style="763" customWidth="1"/>
    <col min="5643" max="5643" width="9.1796875" style="763"/>
    <col min="5644" max="5644" width="14.7265625" style="763" customWidth="1"/>
    <col min="5645" max="5888" width="9.1796875" style="763"/>
    <col min="5889" max="5889" width="6.7265625" style="763" customWidth="1"/>
    <col min="5890" max="5890" width="50" style="763" customWidth="1"/>
    <col min="5891" max="5891" width="8.453125" style="763" customWidth="1"/>
    <col min="5892" max="5892" width="8.81640625" style="763" customWidth="1"/>
    <col min="5893" max="5893" width="9.1796875" style="763"/>
    <col min="5894" max="5894" width="14.7265625" style="763" customWidth="1"/>
    <col min="5895" max="5895" width="9.1796875" style="763"/>
    <col min="5896" max="5896" width="83.81640625" style="763" customWidth="1"/>
    <col min="5897" max="5897" width="12.7265625" style="763" customWidth="1"/>
    <col min="5898" max="5898" width="13.54296875" style="763" customWidth="1"/>
    <col min="5899" max="5899" width="9.1796875" style="763"/>
    <col min="5900" max="5900" width="14.7265625" style="763" customWidth="1"/>
    <col min="5901" max="6144" width="9.1796875" style="763"/>
    <col min="6145" max="6145" width="6.7265625" style="763" customWidth="1"/>
    <col min="6146" max="6146" width="50" style="763" customWidth="1"/>
    <col min="6147" max="6147" width="8.453125" style="763" customWidth="1"/>
    <col min="6148" max="6148" width="8.81640625" style="763" customWidth="1"/>
    <col min="6149" max="6149" width="9.1796875" style="763"/>
    <col min="6150" max="6150" width="14.7265625" style="763" customWidth="1"/>
    <col min="6151" max="6151" width="9.1796875" style="763"/>
    <col min="6152" max="6152" width="83.81640625" style="763" customWidth="1"/>
    <col min="6153" max="6153" width="12.7265625" style="763" customWidth="1"/>
    <col min="6154" max="6154" width="13.54296875" style="763" customWidth="1"/>
    <col min="6155" max="6155" width="9.1796875" style="763"/>
    <col min="6156" max="6156" width="14.7265625" style="763" customWidth="1"/>
    <col min="6157" max="6400" width="9.1796875" style="763"/>
    <col min="6401" max="6401" width="6.7265625" style="763" customWidth="1"/>
    <col min="6402" max="6402" width="50" style="763" customWidth="1"/>
    <col min="6403" max="6403" width="8.453125" style="763" customWidth="1"/>
    <col min="6404" max="6404" width="8.81640625" style="763" customWidth="1"/>
    <col min="6405" max="6405" width="9.1796875" style="763"/>
    <col min="6406" max="6406" width="14.7265625" style="763" customWidth="1"/>
    <col min="6407" max="6407" width="9.1796875" style="763"/>
    <col min="6408" max="6408" width="83.81640625" style="763" customWidth="1"/>
    <col min="6409" max="6409" width="12.7265625" style="763" customWidth="1"/>
    <col min="6410" max="6410" width="13.54296875" style="763" customWidth="1"/>
    <col min="6411" max="6411" width="9.1796875" style="763"/>
    <col min="6412" max="6412" width="14.7265625" style="763" customWidth="1"/>
    <col min="6413" max="6656" width="9.1796875" style="763"/>
    <col min="6657" max="6657" width="6.7265625" style="763" customWidth="1"/>
    <col min="6658" max="6658" width="50" style="763" customWidth="1"/>
    <col min="6659" max="6659" width="8.453125" style="763" customWidth="1"/>
    <col min="6660" max="6660" width="8.81640625" style="763" customWidth="1"/>
    <col min="6661" max="6661" width="9.1796875" style="763"/>
    <col min="6662" max="6662" width="14.7265625" style="763" customWidth="1"/>
    <col min="6663" max="6663" width="9.1796875" style="763"/>
    <col min="6664" max="6664" width="83.81640625" style="763" customWidth="1"/>
    <col min="6665" max="6665" width="12.7265625" style="763" customWidth="1"/>
    <col min="6666" max="6666" width="13.54296875" style="763" customWidth="1"/>
    <col min="6667" max="6667" width="9.1796875" style="763"/>
    <col min="6668" max="6668" width="14.7265625" style="763" customWidth="1"/>
    <col min="6669" max="6912" width="9.1796875" style="763"/>
    <col min="6913" max="6913" width="6.7265625" style="763" customWidth="1"/>
    <col min="6914" max="6914" width="50" style="763" customWidth="1"/>
    <col min="6915" max="6915" width="8.453125" style="763" customWidth="1"/>
    <col min="6916" max="6916" width="8.81640625" style="763" customWidth="1"/>
    <col min="6917" max="6917" width="9.1796875" style="763"/>
    <col min="6918" max="6918" width="14.7265625" style="763" customWidth="1"/>
    <col min="6919" max="6919" width="9.1796875" style="763"/>
    <col min="6920" max="6920" width="83.81640625" style="763" customWidth="1"/>
    <col min="6921" max="6921" width="12.7265625" style="763" customWidth="1"/>
    <col min="6922" max="6922" width="13.54296875" style="763" customWidth="1"/>
    <col min="6923" max="6923" width="9.1796875" style="763"/>
    <col min="6924" max="6924" width="14.7265625" style="763" customWidth="1"/>
    <col min="6925" max="7168" width="9.1796875" style="763"/>
    <col min="7169" max="7169" width="6.7265625" style="763" customWidth="1"/>
    <col min="7170" max="7170" width="50" style="763" customWidth="1"/>
    <col min="7171" max="7171" width="8.453125" style="763" customWidth="1"/>
    <col min="7172" max="7172" width="8.81640625" style="763" customWidth="1"/>
    <col min="7173" max="7173" width="9.1796875" style="763"/>
    <col min="7174" max="7174" width="14.7265625" style="763" customWidth="1"/>
    <col min="7175" max="7175" width="9.1796875" style="763"/>
    <col min="7176" max="7176" width="83.81640625" style="763" customWidth="1"/>
    <col min="7177" max="7177" width="12.7265625" style="763" customWidth="1"/>
    <col min="7178" max="7178" width="13.54296875" style="763" customWidth="1"/>
    <col min="7179" max="7179" width="9.1796875" style="763"/>
    <col min="7180" max="7180" width="14.7265625" style="763" customWidth="1"/>
    <col min="7181" max="7424" width="9.1796875" style="763"/>
    <col min="7425" max="7425" width="6.7265625" style="763" customWidth="1"/>
    <col min="7426" max="7426" width="50" style="763" customWidth="1"/>
    <col min="7427" max="7427" width="8.453125" style="763" customWidth="1"/>
    <col min="7428" max="7428" width="8.81640625" style="763" customWidth="1"/>
    <col min="7429" max="7429" width="9.1796875" style="763"/>
    <col min="7430" max="7430" width="14.7265625" style="763" customWidth="1"/>
    <col min="7431" max="7431" width="9.1796875" style="763"/>
    <col min="7432" max="7432" width="83.81640625" style="763" customWidth="1"/>
    <col min="7433" max="7433" width="12.7265625" style="763" customWidth="1"/>
    <col min="7434" max="7434" width="13.54296875" style="763" customWidth="1"/>
    <col min="7435" max="7435" width="9.1796875" style="763"/>
    <col min="7436" max="7436" width="14.7265625" style="763" customWidth="1"/>
    <col min="7437" max="7680" width="9.1796875" style="763"/>
    <col min="7681" max="7681" width="6.7265625" style="763" customWidth="1"/>
    <col min="7682" max="7682" width="50" style="763" customWidth="1"/>
    <col min="7683" max="7683" width="8.453125" style="763" customWidth="1"/>
    <col min="7684" max="7684" width="8.81640625" style="763" customWidth="1"/>
    <col min="7685" max="7685" width="9.1796875" style="763"/>
    <col min="7686" max="7686" width="14.7265625" style="763" customWidth="1"/>
    <col min="7687" max="7687" width="9.1796875" style="763"/>
    <col min="7688" max="7688" width="83.81640625" style="763" customWidth="1"/>
    <col min="7689" max="7689" width="12.7265625" style="763" customWidth="1"/>
    <col min="7690" max="7690" width="13.54296875" style="763" customWidth="1"/>
    <col min="7691" max="7691" width="9.1796875" style="763"/>
    <col min="7692" max="7692" width="14.7265625" style="763" customWidth="1"/>
    <col min="7693" max="7936" width="9.1796875" style="763"/>
    <col min="7937" max="7937" width="6.7265625" style="763" customWidth="1"/>
    <col min="7938" max="7938" width="50" style="763" customWidth="1"/>
    <col min="7939" max="7939" width="8.453125" style="763" customWidth="1"/>
    <col min="7940" max="7940" width="8.81640625" style="763" customWidth="1"/>
    <col min="7941" max="7941" width="9.1796875" style="763"/>
    <col min="7942" max="7942" width="14.7265625" style="763" customWidth="1"/>
    <col min="7943" max="7943" width="9.1796875" style="763"/>
    <col min="7944" max="7944" width="83.81640625" style="763" customWidth="1"/>
    <col min="7945" max="7945" width="12.7265625" style="763" customWidth="1"/>
    <col min="7946" max="7946" width="13.54296875" style="763" customWidth="1"/>
    <col min="7947" max="7947" width="9.1796875" style="763"/>
    <col min="7948" max="7948" width="14.7265625" style="763" customWidth="1"/>
    <col min="7949" max="8192" width="9.1796875" style="763"/>
    <col min="8193" max="8193" width="6.7265625" style="763" customWidth="1"/>
    <col min="8194" max="8194" width="50" style="763" customWidth="1"/>
    <col min="8195" max="8195" width="8.453125" style="763" customWidth="1"/>
    <col min="8196" max="8196" width="8.81640625" style="763" customWidth="1"/>
    <col min="8197" max="8197" width="9.1796875" style="763"/>
    <col min="8198" max="8198" width="14.7265625" style="763" customWidth="1"/>
    <col min="8199" max="8199" width="9.1796875" style="763"/>
    <col min="8200" max="8200" width="83.81640625" style="763" customWidth="1"/>
    <col min="8201" max="8201" width="12.7265625" style="763" customWidth="1"/>
    <col min="8202" max="8202" width="13.54296875" style="763" customWidth="1"/>
    <col min="8203" max="8203" width="9.1796875" style="763"/>
    <col min="8204" max="8204" width="14.7265625" style="763" customWidth="1"/>
    <col min="8205" max="8448" width="9.1796875" style="763"/>
    <col min="8449" max="8449" width="6.7265625" style="763" customWidth="1"/>
    <col min="8450" max="8450" width="50" style="763" customWidth="1"/>
    <col min="8451" max="8451" width="8.453125" style="763" customWidth="1"/>
    <col min="8452" max="8452" width="8.81640625" style="763" customWidth="1"/>
    <col min="8453" max="8453" width="9.1796875" style="763"/>
    <col min="8454" max="8454" width="14.7265625" style="763" customWidth="1"/>
    <col min="8455" max="8455" width="9.1796875" style="763"/>
    <col min="8456" max="8456" width="83.81640625" style="763" customWidth="1"/>
    <col min="8457" max="8457" width="12.7265625" style="763" customWidth="1"/>
    <col min="8458" max="8458" width="13.54296875" style="763" customWidth="1"/>
    <col min="8459" max="8459" width="9.1796875" style="763"/>
    <col min="8460" max="8460" width="14.7265625" style="763" customWidth="1"/>
    <col min="8461" max="8704" width="9.1796875" style="763"/>
    <col min="8705" max="8705" width="6.7265625" style="763" customWidth="1"/>
    <col min="8706" max="8706" width="50" style="763" customWidth="1"/>
    <col min="8707" max="8707" width="8.453125" style="763" customWidth="1"/>
    <col min="8708" max="8708" width="8.81640625" style="763" customWidth="1"/>
    <col min="8709" max="8709" width="9.1796875" style="763"/>
    <col min="8710" max="8710" width="14.7265625" style="763" customWidth="1"/>
    <col min="8711" max="8711" width="9.1796875" style="763"/>
    <col min="8712" max="8712" width="83.81640625" style="763" customWidth="1"/>
    <col min="8713" max="8713" width="12.7265625" style="763" customWidth="1"/>
    <col min="8714" max="8714" width="13.54296875" style="763" customWidth="1"/>
    <col min="8715" max="8715" width="9.1796875" style="763"/>
    <col min="8716" max="8716" width="14.7265625" style="763" customWidth="1"/>
    <col min="8717" max="8960" width="9.1796875" style="763"/>
    <col min="8961" max="8961" width="6.7265625" style="763" customWidth="1"/>
    <col min="8962" max="8962" width="50" style="763" customWidth="1"/>
    <col min="8963" max="8963" width="8.453125" style="763" customWidth="1"/>
    <col min="8964" max="8964" width="8.81640625" style="763" customWidth="1"/>
    <col min="8965" max="8965" width="9.1796875" style="763"/>
    <col min="8966" max="8966" width="14.7265625" style="763" customWidth="1"/>
    <col min="8967" max="8967" width="9.1796875" style="763"/>
    <col min="8968" max="8968" width="83.81640625" style="763" customWidth="1"/>
    <col min="8969" max="8969" width="12.7265625" style="763" customWidth="1"/>
    <col min="8970" max="8970" width="13.54296875" style="763" customWidth="1"/>
    <col min="8971" max="8971" width="9.1796875" style="763"/>
    <col min="8972" max="8972" width="14.7265625" style="763" customWidth="1"/>
    <col min="8973" max="9216" width="9.1796875" style="763"/>
    <col min="9217" max="9217" width="6.7265625" style="763" customWidth="1"/>
    <col min="9218" max="9218" width="50" style="763" customWidth="1"/>
    <col min="9219" max="9219" width="8.453125" style="763" customWidth="1"/>
    <col min="9220" max="9220" width="8.81640625" style="763" customWidth="1"/>
    <col min="9221" max="9221" width="9.1796875" style="763"/>
    <col min="9222" max="9222" width="14.7265625" style="763" customWidth="1"/>
    <col min="9223" max="9223" width="9.1796875" style="763"/>
    <col min="9224" max="9224" width="83.81640625" style="763" customWidth="1"/>
    <col min="9225" max="9225" width="12.7265625" style="763" customWidth="1"/>
    <col min="9226" max="9226" width="13.54296875" style="763" customWidth="1"/>
    <col min="9227" max="9227" width="9.1796875" style="763"/>
    <col min="9228" max="9228" width="14.7265625" style="763" customWidth="1"/>
    <col min="9229" max="9472" width="9.1796875" style="763"/>
    <col min="9473" max="9473" width="6.7265625" style="763" customWidth="1"/>
    <col min="9474" max="9474" width="50" style="763" customWidth="1"/>
    <col min="9475" max="9475" width="8.453125" style="763" customWidth="1"/>
    <col min="9476" max="9476" width="8.81640625" style="763" customWidth="1"/>
    <col min="9477" max="9477" width="9.1796875" style="763"/>
    <col min="9478" max="9478" width="14.7265625" style="763" customWidth="1"/>
    <col min="9479" max="9479" width="9.1796875" style="763"/>
    <col min="9480" max="9480" width="83.81640625" style="763" customWidth="1"/>
    <col min="9481" max="9481" width="12.7265625" style="763" customWidth="1"/>
    <col min="9482" max="9482" width="13.54296875" style="763" customWidth="1"/>
    <col min="9483" max="9483" width="9.1796875" style="763"/>
    <col min="9484" max="9484" width="14.7265625" style="763" customWidth="1"/>
    <col min="9485" max="9728" width="9.1796875" style="763"/>
    <col min="9729" max="9729" width="6.7265625" style="763" customWidth="1"/>
    <col min="9730" max="9730" width="50" style="763" customWidth="1"/>
    <col min="9731" max="9731" width="8.453125" style="763" customWidth="1"/>
    <col min="9732" max="9732" width="8.81640625" style="763" customWidth="1"/>
    <col min="9733" max="9733" width="9.1796875" style="763"/>
    <col min="9734" max="9734" width="14.7265625" style="763" customWidth="1"/>
    <col min="9735" max="9735" width="9.1796875" style="763"/>
    <col min="9736" max="9736" width="83.81640625" style="763" customWidth="1"/>
    <col min="9737" max="9737" width="12.7265625" style="763" customWidth="1"/>
    <col min="9738" max="9738" width="13.54296875" style="763" customWidth="1"/>
    <col min="9739" max="9739" width="9.1796875" style="763"/>
    <col min="9740" max="9740" width="14.7265625" style="763" customWidth="1"/>
    <col min="9741" max="9984" width="9.1796875" style="763"/>
    <col min="9985" max="9985" width="6.7265625" style="763" customWidth="1"/>
    <col min="9986" max="9986" width="50" style="763" customWidth="1"/>
    <col min="9987" max="9987" width="8.453125" style="763" customWidth="1"/>
    <col min="9988" max="9988" width="8.81640625" style="763" customWidth="1"/>
    <col min="9989" max="9989" width="9.1796875" style="763"/>
    <col min="9990" max="9990" width="14.7265625" style="763" customWidth="1"/>
    <col min="9991" max="9991" width="9.1796875" style="763"/>
    <col min="9992" max="9992" width="83.81640625" style="763" customWidth="1"/>
    <col min="9993" max="9993" width="12.7265625" style="763" customWidth="1"/>
    <col min="9994" max="9994" width="13.54296875" style="763" customWidth="1"/>
    <col min="9995" max="9995" width="9.1796875" style="763"/>
    <col min="9996" max="9996" width="14.7265625" style="763" customWidth="1"/>
    <col min="9997" max="10240" width="9.1796875" style="763"/>
    <col min="10241" max="10241" width="6.7265625" style="763" customWidth="1"/>
    <col min="10242" max="10242" width="50" style="763" customWidth="1"/>
    <col min="10243" max="10243" width="8.453125" style="763" customWidth="1"/>
    <col min="10244" max="10244" width="8.81640625" style="763" customWidth="1"/>
    <col min="10245" max="10245" width="9.1796875" style="763"/>
    <col min="10246" max="10246" width="14.7265625" style="763" customWidth="1"/>
    <col min="10247" max="10247" width="9.1796875" style="763"/>
    <col min="10248" max="10248" width="83.81640625" style="763" customWidth="1"/>
    <col min="10249" max="10249" width="12.7265625" style="763" customWidth="1"/>
    <col min="10250" max="10250" width="13.54296875" style="763" customWidth="1"/>
    <col min="10251" max="10251" width="9.1796875" style="763"/>
    <col min="10252" max="10252" width="14.7265625" style="763" customWidth="1"/>
    <col min="10253" max="10496" width="9.1796875" style="763"/>
    <col min="10497" max="10497" width="6.7265625" style="763" customWidth="1"/>
    <col min="10498" max="10498" width="50" style="763" customWidth="1"/>
    <col min="10499" max="10499" width="8.453125" style="763" customWidth="1"/>
    <col min="10500" max="10500" width="8.81640625" style="763" customWidth="1"/>
    <col min="10501" max="10501" width="9.1796875" style="763"/>
    <col min="10502" max="10502" width="14.7265625" style="763" customWidth="1"/>
    <col min="10503" max="10503" width="9.1796875" style="763"/>
    <col min="10504" max="10504" width="83.81640625" style="763" customWidth="1"/>
    <col min="10505" max="10505" width="12.7265625" style="763" customWidth="1"/>
    <col min="10506" max="10506" width="13.54296875" style="763" customWidth="1"/>
    <col min="10507" max="10507" width="9.1796875" style="763"/>
    <col min="10508" max="10508" width="14.7265625" style="763" customWidth="1"/>
    <col min="10509" max="10752" width="9.1796875" style="763"/>
    <col min="10753" max="10753" width="6.7265625" style="763" customWidth="1"/>
    <col min="10754" max="10754" width="50" style="763" customWidth="1"/>
    <col min="10755" max="10755" width="8.453125" style="763" customWidth="1"/>
    <col min="10756" max="10756" width="8.81640625" style="763" customWidth="1"/>
    <col min="10757" max="10757" width="9.1796875" style="763"/>
    <col min="10758" max="10758" width="14.7265625" style="763" customWidth="1"/>
    <col min="10759" max="10759" width="9.1796875" style="763"/>
    <col min="10760" max="10760" width="83.81640625" style="763" customWidth="1"/>
    <col min="10761" max="10761" width="12.7265625" style="763" customWidth="1"/>
    <col min="10762" max="10762" width="13.54296875" style="763" customWidth="1"/>
    <col min="10763" max="10763" width="9.1796875" style="763"/>
    <col min="10764" max="10764" width="14.7265625" style="763" customWidth="1"/>
    <col min="10765" max="11008" width="9.1796875" style="763"/>
    <col min="11009" max="11009" width="6.7265625" style="763" customWidth="1"/>
    <col min="11010" max="11010" width="50" style="763" customWidth="1"/>
    <col min="11011" max="11011" width="8.453125" style="763" customWidth="1"/>
    <col min="11012" max="11012" width="8.81640625" style="763" customWidth="1"/>
    <col min="11013" max="11013" width="9.1796875" style="763"/>
    <col min="11014" max="11014" width="14.7265625" style="763" customWidth="1"/>
    <col min="11015" max="11015" width="9.1796875" style="763"/>
    <col min="11016" max="11016" width="83.81640625" style="763" customWidth="1"/>
    <col min="11017" max="11017" width="12.7265625" style="763" customWidth="1"/>
    <col min="11018" max="11018" width="13.54296875" style="763" customWidth="1"/>
    <col min="11019" max="11019" width="9.1796875" style="763"/>
    <col min="11020" max="11020" width="14.7265625" style="763" customWidth="1"/>
    <col min="11021" max="11264" width="9.1796875" style="763"/>
    <col min="11265" max="11265" width="6.7265625" style="763" customWidth="1"/>
    <col min="11266" max="11266" width="50" style="763" customWidth="1"/>
    <col min="11267" max="11267" width="8.453125" style="763" customWidth="1"/>
    <col min="11268" max="11268" width="8.81640625" style="763" customWidth="1"/>
    <col min="11269" max="11269" width="9.1796875" style="763"/>
    <col min="11270" max="11270" width="14.7265625" style="763" customWidth="1"/>
    <col min="11271" max="11271" width="9.1796875" style="763"/>
    <col min="11272" max="11272" width="83.81640625" style="763" customWidth="1"/>
    <col min="11273" max="11273" width="12.7265625" style="763" customWidth="1"/>
    <col min="11274" max="11274" width="13.54296875" style="763" customWidth="1"/>
    <col min="11275" max="11275" width="9.1796875" style="763"/>
    <col min="11276" max="11276" width="14.7265625" style="763" customWidth="1"/>
    <col min="11277" max="11520" width="9.1796875" style="763"/>
    <col min="11521" max="11521" width="6.7265625" style="763" customWidth="1"/>
    <col min="11522" max="11522" width="50" style="763" customWidth="1"/>
    <col min="11523" max="11523" width="8.453125" style="763" customWidth="1"/>
    <col min="11524" max="11524" width="8.81640625" style="763" customWidth="1"/>
    <col min="11525" max="11525" width="9.1796875" style="763"/>
    <col min="11526" max="11526" width="14.7265625" style="763" customWidth="1"/>
    <col min="11527" max="11527" width="9.1796875" style="763"/>
    <col min="11528" max="11528" width="83.81640625" style="763" customWidth="1"/>
    <col min="11529" max="11529" width="12.7265625" style="763" customWidth="1"/>
    <col min="11530" max="11530" width="13.54296875" style="763" customWidth="1"/>
    <col min="11531" max="11531" width="9.1796875" style="763"/>
    <col min="11532" max="11532" width="14.7265625" style="763" customWidth="1"/>
    <col min="11533" max="11776" width="9.1796875" style="763"/>
    <col min="11777" max="11777" width="6.7265625" style="763" customWidth="1"/>
    <col min="11778" max="11778" width="50" style="763" customWidth="1"/>
    <col min="11779" max="11779" width="8.453125" style="763" customWidth="1"/>
    <col min="11780" max="11780" width="8.81640625" style="763" customWidth="1"/>
    <col min="11781" max="11781" width="9.1796875" style="763"/>
    <col min="11782" max="11782" width="14.7265625" style="763" customWidth="1"/>
    <col min="11783" max="11783" width="9.1796875" style="763"/>
    <col min="11784" max="11784" width="83.81640625" style="763" customWidth="1"/>
    <col min="11785" max="11785" width="12.7265625" style="763" customWidth="1"/>
    <col min="11786" max="11786" width="13.54296875" style="763" customWidth="1"/>
    <col min="11787" max="11787" width="9.1796875" style="763"/>
    <col min="11788" max="11788" width="14.7265625" style="763" customWidth="1"/>
    <col min="11789" max="12032" width="9.1796875" style="763"/>
    <col min="12033" max="12033" width="6.7265625" style="763" customWidth="1"/>
    <col min="12034" max="12034" width="50" style="763" customWidth="1"/>
    <col min="12035" max="12035" width="8.453125" style="763" customWidth="1"/>
    <col min="12036" max="12036" width="8.81640625" style="763" customWidth="1"/>
    <col min="12037" max="12037" width="9.1796875" style="763"/>
    <col min="12038" max="12038" width="14.7265625" style="763" customWidth="1"/>
    <col min="12039" max="12039" width="9.1796875" style="763"/>
    <col min="12040" max="12040" width="83.81640625" style="763" customWidth="1"/>
    <col min="12041" max="12041" width="12.7265625" style="763" customWidth="1"/>
    <col min="12042" max="12042" width="13.54296875" style="763" customWidth="1"/>
    <col min="12043" max="12043" width="9.1796875" style="763"/>
    <col min="12044" max="12044" width="14.7265625" style="763" customWidth="1"/>
    <col min="12045" max="12288" width="9.1796875" style="763"/>
    <col min="12289" max="12289" width="6.7265625" style="763" customWidth="1"/>
    <col min="12290" max="12290" width="50" style="763" customWidth="1"/>
    <col min="12291" max="12291" width="8.453125" style="763" customWidth="1"/>
    <col min="12292" max="12292" width="8.81640625" style="763" customWidth="1"/>
    <col min="12293" max="12293" width="9.1796875" style="763"/>
    <col min="12294" max="12294" width="14.7265625" style="763" customWidth="1"/>
    <col min="12295" max="12295" width="9.1796875" style="763"/>
    <col min="12296" max="12296" width="83.81640625" style="763" customWidth="1"/>
    <col min="12297" max="12297" width="12.7265625" style="763" customWidth="1"/>
    <col min="12298" max="12298" width="13.54296875" style="763" customWidth="1"/>
    <col min="12299" max="12299" width="9.1796875" style="763"/>
    <col min="12300" max="12300" width="14.7265625" style="763" customWidth="1"/>
    <col min="12301" max="12544" width="9.1796875" style="763"/>
    <col min="12545" max="12545" width="6.7265625" style="763" customWidth="1"/>
    <col min="12546" max="12546" width="50" style="763" customWidth="1"/>
    <col min="12547" max="12547" width="8.453125" style="763" customWidth="1"/>
    <col min="12548" max="12548" width="8.81640625" style="763" customWidth="1"/>
    <col min="12549" max="12549" width="9.1796875" style="763"/>
    <col min="12550" max="12550" width="14.7265625" style="763" customWidth="1"/>
    <col min="12551" max="12551" width="9.1796875" style="763"/>
    <col min="12552" max="12552" width="83.81640625" style="763" customWidth="1"/>
    <col min="12553" max="12553" width="12.7265625" style="763" customWidth="1"/>
    <col min="12554" max="12554" width="13.54296875" style="763" customWidth="1"/>
    <col min="12555" max="12555" width="9.1796875" style="763"/>
    <col min="12556" max="12556" width="14.7265625" style="763" customWidth="1"/>
    <col min="12557" max="12800" width="9.1796875" style="763"/>
    <col min="12801" max="12801" width="6.7265625" style="763" customWidth="1"/>
    <col min="12802" max="12802" width="50" style="763" customWidth="1"/>
    <col min="12803" max="12803" width="8.453125" style="763" customWidth="1"/>
    <col min="12804" max="12804" width="8.81640625" style="763" customWidth="1"/>
    <col min="12805" max="12805" width="9.1796875" style="763"/>
    <col min="12806" max="12806" width="14.7265625" style="763" customWidth="1"/>
    <col min="12807" max="12807" width="9.1796875" style="763"/>
    <col min="12808" max="12808" width="83.81640625" style="763" customWidth="1"/>
    <col min="12809" max="12809" width="12.7265625" style="763" customWidth="1"/>
    <col min="12810" max="12810" width="13.54296875" style="763" customWidth="1"/>
    <col min="12811" max="12811" width="9.1796875" style="763"/>
    <col min="12812" max="12812" width="14.7265625" style="763" customWidth="1"/>
    <col min="12813" max="13056" width="9.1796875" style="763"/>
    <col min="13057" max="13057" width="6.7265625" style="763" customWidth="1"/>
    <col min="13058" max="13058" width="50" style="763" customWidth="1"/>
    <col min="13059" max="13059" width="8.453125" style="763" customWidth="1"/>
    <col min="13060" max="13060" width="8.81640625" style="763" customWidth="1"/>
    <col min="13061" max="13061" width="9.1796875" style="763"/>
    <col min="13062" max="13062" width="14.7265625" style="763" customWidth="1"/>
    <col min="13063" max="13063" width="9.1796875" style="763"/>
    <col min="13064" max="13064" width="83.81640625" style="763" customWidth="1"/>
    <col min="13065" max="13065" width="12.7265625" style="763" customWidth="1"/>
    <col min="13066" max="13066" width="13.54296875" style="763" customWidth="1"/>
    <col min="13067" max="13067" width="9.1796875" style="763"/>
    <col min="13068" max="13068" width="14.7265625" style="763" customWidth="1"/>
    <col min="13069" max="13312" width="9.1796875" style="763"/>
    <col min="13313" max="13313" width="6.7265625" style="763" customWidth="1"/>
    <col min="13314" max="13314" width="50" style="763" customWidth="1"/>
    <col min="13315" max="13315" width="8.453125" style="763" customWidth="1"/>
    <col min="13316" max="13316" width="8.81640625" style="763" customWidth="1"/>
    <col min="13317" max="13317" width="9.1796875" style="763"/>
    <col min="13318" max="13318" width="14.7265625" style="763" customWidth="1"/>
    <col min="13319" max="13319" width="9.1796875" style="763"/>
    <col min="13320" max="13320" width="83.81640625" style="763" customWidth="1"/>
    <col min="13321" max="13321" width="12.7265625" style="763" customWidth="1"/>
    <col min="13322" max="13322" width="13.54296875" style="763" customWidth="1"/>
    <col min="13323" max="13323" width="9.1796875" style="763"/>
    <col min="13324" max="13324" width="14.7265625" style="763" customWidth="1"/>
    <col min="13325" max="13568" width="9.1796875" style="763"/>
    <col min="13569" max="13569" width="6.7265625" style="763" customWidth="1"/>
    <col min="13570" max="13570" width="50" style="763" customWidth="1"/>
    <col min="13571" max="13571" width="8.453125" style="763" customWidth="1"/>
    <col min="13572" max="13572" width="8.81640625" style="763" customWidth="1"/>
    <col min="13573" max="13573" width="9.1796875" style="763"/>
    <col min="13574" max="13574" width="14.7265625" style="763" customWidth="1"/>
    <col min="13575" max="13575" width="9.1796875" style="763"/>
    <col min="13576" max="13576" width="83.81640625" style="763" customWidth="1"/>
    <col min="13577" max="13577" width="12.7265625" style="763" customWidth="1"/>
    <col min="13578" max="13578" width="13.54296875" style="763" customWidth="1"/>
    <col min="13579" max="13579" width="9.1796875" style="763"/>
    <col min="13580" max="13580" width="14.7265625" style="763" customWidth="1"/>
    <col min="13581" max="13824" width="9.1796875" style="763"/>
    <col min="13825" max="13825" width="6.7265625" style="763" customWidth="1"/>
    <col min="13826" max="13826" width="50" style="763" customWidth="1"/>
    <col min="13827" max="13827" width="8.453125" style="763" customWidth="1"/>
    <col min="13828" max="13828" width="8.81640625" style="763" customWidth="1"/>
    <col min="13829" max="13829" width="9.1796875" style="763"/>
    <col min="13830" max="13830" width="14.7265625" style="763" customWidth="1"/>
    <col min="13831" max="13831" width="9.1796875" style="763"/>
    <col min="13832" max="13832" width="83.81640625" style="763" customWidth="1"/>
    <col min="13833" max="13833" width="12.7265625" style="763" customWidth="1"/>
    <col min="13834" max="13834" width="13.54296875" style="763" customWidth="1"/>
    <col min="13835" max="13835" width="9.1796875" style="763"/>
    <col min="13836" max="13836" width="14.7265625" style="763" customWidth="1"/>
    <col min="13837" max="14080" width="9.1796875" style="763"/>
    <col min="14081" max="14081" width="6.7265625" style="763" customWidth="1"/>
    <col min="14082" max="14082" width="50" style="763" customWidth="1"/>
    <col min="14083" max="14083" width="8.453125" style="763" customWidth="1"/>
    <col min="14084" max="14084" width="8.81640625" style="763" customWidth="1"/>
    <col min="14085" max="14085" width="9.1796875" style="763"/>
    <col min="14086" max="14086" width="14.7265625" style="763" customWidth="1"/>
    <col min="14087" max="14087" width="9.1796875" style="763"/>
    <col min="14088" max="14088" width="83.81640625" style="763" customWidth="1"/>
    <col min="14089" max="14089" width="12.7265625" style="763" customWidth="1"/>
    <col min="14090" max="14090" width="13.54296875" style="763" customWidth="1"/>
    <col min="14091" max="14091" width="9.1796875" style="763"/>
    <col min="14092" max="14092" width="14.7265625" style="763" customWidth="1"/>
    <col min="14093" max="14336" width="9.1796875" style="763"/>
    <col min="14337" max="14337" width="6.7265625" style="763" customWidth="1"/>
    <col min="14338" max="14338" width="50" style="763" customWidth="1"/>
    <col min="14339" max="14339" width="8.453125" style="763" customWidth="1"/>
    <col min="14340" max="14340" width="8.81640625" style="763" customWidth="1"/>
    <col min="14341" max="14341" width="9.1796875" style="763"/>
    <col min="14342" max="14342" width="14.7265625" style="763" customWidth="1"/>
    <col min="14343" max="14343" width="9.1796875" style="763"/>
    <col min="14344" max="14344" width="83.81640625" style="763" customWidth="1"/>
    <col min="14345" max="14345" width="12.7265625" style="763" customWidth="1"/>
    <col min="14346" max="14346" width="13.54296875" style="763" customWidth="1"/>
    <col min="14347" max="14347" width="9.1796875" style="763"/>
    <col min="14348" max="14348" width="14.7265625" style="763" customWidth="1"/>
    <col min="14349" max="14592" width="9.1796875" style="763"/>
    <col min="14593" max="14593" width="6.7265625" style="763" customWidth="1"/>
    <col min="14594" max="14594" width="50" style="763" customWidth="1"/>
    <col min="14595" max="14595" width="8.453125" style="763" customWidth="1"/>
    <col min="14596" max="14596" width="8.81640625" style="763" customWidth="1"/>
    <col min="14597" max="14597" width="9.1796875" style="763"/>
    <col min="14598" max="14598" width="14.7265625" style="763" customWidth="1"/>
    <col min="14599" max="14599" width="9.1796875" style="763"/>
    <col min="14600" max="14600" width="83.81640625" style="763" customWidth="1"/>
    <col min="14601" max="14601" width="12.7265625" style="763" customWidth="1"/>
    <col min="14602" max="14602" width="13.54296875" style="763" customWidth="1"/>
    <col min="14603" max="14603" width="9.1796875" style="763"/>
    <col min="14604" max="14604" width="14.7265625" style="763" customWidth="1"/>
    <col min="14605" max="14848" width="9.1796875" style="763"/>
    <col min="14849" max="14849" width="6.7265625" style="763" customWidth="1"/>
    <col min="14850" max="14850" width="50" style="763" customWidth="1"/>
    <col min="14851" max="14851" width="8.453125" style="763" customWidth="1"/>
    <col min="14852" max="14852" width="8.81640625" style="763" customWidth="1"/>
    <col min="14853" max="14853" width="9.1796875" style="763"/>
    <col min="14854" max="14854" width="14.7265625" style="763" customWidth="1"/>
    <col min="14855" max="14855" width="9.1796875" style="763"/>
    <col min="14856" max="14856" width="83.81640625" style="763" customWidth="1"/>
    <col min="14857" max="14857" width="12.7265625" style="763" customWidth="1"/>
    <col min="14858" max="14858" width="13.54296875" style="763" customWidth="1"/>
    <col min="14859" max="14859" width="9.1796875" style="763"/>
    <col min="14860" max="14860" width="14.7265625" style="763" customWidth="1"/>
    <col min="14861" max="15104" width="9.1796875" style="763"/>
    <col min="15105" max="15105" width="6.7265625" style="763" customWidth="1"/>
    <col min="15106" max="15106" width="50" style="763" customWidth="1"/>
    <col min="15107" max="15107" width="8.453125" style="763" customWidth="1"/>
    <col min="15108" max="15108" width="8.81640625" style="763" customWidth="1"/>
    <col min="15109" max="15109" width="9.1796875" style="763"/>
    <col min="15110" max="15110" width="14.7265625" style="763" customWidth="1"/>
    <col min="15111" max="15111" width="9.1796875" style="763"/>
    <col min="15112" max="15112" width="83.81640625" style="763" customWidth="1"/>
    <col min="15113" max="15113" width="12.7265625" style="763" customWidth="1"/>
    <col min="15114" max="15114" width="13.54296875" style="763" customWidth="1"/>
    <col min="15115" max="15115" width="9.1796875" style="763"/>
    <col min="15116" max="15116" width="14.7265625" style="763" customWidth="1"/>
    <col min="15117" max="15360" width="9.1796875" style="763"/>
    <col min="15361" max="15361" width="6.7265625" style="763" customWidth="1"/>
    <col min="15362" max="15362" width="50" style="763" customWidth="1"/>
    <col min="15363" max="15363" width="8.453125" style="763" customWidth="1"/>
    <col min="15364" max="15364" width="8.81640625" style="763" customWidth="1"/>
    <col min="15365" max="15365" width="9.1796875" style="763"/>
    <col min="15366" max="15366" width="14.7265625" style="763" customWidth="1"/>
    <col min="15367" max="15367" width="9.1796875" style="763"/>
    <col min="15368" max="15368" width="83.81640625" style="763" customWidth="1"/>
    <col min="15369" max="15369" width="12.7265625" style="763" customWidth="1"/>
    <col min="15370" max="15370" width="13.54296875" style="763" customWidth="1"/>
    <col min="15371" max="15371" width="9.1796875" style="763"/>
    <col min="15372" max="15372" width="14.7265625" style="763" customWidth="1"/>
    <col min="15373" max="15616" width="9.1796875" style="763"/>
    <col min="15617" max="15617" width="6.7265625" style="763" customWidth="1"/>
    <col min="15618" max="15618" width="50" style="763" customWidth="1"/>
    <col min="15619" max="15619" width="8.453125" style="763" customWidth="1"/>
    <col min="15620" max="15620" width="8.81640625" style="763" customWidth="1"/>
    <col min="15621" max="15621" width="9.1796875" style="763"/>
    <col min="15622" max="15622" width="14.7265625" style="763" customWidth="1"/>
    <col min="15623" max="15623" width="9.1796875" style="763"/>
    <col min="15624" max="15624" width="83.81640625" style="763" customWidth="1"/>
    <col min="15625" max="15625" width="12.7265625" style="763" customWidth="1"/>
    <col min="15626" max="15626" width="13.54296875" style="763" customWidth="1"/>
    <col min="15627" max="15627" width="9.1796875" style="763"/>
    <col min="15628" max="15628" width="14.7265625" style="763" customWidth="1"/>
    <col min="15629" max="15872" width="9.1796875" style="763"/>
    <col min="15873" max="15873" width="6.7265625" style="763" customWidth="1"/>
    <col min="15874" max="15874" width="50" style="763" customWidth="1"/>
    <col min="15875" max="15875" width="8.453125" style="763" customWidth="1"/>
    <col min="15876" max="15876" width="8.81640625" style="763" customWidth="1"/>
    <col min="15877" max="15877" width="9.1796875" style="763"/>
    <col min="15878" max="15878" width="14.7265625" style="763" customWidth="1"/>
    <col min="15879" max="15879" width="9.1796875" style="763"/>
    <col min="15880" max="15880" width="83.81640625" style="763" customWidth="1"/>
    <col min="15881" max="15881" width="12.7265625" style="763" customWidth="1"/>
    <col min="15882" max="15882" width="13.54296875" style="763" customWidth="1"/>
    <col min="15883" max="15883" width="9.1796875" style="763"/>
    <col min="15884" max="15884" width="14.7265625" style="763" customWidth="1"/>
    <col min="15885" max="16128" width="9.1796875" style="763"/>
    <col min="16129" max="16129" width="6.7265625" style="763" customWidth="1"/>
    <col min="16130" max="16130" width="50" style="763" customWidth="1"/>
    <col min="16131" max="16131" width="8.453125" style="763" customWidth="1"/>
    <col min="16132" max="16132" width="8.81640625" style="763" customWidth="1"/>
    <col min="16133" max="16133" width="9.1796875" style="763"/>
    <col min="16134" max="16134" width="14.7265625" style="763" customWidth="1"/>
    <col min="16135" max="16135" width="9.1796875" style="763"/>
    <col min="16136" max="16136" width="83.81640625" style="763" customWidth="1"/>
    <col min="16137" max="16137" width="12.7265625" style="763" customWidth="1"/>
    <col min="16138" max="16138" width="13.54296875" style="763" customWidth="1"/>
    <col min="16139" max="16139" width="9.1796875" style="763"/>
    <col min="16140" max="16140" width="14.7265625" style="763" customWidth="1"/>
    <col min="16141" max="16384" width="9.1796875" style="763"/>
  </cols>
  <sheetData>
    <row r="1" spans="1:14" s="761" customFormat="1" ht="16.5" customHeight="1" thickBot="1">
      <c r="A1" s="772" t="s">
        <v>5462</v>
      </c>
      <c r="B1" s="773" t="s">
        <v>5463</v>
      </c>
      <c r="C1" s="774" t="s">
        <v>5464</v>
      </c>
      <c r="D1" s="774" t="s">
        <v>5465</v>
      </c>
      <c r="E1" s="774" t="s">
        <v>5466</v>
      </c>
      <c r="F1" s="775" t="s">
        <v>5467</v>
      </c>
    </row>
    <row r="2" spans="1:14" s="761" customFormat="1" ht="19.5" customHeight="1" thickBot="1">
      <c r="A2" s="776"/>
      <c r="B2" s="777"/>
      <c r="C2" s="777"/>
      <c r="D2" s="778"/>
      <c r="E2" s="778"/>
      <c r="F2" s="779"/>
    </row>
    <row r="3" spans="1:14" s="761" customFormat="1" ht="16" thickBot="1">
      <c r="A3" s="780" t="s">
        <v>5468</v>
      </c>
      <c r="B3" s="781" t="s">
        <v>5469</v>
      </c>
      <c r="C3" s="781"/>
      <c r="D3" s="782"/>
      <c r="E3" s="782"/>
      <c r="F3" s="783"/>
    </row>
    <row r="4" spans="1:14" s="761" customFormat="1" ht="180.5" customHeight="1">
      <c r="A4" s="784">
        <v>1</v>
      </c>
      <c r="B4" s="785" t="s">
        <v>5470</v>
      </c>
      <c r="C4" s="786"/>
      <c r="D4" s="787"/>
      <c r="E4" s="787"/>
      <c r="F4" s="788"/>
      <c r="N4" s="762"/>
    </row>
    <row r="5" spans="1:14" ht="14.5">
      <c r="A5" s="789"/>
      <c r="B5" s="790" t="s">
        <v>5471</v>
      </c>
      <c r="C5" s="791" t="s">
        <v>5472</v>
      </c>
      <c r="D5" s="792">
        <v>1956.0600000000002</v>
      </c>
      <c r="E5" s="792"/>
      <c r="F5" s="793"/>
      <c r="N5" s="764"/>
    </row>
    <row r="6" spans="1:14" ht="75">
      <c r="A6" s="794">
        <v>2</v>
      </c>
      <c r="B6" s="795" t="s">
        <v>5473</v>
      </c>
      <c r="C6" s="796"/>
      <c r="D6" s="797"/>
      <c r="E6" s="797"/>
      <c r="F6" s="798"/>
      <c r="H6" s="765"/>
      <c r="N6" s="764"/>
    </row>
    <row r="7" spans="1:14">
      <c r="A7" s="789"/>
      <c r="B7" s="790" t="s">
        <v>5474</v>
      </c>
      <c r="C7" s="791" t="s">
        <v>5475</v>
      </c>
      <c r="D7" s="792">
        <v>93.9</v>
      </c>
      <c r="E7" s="792"/>
      <c r="F7" s="799"/>
      <c r="N7" s="764"/>
    </row>
    <row r="8" spans="1:14" ht="78" customHeight="1">
      <c r="A8" s="800">
        <v>3</v>
      </c>
      <c r="B8" s="801" t="s">
        <v>5476</v>
      </c>
      <c r="C8" s="802"/>
      <c r="D8" s="803"/>
      <c r="E8" s="803"/>
      <c r="F8" s="804"/>
      <c r="H8" s="765"/>
      <c r="N8" s="766"/>
    </row>
    <row r="9" spans="1:14" ht="14.5">
      <c r="A9" s="805"/>
      <c r="B9" s="806" t="s">
        <v>5477</v>
      </c>
      <c r="C9" s="807" t="s">
        <v>134</v>
      </c>
      <c r="D9" s="808">
        <v>93.9</v>
      </c>
      <c r="E9" s="808"/>
      <c r="F9" s="809"/>
      <c r="H9" s="767"/>
      <c r="N9" s="766"/>
    </row>
    <row r="10" spans="1:14" ht="76.5" customHeight="1">
      <c r="A10" s="800">
        <v>4</v>
      </c>
      <c r="B10" s="801" t="s">
        <v>5478</v>
      </c>
      <c r="C10" s="802"/>
      <c r="D10" s="803"/>
      <c r="E10" s="803"/>
      <c r="F10" s="804"/>
      <c r="H10" s="765"/>
      <c r="N10" s="766"/>
    </row>
    <row r="11" spans="1:14" ht="14.5">
      <c r="A11" s="805"/>
      <c r="B11" s="806" t="s">
        <v>5477</v>
      </c>
      <c r="C11" s="807" t="s">
        <v>134</v>
      </c>
      <c r="D11" s="808">
        <v>1294.2</v>
      </c>
      <c r="E11" s="808"/>
      <c r="F11" s="809"/>
      <c r="H11" s="767"/>
      <c r="N11" s="766"/>
    </row>
    <row r="12" spans="1:14" s="768" customFormat="1" ht="50">
      <c r="A12" s="800">
        <v>5</v>
      </c>
      <c r="B12" s="801" t="s">
        <v>5479</v>
      </c>
      <c r="C12" s="802"/>
      <c r="D12" s="803"/>
      <c r="E12" s="803"/>
      <c r="F12" s="804"/>
      <c r="N12" s="766"/>
    </row>
    <row r="13" spans="1:14" s="768" customFormat="1">
      <c r="A13" s="805"/>
      <c r="B13" s="806" t="s">
        <v>5480</v>
      </c>
      <c r="C13" s="807" t="s">
        <v>5481</v>
      </c>
      <c r="D13" s="792">
        <v>554.5</v>
      </c>
      <c r="E13" s="808"/>
      <c r="F13" s="809"/>
      <c r="N13" s="764"/>
    </row>
    <row r="14" spans="1:14" s="768" customFormat="1" ht="280.5" customHeight="1">
      <c r="A14" s="800">
        <v>6</v>
      </c>
      <c r="B14" s="810" t="s">
        <v>5482</v>
      </c>
      <c r="C14" s="811"/>
      <c r="D14" s="803"/>
      <c r="E14" s="803"/>
      <c r="F14" s="804"/>
      <c r="N14" s="766"/>
    </row>
    <row r="15" spans="1:14" s="768" customFormat="1">
      <c r="A15" s="805"/>
      <c r="B15" s="806" t="s">
        <v>5483</v>
      </c>
      <c r="C15" s="812" t="s">
        <v>0</v>
      </c>
      <c r="D15" s="808">
        <v>7</v>
      </c>
      <c r="E15" s="808"/>
      <c r="F15" s="809"/>
      <c r="N15" s="766"/>
    </row>
    <row r="16" spans="1:14" s="768" customFormat="1" ht="117" customHeight="1">
      <c r="A16" s="800">
        <v>7</v>
      </c>
      <c r="B16" s="813" t="s">
        <v>5484</v>
      </c>
      <c r="C16" s="811"/>
      <c r="D16" s="803"/>
      <c r="E16" s="803"/>
      <c r="F16" s="804"/>
      <c r="N16" s="766"/>
    </row>
    <row r="17" spans="1:14" s="768" customFormat="1">
      <c r="A17" s="805"/>
      <c r="B17" s="806" t="s">
        <v>5483</v>
      </c>
      <c r="C17" s="812" t="s">
        <v>0</v>
      </c>
      <c r="D17" s="808">
        <v>3</v>
      </c>
      <c r="E17" s="808"/>
      <c r="F17" s="809"/>
      <c r="N17" s="766"/>
    </row>
    <row r="18" spans="1:14" s="768" customFormat="1" ht="117" customHeight="1">
      <c r="A18" s="800">
        <v>8</v>
      </c>
      <c r="B18" s="813" t="s">
        <v>5485</v>
      </c>
      <c r="C18" s="811"/>
      <c r="D18" s="803"/>
      <c r="E18" s="803"/>
      <c r="F18" s="804"/>
      <c r="N18" s="766"/>
    </row>
    <row r="19" spans="1:14" s="768" customFormat="1">
      <c r="A19" s="805"/>
      <c r="B19" s="806" t="s">
        <v>5483</v>
      </c>
      <c r="C19" s="812" t="s">
        <v>0</v>
      </c>
      <c r="D19" s="808">
        <v>1</v>
      </c>
      <c r="E19" s="808"/>
      <c r="F19" s="809"/>
      <c r="N19" s="766"/>
    </row>
    <row r="20" spans="1:14" s="768" customFormat="1" ht="75">
      <c r="A20" s="800">
        <v>9</v>
      </c>
      <c r="B20" s="813" t="s">
        <v>5486</v>
      </c>
      <c r="C20" s="811"/>
      <c r="D20" s="803"/>
      <c r="E20" s="803"/>
      <c r="F20" s="804"/>
      <c r="N20" s="766"/>
    </row>
    <row r="21" spans="1:14" s="768" customFormat="1">
      <c r="A21" s="805"/>
      <c r="B21" s="806" t="s">
        <v>5483</v>
      </c>
      <c r="C21" s="812" t="s">
        <v>0</v>
      </c>
      <c r="D21" s="808">
        <v>8</v>
      </c>
      <c r="E21" s="808"/>
      <c r="F21" s="809"/>
      <c r="N21" s="766"/>
    </row>
    <row r="22" spans="1:14" s="768" customFormat="1" ht="66" customHeight="1">
      <c r="A22" s="800">
        <v>10</v>
      </c>
      <c r="B22" s="813" t="s">
        <v>5487</v>
      </c>
      <c r="C22" s="811"/>
      <c r="D22" s="803"/>
      <c r="E22" s="803"/>
      <c r="F22" s="804"/>
      <c r="N22" s="766"/>
    </row>
    <row r="23" spans="1:14" s="768" customFormat="1">
      <c r="A23" s="805"/>
      <c r="B23" s="806" t="s">
        <v>5483</v>
      </c>
      <c r="C23" s="812" t="s">
        <v>0</v>
      </c>
      <c r="D23" s="808">
        <v>1</v>
      </c>
      <c r="E23" s="808"/>
      <c r="F23" s="809"/>
      <c r="N23" s="766"/>
    </row>
    <row r="24" spans="1:14" s="768" customFormat="1" ht="37.5">
      <c r="A24" s="800">
        <v>11</v>
      </c>
      <c r="B24" s="813" t="s">
        <v>5488</v>
      </c>
      <c r="C24" s="811"/>
      <c r="D24" s="803"/>
      <c r="E24" s="803"/>
      <c r="F24" s="804"/>
      <c r="N24" s="766"/>
    </row>
    <row r="25" spans="1:14" s="768" customFormat="1">
      <c r="A25" s="805"/>
      <c r="B25" s="806" t="s">
        <v>5483</v>
      </c>
      <c r="C25" s="812" t="s">
        <v>0</v>
      </c>
      <c r="D25" s="808">
        <v>11</v>
      </c>
      <c r="E25" s="808"/>
      <c r="F25" s="809"/>
      <c r="N25" s="766"/>
    </row>
    <row r="26" spans="1:14" ht="75">
      <c r="A26" s="814">
        <v>12</v>
      </c>
      <c r="B26" s="815" t="s">
        <v>5489</v>
      </c>
      <c r="C26" s="816"/>
      <c r="D26" s="817"/>
      <c r="E26" s="764"/>
      <c r="F26" s="818"/>
      <c r="H26" s="816"/>
      <c r="N26" s="764"/>
    </row>
    <row r="27" spans="1:14" ht="14.5">
      <c r="A27" s="789"/>
      <c r="B27" s="819" t="s">
        <v>5471</v>
      </c>
      <c r="C27" s="791" t="s">
        <v>5472</v>
      </c>
      <c r="D27" s="792">
        <v>176.47</v>
      </c>
      <c r="E27" s="792"/>
      <c r="F27" s="793"/>
      <c r="H27" s="767"/>
      <c r="N27" s="764"/>
    </row>
    <row r="28" spans="1:14" ht="75">
      <c r="A28" s="814">
        <v>13</v>
      </c>
      <c r="B28" s="815" t="s">
        <v>5490</v>
      </c>
      <c r="C28" s="816"/>
      <c r="D28" s="817"/>
      <c r="E28" s="764"/>
      <c r="F28" s="818"/>
      <c r="H28" s="816"/>
      <c r="N28" s="764"/>
    </row>
    <row r="29" spans="1:14" ht="14.5">
      <c r="A29" s="789"/>
      <c r="B29" s="819" t="s">
        <v>5471</v>
      </c>
      <c r="C29" s="791" t="s">
        <v>5472</v>
      </c>
      <c r="D29" s="792">
        <v>41.34</v>
      </c>
      <c r="E29" s="792"/>
      <c r="F29" s="793"/>
      <c r="H29" s="767"/>
      <c r="N29" s="764"/>
    </row>
    <row r="30" spans="1:14" ht="181.5" customHeight="1">
      <c r="A30" s="794">
        <v>14</v>
      </c>
      <c r="B30" s="795" t="s">
        <v>5491</v>
      </c>
      <c r="C30" s="796"/>
      <c r="D30" s="797"/>
      <c r="E30" s="797"/>
      <c r="F30" s="798"/>
      <c r="H30" s="765"/>
      <c r="N30" s="764"/>
    </row>
    <row r="31" spans="1:14" ht="14.5">
      <c r="A31" s="794" t="s">
        <v>5492</v>
      </c>
      <c r="B31" s="820" t="s">
        <v>5493</v>
      </c>
      <c r="C31" s="796" t="s">
        <v>5494</v>
      </c>
      <c r="D31" s="797">
        <v>20</v>
      </c>
      <c r="E31" s="797"/>
      <c r="F31" s="821"/>
      <c r="H31" s="765"/>
      <c r="N31" s="764"/>
    </row>
    <row r="32" spans="1:14" ht="14.5">
      <c r="A32" s="794" t="s">
        <v>5495</v>
      </c>
      <c r="B32" s="820" t="s">
        <v>5496</v>
      </c>
      <c r="C32" s="822" t="s">
        <v>5494</v>
      </c>
      <c r="D32" s="817">
        <v>5</v>
      </c>
      <c r="E32" s="817"/>
      <c r="F32" s="821"/>
      <c r="H32" s="765"/>
      <c r="N32" s="764"/>
    </row>
    <row r="33" spans="1:15" ht="14.5">
      <c r="A33" s="789" t="s">
        <v>5497</v>
      </c>
      <c r="B33" s="823" t="s">
        <v>5498</v>
      </c>
      <c r="C33" s="791" t="s">
        <v>5494</v>
      </c>
      <c r="D33" s="824">
        <v>15</v>
      </c>
      <c r="E33" s="792"/>
      <c r="F33" s="799"/>
      <c r="H33" s="765"/>
      <c r="N33" s="764"/>
    </row>
    <row r="34" spans="1:15" ht="50">
      <c r="A34" s="814">
        <v>15</v>
      </c>
      <c r="B34" s="815" t="s">
        <v>5499</v>
      </c>
      <c r="C34" s="816"/>
      <c r="D34" s="817"/>
      <c r="E34" s="764"/>
      <c r="F34" s="818"/>
      <c r="H34" s="816"/>
      <c r="N34" s="764"/>
    </row>
    <row r="35" spans="1:15">
      <c r="A35" s="789"/>
      <c r="B35" s="819" t="s">
        <v>5474</v>
      </c>
      <c r="C35" s="791" t="s">
        <v>5475</v>
      </c>
      <c r="D35" s="792">
        <v>20</v>
      </c>
      <c r="E35" s="792"/>
      <c r="F35" s="793"/>
      <c r="H35" s="765"/>
      <c r="N35" s="764"/>
    </row>
    <row r="36" spans="1:15" ht="125">
      <c r="A36" s="794">
        <v>16</v>
      </c>
      <c r="B36" s="795" t="s">
        <v>5500</v>
      </c>
      <c r="C36" s="825"/>
      <c r="D36" s="826"/>
      <c r="E36" s="827"/>
      <c r="F36" s="818"/>
      <c r="G36" s="828"/>
      <c r="H36" s="771"/>
      <c r="I36" s="771"/>
      <c r="J36" s="771"/>
      <c r="K36" s="771"/>
      <c r="L36" s="771"/>
      <c r="M36" s="771"/>
      <c r="N36" s="826"/>
      <c r="O36" s="829"/>
    </row>
    <row r="37" spans="1:15">
      <c r="A37" s="789"/>
      <c r="B37" s="819" t="s">
        <v>5474</v>
      </c>
      <c r="C37" s="791" t="s">
        <v>5475</v>
      </c>
      <c r="D37" s="792">
        <v>20</v>
      </c>
      <c r="E37" s="792"/>
      <c r="F37" s="793"/>
      <c r="H37" s="765"/>
      <c r="N37" s="764"/>
    </row>
    <row r="38" spans="1:15" s="835" customFormat="1" ht="62.5">
      <c r="A38" s="830">
        <v>17</v>
      </c>
      <c r="B38" s="831" t="s">
        <v>5501</v>
      </c>
      <c r="C38" s="832"/>
      <c r="D38" s="833"/>
      <c r="E38" s="826"/>
      <c r="F38" s="834"/>
      <c r="H38" s="836"/>
      <c r="N38" s="826"/>
    </row>
    <row r="39" spans="1:15" s="835" customFormat="1">
      <c r="A39" s="837"/>
      <c r="B39" s="838" t="s">
        <v>5483</v>
      </c>
      <c r="C39" s="839" t="s">
        <v>0</v>
      </c>
      <c r="D39" s="840">
        <v>3</v>
      </c>
      <c r="E39" s="840"/>
      <c r="F39" s="841"/>
      <c r="H39" s="842"/>
      <c r="N39" s="826"/>
    </row>
    <row r="40" spans="1:15" s="835" customFormat="1" ht="67.5" customHeight="1">
      <c r="A40" s="830">
        <v>18</v>
      </c>
      <c r="B40" s="831" t="s">
        <v>5502</v>
      </c>
      <c r="C40" s="832"/>
      <c r="D40" s="833"/>
      <c r="E40" s="826"/>
      <c r="F40" s="834"/>
      <c r="H40" s="836"/>
      <c r="N40" s="826"/>
    </row>
    <row r="41" spans="1:15" s="835" customFormat="1">
      <c r="A41" s="837"/>
      <c r="B41" s="838" t="s">
        <v>5483</v>
      </c>
      <c r="C41" s="839" t="s">
        <v>0</v>
      </c>
      <c r="D41" s="840">
        <v>1</v>
      </c>
      <c r="E41" s="840"/>
      <c r="F41" s="841"/>
      <c r="H41" s="842"/>
      <c r="N41" s="826"/>
    </row>
    <row r="42" spans="1:15" ht="112.5">
      <c r="A42" s="843">
        <v>19</v>
      </c>
      <c r="B42" s="844" t="s">
        <v>5503</v>
      </c>
      <c r="D42" s="845"/>
      <c r="E42" s="846"/>
      <c r="F42" s="847"/>
      <c r="H42" s="765"/>
    </row>
    <row r="43" spans="1:15" ht="14.5">
      <c r="A43" s="794" t="s">
        <v>5492</v>
      </c>
      <c r="B43" s="848" t="s">
        <v>5504</v>
      </c>
      <c r="C43" s="849" t="s">
        <v>134</v>
      </c>
      <c r="D43" s="817">
        <v>907.36</v>
      </c>
      <c r="E43" s="817"/>
      <c r="F43" s="821"/>
      <c r="H43" s="765"/>
    </row>
    <row r="44" spans="1:15" ht="14.5">
      <c r="A44" s="789" t="s">
        <v>5495</v>
      </c>
      <c r="B44" s="850" t="s">
        <v>5505</v>
      </c>
      <c r="C44" s="851" t="s">
        <v>134</v>
      </c>
      <c r="D44" s="824">
        <v>907.36</v>
      </c>
      <c r="E44" s="824"/>
      <c r="F44" s="799"/>
      <c r="H44" s="765"/>
      <c r="N44" s="764"/>
    </row>
    <row r="45" spans="1:15" ht="93" customHeight="1">
      <c r="A45" s="843">
        <v>20</v>
      </c>
      <c r="B45" s="844" t="s">
        <v>5506</v>
      </c>
      <c r="C45" s="852"/>
      <c r="D45" s="853"/>
      <c r="E45" s="853"/>
      <c r="F45" s="854"/>
      <c r="H45" s="765"/>
      <c r="N45" s="764"/>
    </row>
    <row r="46" spans="1:15">
      <c r="A46" s="789"/>
      <c r="B46" s="806" t="s">
        <v>5483</v>
      </c>
      <c r="C46" s="855" t="s">
        <v>0</v>
      </c>
      <c r="D46" s="824">
        <v>2</v>
      </c>
      <c r="E46" s="824"/>
      <c r="F46" s="799"/>
      <c r="H46" s="765"/>
      <c r="N46" s="764"/>
    </row>
    <row r="47" spans="1:15" ht="79.5" customHeight="1">
      <c r="A47" s="843">
        <v>21</v>
      </c>
      <c r="B47" s="844" t="s">
        <v>5507</v>
      </c>
      <c r="C47" s="852"/>
      <c r="D47" s="853"/>
      <c r="E47" s="853"/>
      <c r="F47" s="854"/>
      <c r="H47" s="765"/>
      <c r="N47" s="764"/>
    </row>
    <row r="48" spans="1:15">
      <c r="A48" s="789"/>
      <c r="B48" s="806" t="s">
        <v>5483</v>
      </c>
      <c r="C48" s="855" t="s">
        <v>0</v>
      </c>
      <c r="D48" s="824">
        <v>1</v>
      </c>
      <c r="E48" s="824"/>
      <c r="F48" s="799"/>
      <c r="H48" s="765"/>
      <c r="N48" s="764"/>
    </row>
    <row r="49" spans="1:14" ht="103.5" customHeight="1">
      <c r="A49" s="843">
        <v>22</v>
      </c>
      <c r="B49" s="795" t="s">
        <v>5508</v>
      </c>
      <c r="C49" s="852"/>
      <c r="D49" s="853"/>
      <c r="E49" s="853"/>
      <c r="F49" s="854"/>
      <c r="H49" s="765"/>
      <c r="N49" s="764"/>
    </row>
    <row r="50" spans="1:14">
      <c r="A50" s="789"/>
      <c r="B50" s="806" t="s">
        <v>5483</v>
      </c>
      <c r="C50" s="855" t="s">
        <v>0</v>
      </c>
      <c r="D50" s="824">
        <v>1</v>
      </c>
      <c r="E50" s="824"/>
      <c r="F50" s="799"/>
      <c r="H50" s="765"/>
      <c r="N50" s="764"/>
    </row>
    <row r="51" spans="1:14" ht="129.75" customHeight="1">
      <c r="A51" s="843">
        <v>23</v>
      </c>
      <c r="B51" s="801" t="s">
        <v>5509</v>
      </c>
      <c r="C51" s="852"/>
      <c r="D51" s="853"/>
      <c r="E51" s="853"/>
      <c r="F51" s="854"/>
      <c r="H51" s="765"/>
      <c r="N51" s="764"/>
    </row>
    <row r="52" spans="1:14" ht="14.5">
      <c r="A52" s="789"/>
      <c r="B52" s="819" t="s">
        <v>5510</v>
      </c>
      <c r="C52" s="791" t="s">
        <v>5494</v>
      </c>
      <c r="D52" s="824">
        <v>10</v>
      </c>
      <c r="E52" s="824"/>
      <c r="F52" s="799"/>
      <c r="H52" s="767"/>
      <c r="N52" s="764"/>
    </row>
    <row r="53" spans="1:14" ht="50">
      <c r="A53" s="794">
        <v>24</v>
      </c>
      <c r="B53" s="815" t="s">
        <v>5511</v>
      </c>
      <c r="C53" s="849"/>
      <c r="D53" s="817"/>
      <c r="E53" s="817"/>
      <c r="F53" s="821"/>
      <c r="H53" s="765"/>
      <c r="N53" s="764"/>
    </row>
    <row r="54" spans="1:14">
      <c r="A54" s="794" t="s">
        <v>5492</v>
      </c>
      <c r="B54" s="856" t="s">
        <v>5512</v>
      </c>
      <c r="C54" s="857" t="s">
        <v>5475</v>
      </c>
      <c r="D54" s="817">
        <v>10</v>
      </c>
      <c r="E54" s="817"/>
      <c r="F54" s="821"/>
      <c r="H54" s="767"/>
      <c r="N54" s="764"/>
    </row>
    <row r="55" spans="1:14">
      <c r="A55" s="794" t="s">
        <v>5495</v>
      </c>
      <c r="B55" s="856" t="s">
        <v>5513</v>
      </c>
      <c r="C55" s="849" t="s">
        <v>5475</v>
      </c>
      <c r="D55" s="817">
        <v>10</v>
      </c>
      <c r="E55" s="817"/>
      <c r="F55" s="821"/>
      <c r="H55" s="767"/>
      <c r="N55" s="764"/>
    </row>
    <row r="56" spans="1:14" ht="14.5">
      <c r="A56" s="794" t="s">
        <v>5497</v>
      </c>
      <c r="B56" s="856" t="s">
        <v>5514</v>
      </c>
      <c r="C56" s="849" t="s">
        <v>134</v>
      </c>
      <c r="D56" s="817">
        <v>1.5</v>
      </c>
      <c r="E56" s="817"/>
      <c r="F56" s="821"/>
      <c r="H56" s="767"/>
      <c r="N56" s="764"/>
    </row>
    <row r="57" spans="1:14" ht="14.5">
      <c r="A57" s="789" t="s">
        <v>5515</v>
      </c>
      <c r="B57" s="858" t="s">
        <v>5516</v>
      </c>
      <c r="C57" s="851" t="s">
        <v>134</v>
      </c>
      <c r="D57" s="824">
        <v>21</v>
      </c>
      <c r="E57" s="824"/>
      <c r="F57" s="799"/>
      <c r="H57" s="767"/>
      <c r="N57" s="764"/>
    </row>
    <row r="58" spans="1:14" s="768" customFormat="1" ht="51.75" customHeight="1">
      <c r="A58" s="800">
        <v>25</v>
      </c>
      <c r="B58" s="859" t="s">
        <v>5517</v>
      </c>
      <c r="C58" s="811"/>
      <c r="D58" s="803"/>
      <c r="E58" s="803"/>
      <c r="F58" s="804"/>
      <c r="N58" s="766"/>
    </row>
    <row r="59" spans="1:14" s="768" customFormat="1">
      <c r="A59" s="805"/>
      <c r="B59" s="819" t="s">
        <v>5518</v>
      </c>
      <c r="C59" s="812" t="s">
        <v>956</v>
      </c>
      <c r="D59" s="808">
        <v>1</v>
      </c>
      <c r="E59" s="808"/>
      <c r="F59" s="809"/>
      <c r="N59" s="766"/>
    </row>
    <row r="60" spans="1:14" s="768" customFormat="1" ht="112.5">
      <c r="A60" s="800">
        <v>26</v>
      </c>
      <c r="B60" s="801" t="s">
        <v>5519</v>
      </c>
      <c r="C60" s="802"/>
      <c r="D60" s="803"/>
      <c r="E60" s="803"/>
      <c r="F60" s="804"/>
      <c r="N60" s="766"/>
    </row>
    <row r="61" spans="1:14" s="768" customFormat="1">
      <c r="A61" s="805"/>
      <c r="B61" s="806" t="s">
        <v>5483</v>
      </c>
      <c r="C61" s="812" t="s">
        <v>0</v>
      </c>
      <c r="D61" s="808">
        <v>3</v>
      </c>
      <c r="E61" s="808"/>
      <c r="F61" s="809"/>
      <c r="N61" s="766"/>
    </row>
    <row r="62" spans="1:14" ht="87.5">
      <c r="A62" s="794">
        <v>27</v>
      </c>
      <c r="B62" s="795" t="s">
        <v>5520</v>
      </c>
      <c r="C62" s="849"/>
      <c r="D62" s="817"/>
      <c r="E62" s="817"/>
      <c r="F62" s="821"/>
      <c r="H62" s="765"/>
      <c r="N62" s="764"/>
    </row>
    <row r="63" spans="1:14">
      <c r="A63" s="789"/>
      <c r="B63" s="806" t="s">
        <v>5483</v>
      </c>
      <c r="C63" s="855" t="s">
        <v>0</v>
      </c>
      <c r="D63" s="824">
        <v>1</v>
      </c>
      <c r="E63" s="824"/>
      <c r="F63" s="799"/>
      <c r="H63" s="767"/>
      <c r="N63" s="764"/>
    </row>
    <row r="64" spans="1:14" ht="16" thickBot="1">
      <c r="A64" s="860"/>
      <c r="B64" s="861" t="s">
        <v>5521</v>
      </c>
      <c r="C64" s="862"/>
      <c r="D64" s="863"/>
      <c r="E64" s="864"/>
      <c r="F64" s="865"/>
      <c r="H64" s="866"/>
      <c r="I64" s="828"/>
      <c r="N64" s="867"/>
    </row>
    <row r="65" spans="1:15" ht="15.5">
      <c r="A65" s="868"/>
      <c r="B65" s="869"/>
      <c r="C65" s="870"/>
      <c r="D65" s="867"/>
      <c r="E65" s="867"/>
      <c r="F65" s="871"/>
      <c r="H65" s="866"/>
      <c r="I65" s="828"/>
      <c r="N65" s="867"/>
    </row>
    <row r="66" spans="1:15" ht="15.5">
      <c r="A66" s="868"/>
      <c r="B66" s="869"/>
      <c r="C66" s="870"/>
      <c r="D66" s="867"/>
      <c r="E66" s="867"/>
      <c r="F66" s="871"/>
      <c r="H66" s="866"/>
      <c r="I66" s="828"/>
      <c r="N66" s="867"/>
    </row>
    <row r="67" spans="1:15" ht="16" thickBot="1">
      <c r="A67" s="868"/>
      <c r="B67" s="869"/>
      <c r="C67" s="870"/>
      <c r="D67" s="867"/>
      <c r="E67" s="867"/>
      <c r="F67" s="871"/>
      <c r="H67" s="866"/>
      <c r="I67" s="828"/>
      <c r="N67" s="867"/>
    </row>
    <row r="68" spans="1:15" ht="16" thickBot="1">
      <c r="A68" s="780" t="s">
        <v>5522</v>
      </c>
      <c r="B68" s="781" t="s">
        <v>5523</v>
      </c>
      <c r="C68" s="781"/>
      <c r="D68" s="782"/>
      <c r="E68" s="782"/>
      <c r="F68" s="783"/>
      <c r="H68" s="872"/>
      <c r="N68" s="873"/>
    </row>
    <row r="69" spans="1:15" ht="125">
      <c r="A69" s="874">
        <v>1</v>
      </c>
      <c r="B69" s="875" t="s">
        <v>5524</v>
      </c>
      <c r="C69" s="876"/>
      <c r="D69" s="877"/>
      <c r="E69" s="878"/>
      <c r="F69" s="879"/>
      <c r="H69" s="816"/>
      <c r="N69" s="764"/>
    </row>
    <row r="70" spans="1:15" ht="14.5">
      <c r="A70" s="789"/>
      <c r="B70" s="880" t="s">
        <v>5525</v>
      </c>
      <c r="C70" s="881" t="s">
        <v>5494</v>
      </c>
      <c r="D70" s="792">
        <v>364.43399999999997</v>
      </c>
      <c r="E70" s="792"/>
      <c r="F70" s="799"/>
      <c r="H70" s="767"/>
      <c r="N70" s="764"/>
    </row>
    <row r="71" spans="1:15" ht="129" customHeight="1">
      <c r="A71" s="814">
        <v>2</v>
      </c>
      <c r="B71" s="815" t="s">
        <v>5526</v>
      </c>
      <c r="C71" s="816"/>
      <c r="D71" s="817"/>
      <c r="E71" s="764"/>
      <c r="F71" s="818"/>
      <c r="H71" s="816"/>
      <c r="N71" s="764"/>
    </row>
    <row r="72" spans="1:15" ht="14.5">
      <c r="A72" s="789"/>
      <c r="B72" s="819" t="s">
        <v>5525</v>
      </c>
      <c r="C72" s="791" t="s">
        <v>5494</v>
      </c>
      <c r="D72" s="792">
        <v>910.3897199999999</v>
      </c>
      <c r="E72" s="792"/>
      <c r="F72" s="799"/>
      <c r="H72" s="767"/>
      <c r="N72" s="764"/>
    </row>
    <row r="73" spans="1:15" ht="167.25" customHeight="1">
      <c r="A73" s="814">
        <v>3</v>
      </c>
      <c r="B73" s="795" t="s">
        <v>5527</v>
      </c>
      <c r="C73" s="816"/>
      <c r="D73" s="817"/>
      <c r="E73" s="764"/>
      <c r="F73" s="818"/>
      <c r="H73" s="816"/>
      <c r="N73" s="764"/>
    </row>
    <row r="74" spans="1:15" ht="14.5">
      <c r="A74" s="789"/>
      <c r="B74" s="882" t="s">
        <v>5528</v>
      </c>
      <c r="C74" s="883" t="s">
        <v>5472</v>
      </c>
      <c r="D74" s="792">
        <v>351.63599999999997</v>
      </c>
      <c r="E74" s="792"/>
      <c r="F74" s="799"/>
      <c r="H74" s="767"/>
      <c r="N74" s="764"/>
    </row>
    <row r="75" spans="1:15" ht="180.75" customHeight="1">
      <c r="A75" s="814">
        <v>4</v>
      </c>
      <c r="B75" s="795" t="s">
        <v>5529</v>
      </c>
      <c r="C75" s="816"/>
      <c r="D75" s="817"/>
      <c r="E75" s="764"/>
      <c r="F75" s="818"/>
      <c r="H75" s="816"/>
      <c r="N75" s="764"/>
    </row>
    <row r="76" spans="1:15" ht="14.5">
      <c r="A76" s="789"/>
      <c r="B76" s="882" t="s">
        <v>5528</v>
      </c>
      <c r="C76" s="883" t="s">
        <v>5472</v>
      </c>
      <c r="D76" s="792">
        <v>1298.94</v>
      </c>
      <c r="E76" s="792"/>
      <c r="F76" s="799"/>
      <c r="H76" s="767"/>
      <c r="N76" s="764"/>
    </row>
    <row r="77" spans="1:15" ht="179.25" customHeight="1">
      <c r="A77" s="814">
        <v>5</v>
      </c>
      <c r="B77" s="795" t="s">
        <v>5530</v>
      </c>
      <c r="C77" s="816"/>
      <c r="D77" s="817"/>
      <c r="E77" s="764"/>
      <c r="F77" s="818"/>
      <c r="H77" s="816"/>
      <c r="N77" s="764"/>
    </row>
    <row r="78" spans="1:15" ht="14.5">
      <c r="A78" s="789"/>
      <c r="B78" s="882" t="s">
        <v>5528</v>
      </c>
      <c r="C78" s="884" t="s">
        <v>5472</v>
      </c>
      <c r="D78" s="792">
        <v>584.01599999999996</v>
      </c>
      <c r="E78" s="792"/>
      <c r="F78" s="799"/>
      <c r="H78" s="767"/>
      <c r="N78" s="764"/>
    </row>
    <row r="79" spans="1:15" s="761" customFormat="1" ht="146.25" customHeight="1">
      <c r="A79" s="843">
        <v>6</v>
      </c>
      <c r="B79" s="848" t="s">
        <v>5531</v>
      </c>
      <c r="C79" s="885"/>
      <c r="D79" s="853"/>
      <c r="E79" s="886"/>
      <c r="F79" s="887"/>
      <c r="H79" s="771"/>
      <c r="I79" s="888"/>
      <c r="J79" s="888"/>
      <c r="K79" s="888"/>
      <c r="L79" s="888"/>
      <c r="M79" s="888"/>
      <c r="N79" s="764"/>
      <c r="O79" s="889"/>
    </row>
    <row r="80" spans="1:15" s="761" customFormat="1" ht="13.5" customHeight="1">
      <c r="A80" s="794"/>
      <c r="B80" s="880" t="s">
        <v>5532</v>
      </c>
      <c r="C80" s="890" t="s">
        <v>135</v>
      </c>
      <c r="D80" s="792">
        <v>282.4434</v>
      </c>
      <c r="E80" s="792"/>
      <c r="F80" s="793"/>
      <c r="H80" s="891"/>
      <c r="I80" s="888"/>
      <c r="J80" s="888"/>
      <c r="K80" s="888"/>
      <c r="L80" s="888"/>
      <c r="M80" s="888"/>
      <c r="N80" s="764"/>
      <c r="O80" s="889"/>
    </row>
    <row r="81" spans="1:15" ht="150">
      <c r="A81" s="843">
        <v>7</v>
      </c>
      <c r="B81" s="892" t="s">
        <v>5533</v>
      </c>
      <c r="C81" s="893"/>
      <c r="D81" s="853"/>
      <c r="E81" s="797"/>
      <c r="F81" s="894"/>
      <c r="H81" s="816"/>
      <c r="N81" s="764"/>
    </row>
    <row r="82" spans="1:15" ht="15" thickBot="1">
      <c r="A82" s="794"/>
      <c r="B82" s="895" t="s">
        <v>5528</v>
      </c>
      <c r="C82" s="884" t="s">
        <v>5472</v>
      </c>
      <c r="D82" s="817">
        <v>1882.9560000000001</v>
      </c>
      <c r="E82" s="817"/>
      <c r="F82" s="818"/>
      <c r="H82" s="767"/>
      <c r="N82" s="764"/>
    </row>
    <row r="83" spans="1:15" ht="16" thickBot="1">
      <c r="A83" s="896"/>
      <c r="B83" s="897" t="s">
        <v>5534</v>
      </c>
      <c r="C83" s="898"/>
      <c r="D83" s="899"/>
      <c r="E83" s="900"/>
      <c r="F83" s="901"/>
      <c r="H83" s="866"/>
      <c r="I83" s="828"/>
      <c r="J83" s="828"/>
      <c r="N83" s="867"/>
    </row>
    <row r="84" spans="1:15" ht="15.75" customHeight="1">
      <c r="A84" s="902"/>
      <c r="B84" s="903"/>
      <c r="C84" s="816"/>
      <c r="D84" s="764"/>
      <c r="E84" s="764"/>
      <c r="F84" s="904"/>
      <c r="H84" s="765"/>
      <c r="N84" s="764"/>
    </row>
    <row r="85" spans="1:15" ht="15.75" customHeight="1">
      <c r="A85" s="902"/>
      <c r="B85" s="903"/>
      <c r="C85" s="816"/>
      <c r="D85" s="764"/>
      <c r="E85" s="764"/>
      <c r="F85" s="904"/>
      <c r="H85" s="765"/>
      <c r="N85" s="764"/>
    </row>
    <row r="86" spans="1:15" ht="15.75" customHeight="1" thickBot="1">
      <c r="A86" s="902"/>
      <c r="B86" s="903"/>
      <c r="C86" s="816"/>
      <c r="D86" s="764"/>
      <c r="E86" s="764"/>
      <c r="F86" s="904"/>
      <c r="H86" s="765"/>
      <c r="N86" s="764"/>
    </row>
    <row r="87" spans="1:15" ht="16" thickBot="1">
      <c r="A87" s="780" t="s">
        <v>5535</v>
      </c>
      <c r="B87" s="781" t="s">
        <v>5536</v>
      </c>
      <c r="C87" s="781"/>
      <c r="D87" s="782"/>
      <c r="E87" s="782"/>
      <c r="F87" s="783"/>
      <c r="H87" s="816"/>
      <c r="N87" s="873"/>
    </row>
    <row r="88" spans="1:15" ht="105.75" customHeight="1">
      <c r="A88" s="784">
        <v>1</v>
      </c>
      <c r="B88" s="795" t="s">
        <v>5537</v>
      </c>
      <c r="C88" s="786"/>
      <c r="D88" s="787"/>
      <c r="E88" s="787"/>
      <c r="F88" s="788"/>
      <c r="H88" s="816"/>
      <c r="N88" s="764"/>
    </row>
    <row r="89" spans="1:15" ht="14.5">
      <c r="A89" s="789"/>
      <c r="B89" s="790" t="s">
        <v>5525</v>
      </c>
      <c r="C89" s="890" t="s">
        <v>5494</v>
      </c>
      <c r="D89" s="792">
        <v>158.358</v>
      </c>
      <c r="E89" s="792"/>
      <c r="F89" s="793"/>
      <c r="H89" s="905"/>
      <c r="N89" s="764"/>
    </row>
    <row r="90" spans="1:15" ht="112.5">
      <c r="A90" s="794">
        <v>2</v>
      </c>
      <c r="B90" s="848" t="s">
        <v>5538</v>
      </c>
      <c r="C90" s="796"/>
      <c r="D90" s="797"/>
      <c r="E90" s="797"/>
      <c r="F90" s="798"/>
      <c r="H90" s="816"/>
      <c r="N90" s="764"/>
    </row>
    <row r="91" spans="1:15" ht="14.5">
      <c r="A91" s="789"/>
      <c r="B91" s="790" t="s">
        <v>5525</v>
      </c>
      <c r="C91" s="890" t="s">
        <v>5494</v>
      </c>
      <c r="D91" s="792">
        <v>901.53024000000005</v>
      </c>
      <c r="E91" s="792"/>
      <c r="F91" s="793"/>
      <c r="H91" s="905"/>
      <c r="N91" s="764"/>
    </row>
    <row r="92" spans="1:15" ht="112.5">
      <c r="A92" s="794">
        <v>3</v>
      </c>
      <c r="B92" s="848" t="s">
        <v>5539</v>
      </c>
      <c r="C92" s="796"/>
      <c r="D92" s="797"/>
      <c r="E92" s="797"/>
      <c r="F92" s="798"/>
      <c r="H92" s="816"/>
      <c r="N92" s="764"/>
    </row>
    <row r="93" spans="1:15" ht="14.5">
      <c r="A93" s="789"/>
      <c r="B93" s="790" t="s">
        <v>5525</v>
      </c>
      <c r="C93" s="890" t="s">
        <v>5494</v>
      </c>
      <c r="D93" s="792">
        <v>204.40559999999996</v>
      </c>
      <c r="E93" s="792"/>
      <c r="F93" s="793"/>
      <c r="H93" s="905"/>
      <c r="N93" s="764"/>
    </row>
    <row r="94" spans="1:15" s="761" customFormat="1" ht="127.5" customHeight="1">
      <c r="A94" s="843">
        <v>4</v>
      </c>
      <c r="B94" s="848" t="s">
        <v>5540</v>
      </c>
      <c r="C94" s="885"/>
      <c r="D94" s="853"/>
      <c r="E94" s="886"/>
      <c r="F94" s="887"/>
      <c r="H94" s="771"/>
      <c r="I94" s="888"/>
      <c r="J94" s="888"/>
      <c r="K94" s="888"/>
      <c r="L94" s="888"/>
      <c r="M94" s="888"/>
      <c r="N94" s="764"/>
      <c r="O94" s="889"/>
    </row>
    <row r="95" spans="1:15" s="761" customFormat="1" ht="13.5" customHeight="1">
      <c r="A95" s="794"/>
      <c r="B95" s="880" t="s">
        <v>5541</v>
      </c>
      <c r="C95" s="890" t="s">
        <v>134</v>
      </c>
      <c r="D95" s="792">
        <v>1375.48</v>
      </c>
      <c r="E95" s="792"/>
      <c r="F95" s="793"/>
      <c r="H95" s="891"/>
      <c r="I95" s="888"/>
      <c r="J95" s="888"/>
      <c r="K95" s="888"/>
      <c r="L95" s="888"/>
      <c r="M95" s="888"/>
      <c r="N95" s="906"/>
      <c r="O95" s="889"/>
    </row>
    <row r="96" spans="1:15" s="761" customFormat="1" ht="126" customHeight="1">
      <c r="A96" s="843">
        <v>5</v>
      </c>
      <c r="B96" s="795" t="s">
        <v>5542</v>
      </c>
      <c r="C96" s="885"/>
      <c r="D96" s="853"/>
      <c r="E96" s="886"/>
      <c r="F96" s="887"/>
      <c r="H96" s="771"/>
      <c r="I96" s="888"/>
      <c r="J96" s="888"/>
      <c r="K96" s="888"/>
      <c r="L96" s="888"/>
      <c r="M96" s="888"/>
      <c r="N96" s="764"/>
      <c r="O96" s="889"/>
    </row>
    <row r="97" spans="1:15" s="761" customFormat="1" ht="13.5" customHeight="1">
      <c r="A97" s="789"/>
      <c r="B97" s="880" t="s">
        <v>5541</v>
      </c>
      <c r="C97" s="890" t="s">
        <v>134</v>
      </c>
      <c r="D97" s="792">
        <v>1469.38</v>
      </c>
      <c r="E97" s="792"/>
      <c r="F97" s="793"/>
      <c r="H97" s="891"/>
      <c r="I97" s="888"/>
      <c r="J97" s="888"/>
      <c r="K97" s="888"/>
      <c r="L97" s="888"/>
      <c r="M97" s="888"/>
      <c r="N97" s="906"/>
      <c r="O97" s="889"/>
    </row>
    <row r="98" spans="1:15" s="761" customFormat="1" ht="143.25" customHeight="1">
      <c r="A98" s="843">
        <v>6</v>
      </c>
      <c r="B98" s="795" t="s">
        <v>5543</v>
      </c>
      <c r="C98" s="885"/>
      <c r="D98" s="853"/>
      <c r="E98" s="886"/>
      <c r="F98" s="887"/>
      <c r="H98" s="771"/>
      <c r="I98" s="888"/>
      <c r="J98" s="888"/>
      <c r="K98" s="888"/>
      <c r="L98" s="888"/>
      <c r="M98" s="888"/>
      <c r="N98" s="764"/>
      <c r="O98" s="889"/>
    </row>
    <row r="99" spans="1:15" s="761" customFormat="1" ht="13.5" customHeight="1">
      <c r="A99" s="789"/>
      <c r="B99" s="880" t="s">
        <v>5541</v>
      </c>
      <c r="C99" s="890" t="s">
        <v>134</v>
      </c>
      <c r="D99" s="792">
        <v>1469.38</v>
      </c>
      <c r="E99" s="792"/>
      <c r="F99" s="793"/>
      <c r="H99" s="891"/>
      <c r="I99" s="888"/>
      <c r="J99" s="888"/>
      <c r="K99" s="888"/>
      <c r="L99" s="888"/>
      <c r="M99" s="888"/>
      <c r="N99" s="906"/>
      <c r="O99" s="889"/>
    </row>
    <row r="100" spans="1:15" ht="129.75" customHeight="1">
      <c r="A100" s="794">
        <v>7</v>
      </c>
      <c r="B100" s="848" t="s">
        <v>5544</v>
      </c>
      <c r="C100" s="796"/>
      <c r="D100" s="797"/>
      <c r="E100" s="797"/>
      <c r="F100" s="798"/>
      <c r="H100" s="816"/>
      <c r="N100" s="764"/>
    </row>
    <row r="101" spans="1:15" ht="14.5">
      <c r="A101" s="789"/>
      <c r="B101" s="819" t="s">
        <v>5477</v>
      </c>
      <c r="C101" s="791" t="s">
        <v>134</v>
      </c>
      <c r="D101" s="792">
        <v>486.68</v>
      </c>
      <c r="E101" s="792"/>
      <c r="F101" s="799"/>
      <c r="H101" s="828"/>
      <c r="I101" s="907"/>
      <c r="J101" s="908"/>
      <c r="N101" s="906"/>
    </row>
    <row r="102" spans="1:15" ht="127.5" customHeight="1">
      <c r="A102" s="794">
        <v>8</v>
      </c>
      <c r="B102" s="795" t="s">
        <v>5545</v>
      </c>
      <c r="C102" s="796"/>
      <c r="D102" s="797"/>
      <c r="E102" s="797"/>
      <c r="F102" s="798"/>
      <c r="H102" s="816"/>
      <c r="N102" s="764"/>
    </row>
    <row r="103" spans="1:15" ht="14.5">
      <c r="A103" s="789"/>
      <c r="B103" s="819" t="s">
        <v>5477</v>
      </c>
      <c r="C103" s="791" t="s">
        <v>134</v>
      </c>
      <c r="D103" s="792">
        <v>486.68</v>
      </c>
      <c r="E103" s="792"/>
      <c r="F103" s="799"/>
      <c r="H103" s="828"/>
      <c r="I103" s="907"/>
      <c r="J103" s="908"/>
      <c r="N103" s="906"/>
    </row>
    <row r="104" spans="1:15" ht="142.5" customHeight="1">
      <c r="A104" s="843">
        <v>9</v>
      </c>
      <c r="B104" s="909" t="s">
        <v>5546</v>
      </c>
      <c r="C104" s="910"/>
      <c r="D104" s="911"/>
      <c r="E104" s="797"/>
      <c r="F104" s="912"/>
      <c r="H104" s="828"/>
      <c r="I104" s="907"/>
      <c r="J104" s="908"/>
      <c r="N104" s="913"/>
    </row>
    <row r="105" spans="1:15" ht="15" thickBot="1">
      <c r="A105" s="789"/>
      <c r="B105" s="914" t="s">
        <v>5477</v>
      </c>
      <c r="C105" s="915" t="s">
        <v>134</v>
      </c>
      <c r="D105" s="916">
        <v>486.68</v>
      </c>
      <c r="E105" s="916"/>
      <c r="F105" s="917"/>
      <c r="H105" s="828"/>
      <c r="I105" s="907"/>
      <c r="J105" s="908"/>
      <c r="N105" s="906"/>
    </row>
    <row r="106" spans="1:15" ht="16" thickBot="1">
      <c r="A106" s="918"/>
      <c r="B106" s="897" t="s">
        <v>5547</v>
      </c>
      <c r="C106" s="898"/>
      <c r="D106" s="899"/>
      <c r="E106" s="900"/>
      <c r="F106" s="919"/>
      <c r="H106" s="777"/>
      <c r="I106" s="903"/>
      <c r="N106" s="867"/>
    </row>
    <row r="107" spans="1:15" ht="15.75" customHeight="1">
      <c r="A107" s="920"/>
      <c r="B107" s="869"/>
      <c r="C107" s="870"/>
      <c r="D107" s="867"/>
      <c r="E107" s="867"/>
      <c r="F107" s="921"/>
      <c r="H107" s="777"/>
      <c r="N107" s="867"/>
    </row>
    <row r="108" spans="1:15" ht="15.75" customHeight="1">
      <c r="A108" s="920"/>
      <c r="B108" s="869"/>
      <c r="C108" s="870"/>
      <c r="D108" s="867"/>
      <c r="E108" s="867"/>
      <c r="F108" s="921"/>
      <c r="H108" s="777"/>
      <c r="N108" s="867"/>
    </row>
    <row r="109" spans="1:15" ht="15.75" customHeight="1">
      <c r="A109" s="920"/>
      <c r="B109" s="869"/>
      <c r="C109" s="870"/>
      <c r="D109" s="867"/>
      <c r="E109" s="867"/>
      <c r="F109" s="921"/>
      <c r="H109" s="777"/>
      <c r="N109" s="867"/>
    </row>
    <row r="110" spans="1:15" ht="15.75" customHeight="1">
      <c r="A110" s="920"/>
      <c r="B110" s="869"/>
      <c r="C110" s="870"/>
      <c r="D110" s="867"/>
      <c r="E110" s="867"/>
      <c r="F110" s="921"/>
      <c r="H110" s="777"/>
      <c r="N110" s="867"/>
    </row>
    <row r="111" spans="1:15" ht="15.75" customHeight="1">
      <c r="A111" s="920"/>
      <c r="B111" s="869"/>
      <c r="C111" s="870"/>
      <c r="D111" s="867"/>
      <c r="E111" s="867"/>
      <c r="F111" s="921"/>
      <c r="H111" s="777"/>
      <c r="N111" s="867"/>
    </row>
    <row r="112" spans="1:15" ht="15.75" customHeight="1">
      <c r="A112" s="920"/>
      <c r="B112" s="869"/>
      <c r="C112" s="870"/>
      <c r="D112" s="867"/>
      <c r="E112" s="867"/>
      <c r="F112" s="921"/>
      <c r="H112" s="777"/>
      <c r="N112" s="867"/>
    </row>
    <row r="113" spans="1:14" ht="15.75" customHeight="1">
      <c r="A113" s="920"/>
      <c r="B113" s="869"/>
      <c r="C113" s="870"/>
      <c r="D113" s="867"/>
      <c r="E113" s="867"/>
      <c r="F113" s="921"/>
      <c r="H113" s="777"/>
      <c r="N113" s="867"/>
    </row>
    <row r="114" spans="1:14" ht="15.75" customHeight="1">
      <c r="A114" s="920"/>
      <c r="B114" s="869"/>
      <c r="C114" s="870"/>
      <c r="D114" s="867"/>
      <c r="E114" s="867"/>
      <c r="F114" s="921"/>
      <c r="H114" s="777"/>
      <c r="N114" s="867"/>
    </row>
    <row r="115" spans="1:14" ht="15.75" customHeight="1">
      <c r="A115" s="920"/>
      <c r="B115" s="869"/>
      <c r="C115" s="870"/>
      <c r="D115" s="867"/>
      <c r="E115" s="867"/>
      <c r="F115" s="921"/>
      <c r="H115" s="777"/>
      <c r="N115" s="867"/>
    </row>
    <row r="116" spans="1:14" ht="15.75" customHeight="1">
      <c r="A116" s="920"/>
      <c r="B116" s="869"/>
      <c r="C116" s="870"/>
      <c r="D116" s="867"/>
      <c r="E116" s="867"/>
      <c r="F116" s="921"/>
      <c r="H116" s="777"/>
      <c r="N116" s="867"/>
    </row>
    <row r="117" spans="1:14" ht="15.75" customHeight="1" thickBot="1">
      <c r="A117" s="920"/>
      <c r="B117" s="869"/>
      <c r="C117" s="870"/>
      <c r="D117" s="867"/>
      <c r="E117" s="867"/>
      <c r="F117" s="921"/>
      <c r="H117" s="777"/>
      <c r="N117" s="867"/>
    </row>
    <row r="118" spans="1:14" ht="16" thickBot="1">
      <c r="A118" s="780" t="s">
        <v>5548</v>
      </c>
      <c r="B118" s="781" t="s">
        <v>5549</v>
      </c>
      <c r="C118" s="781"/>
      <c r="D118" s="782"/>
      <c r="E118" s="782"/>
      <c r="F118" s="783"/>
      <c r="H118" s="816"/>
      <c r="N118" s="873"/>
    </row>
    <row r="119" spans="1:14" s="923" customFormat="1" ht="141" customHeight="1">
      <c r="A119" s="784">
        <v>1</v>
      </c>
      <c r="B119" s="922" t="s">
        <v>5550</v>
      </c>
      <c r="C119" s="786"/>
      <c r="D119" s="787"/>
      <c r="E119" s="787"/>
      <c r="F119" s="788"/>
      <c r="N119" s="764"/>
    </row>
    <row r="120" spans="1:14" s="923" customFormat="1">
      <c r="A120" s="789"/>
      <c r="B120" s="790" t="s">
        <v>5480</v>
      </c>
      <c r="C120" s="791" t="s">
        <v>5475</v>
      </c>
      <c r="D120" s="924">
        <v>391.54</v>
      </c>
      <c r="E120" s="824"/>
      <c r="F120" s="793"/>
      <c r="H120" s="925"/>
      <c r="N120" s="926"/>
    </row>
    <row r="121" spans="1:14" s="923" customFormat="1" ht="143.25" customHeight="1">
      <c r="A121" s="794">
        <v>2</v>
      </c>
      <c r="B121" s="848" t="s">
        <v>5551</v>
      </c>
      <c r="C121" s="796"/>
      <c r="D121" s="797"/>
      <c r="E121" s="797"/>
      <c r="F121" s="798"/>
      <c r="N121" s="764"/>
    </row>
    <row r="122" spans="1:14" s="923" customFormat="1">
      <c r="A122" s="789"/>
      <c r="B122" s="790" t="s">
        <v>5480</v>
      </c>
      <c r="C122" s="791" t="s">
        <v>5475</v>
      </c>
      <c r="D122" s="927">
        <v>167.43</v>
      </c>
      <c r="E122" s="824"/>
      <c r="F122" s="793"/>
      <c r="H122" s="925"/>
      <c r="N122" s="926"/>
    </row>
    <row r="123" spans="1:14" s="923" customFormat="1" ht="192.75" customHeight="1">
      <c r="A123" s="843">
        <v>3</v>
      </c>
      <c r="B123" s="928" t="s">
        <v>5552</v>
      </c>
      <c r="C123" s="885"/>
      <c r="D123" s="886"/>
      <c r="E123" s="886"/>
      <c r="F123" s="887"/>
      <c r="N123" s="764"/>
    </row>
    <row r="124" spans="1:14" s="923" customFormat="1">
      <c r="A124" s="789"/>
      <c r="B124" s="790" t="s">
        <v>5483</v>
      </c>
      <c r="C124" s="791" t="s">
        <v>0</v>
      </c>
      <c r="D124" s="927">
        <v>3</v>
      </c>
      <c r="E124" s="824"/>
      <c r="F124" s="793"/>
      <c r="H124" s="925"/>
      <c r="N124" s="926"/>
    </row>
    <row r="125" spans="1:14" s="923" customFormat="1" ht="155.25" customHeight="1">
      <c r="A125" s="843">
        <v>4</v>
      </c>
      <c r="B125" s="795" t="s">
        <v>5553</v>
      </c>
      <c r="C125" s="929"/>
      <c r="D125" s="853"/>
      <c r="E125" s="886"/>
      <c r="F125" s="887"/>
      <c r="N125" s="764"/>
    </row>
    <row r="126" spans="1:14" s="923" customFormat="1" ht="14.5">
      <c r="A126" s="789"/>
      <c r="B126" s="930" t="s">
        <v>5554</v>
      </c>
      <c r="C126" s="931" t="s">
        <v>135</v>
      </c>
      <c r="D126" s="927">
        <v>36</v>
      </c>
      <c r="E126" s="824"/>
      <c r="F126" s="793"/>
      <c r="H126" s="925"/>
      <c r="N126" s="926"/>
    </row>
    <row r="127" spans="1:14" s="923" customFormat="1" ht="200">
      <c r="A127" s="843">
        <v>5</v>
      </c>
      <c r="B127" s="795" t="s">
        <v>5555</v>
      </c>
      <c r="C127" s="885"/>
      <c r="D127" s="886"/>
      <c r="E127" s="886"/>
      <c r="F127" s="887"/>
      <c r="N127" s="764"/>
    </row>
    <row r="128" spans="1:14" s="923" customFormat="1">
      <c r="A128" s="789"/>
      <c r="B128" s="930" t="s">
        <v>5474</v>
      </c>
      <c r="C128" s="791" t="s">
        <v>5475</v>
      </c>
      <c r="D128" s="927">
        <v>30</v>
      </c>
      <c r="E128" s="824"/>
      <c r="F128" s="793"/>
      <c r="H128" s="925"/>
      <c r="N128" s="926"/>
    </row>
    <row r="129" spans="1:14" s="923" customFormat="1" ht="183.75" customHeight="1">
      <c r="A129" s="843">
        <v>6</v>
      </c>
      <c r="B129" s="928" t="s">
        <v>5556</v>
      </c>
      <c r="C129" s="885"/>
      <c r="D129" s="886"/>
      <c r="E129" s="886"/>
      <c r="F129" s="887"/>
      <c r="N129" s="764"/>
    </row>
    <row r="130" spans="1:14" s="923" customFormat="1" ht="14.5">
      <c r="A130" s="789"/>
      <c r="B130" s="930" t="s">
        <v>5554</v>
      </c>
      <c r="C130" s="931" t="s">
        <v>135</v>
      </c>
      <c r="D130" s="927">
        <v>9.6000000000000014</v>
      </c>
      <c r="E130" s="824"/>
      <c r="F130" s="793"/>
      <c r="H130" s="925"/>
      <c r="N130" s="926"/>
    </row>
    <row r="131" spans="1:14" s="923" customFormat="1" ht="178.5" customHeight="1">
      <c r="A131" s="843">
        <v>7</v>
      </c>
      <c r="B131" s="928" t="s">
        <v>5557</v>
      </c>
      <c r="C131" s="885"/>
      <c r="D131" s="886"/>
      <c r="E131" s="886"/>
      <c r="F131" s="887"/>
      <c r="N131" s="764"/>
    </row>
    <row r="132" spans="1:14" s="923" customFormat="1" ht="14.5">
      <c r="A132" s="789"/>
      <c r="B132" s="930" t="s">
        <v>5554</v>
      </c>
      <c r="C132" s="931" t="s">
        <v>135</v>
      </c>
      <c r="D132" s="927">
        <v>26.4</v>
      </c>
      <c r="E132" s="824"/>
      <c r="F132" s="793"/>
      <c r="H132" s="925"/>
      <c r="N132" s="926"/>
    </row>
    <row r="133" spans="1:14" s="923" customFormat="1" ht="137.5">
      <c r="A133" s="794">
        <v>8</v>
      </c>
      <c r="B133" s="928" t="s">
        <v>5558</v>
      </c>
      <c r="C133" s="796"/>
      <c r="D133" s="797"/>
      <c r="E133" s="797"/>
      <c r="F133" s="798"/>
      <c r="N133" s="764"/>
    </row>
    <row r="134" spans="1:14" s="923" customFormat="1" ht="14.5">
      <c r="A134" s="789"/>
      <c r="B134" s="819" t="s">
        <v>5525</v>
      </c>
      <c r="C134" s="890" t="s">
        <v>5494</v>
      </c>
      <c r="D134" s="932">
        <v>28.230400000000003</v>
      </c>
      <c r="E134" s="824"/>
      <c r="F134" s="793"/>
      <c r="H134" s="925"/>
      <c r="N134" s="929"/>
    </row>
    <row r="135" spans="1:14" s="923" customFormat="1" ht="262.5">
      <c r="A135" s="794">
        <v>9</v>
      </c>
      <c r="B135" s="933" t="s">
        <v>5559</v>
      </c>
      <c r="C135" s="934"/>
      <c r="D135" s="797"/>
      <c r="E135" s="797"/>
      <c r="F135" s="798"/>
      <c r="N135" s="764"/>
    </row>
    <row r="136" spans="1:14" s="923" customFormat="1">
      <c r="A136" s="789"/>
      <c r="B136" s="935" t="s">
        <v>5480</v>
      </c>
      <c r="C136" s="890" t="s">
        <v>5475</v>
      </c>
      <c r="D136" s="927">
        <v>176.44</v>
      </c>
      <c r="E136" s="824"/>
      <c r="F136" s="793"/>
      <c r="H136" s="925"/>
      <c r="N136" s="926"/>
    </row>
    <row r="137" spans="1:14" ht="237.5">
      <c r="A137" s="794">
        <v>10</v>
      </c>
      <c r="B137" s="936" t="s">
        <v>5560</v>
      </c>
      <c r="C137" s="822"/>
      <c r="D137" s="797"/>
      <c r="E137" s="797"/>
      <c r="F137" s="798"/>
      <c r="H137" s="872"/>
      <c r="N137" s="764"/>
    </row>
    <row r="138" spans="1:14" ht="15.5">
      <c r="A138" s="789"/>
      <c r="B138" s="937" t="s">
        <v>5474</v>
      </c>
      <c r="C138" s="890" t="s">
        <v>5475</v>
      </c>
      <c r="D138" s="792">
        <v>52</v>
      </c>
      <c r="E138" s="792"/>
      <c r="F138" s="938"/>
      <c r="H138" s="872"/>
      <c r="N138" s="764"/>
    </row>
    <row r="139" spans="1:14" ht="137.5">
      <c r="A139" s="794">
        <v>11</v>
      </c>
      <c r="B139" s="936" t="s">
        <v>5561</v>
      </c>
      <c r="C139" s="822"/>
      <c r="D139" s="797"/>
      <c r="E139" s="797"/>
      <c r="F139" s="798"/>
      <c r="H139" s="872"/>
      <c r="N139" s="764"/>
    </row>
    <row r="140" spans="1:14" ht="15.5">
      <c r="A140" s="789"/>
      <c r="B140" s="937" t="s">
        <v>5483</v>
      </c>
      <c r="C140" s="890" t="s">
        <v>0</v>
      </c>
      <c r="D140" s="792">
        <v>5</v>
      </c>
      <c r="E140" s="792"/>
      <c r="F140" s="938"/>
      <c r="H140" s="872"/>
      <c r="N140" s="764"/>
    </row>
    <row r="141" spans="1:14" ht="62.5">
      <c r="A141" s="794">
        <v>12</v>
      </c>
      <c r="B141" s="936" t="s">
        <v>5562</v>
      </c>
      <c r="C141" s="822"/>
      <c r="D141" s="797"/>
      <c r="E141" s="797"/>
      <c r="F141" s="798"/>
      <c r="H141" s="872"/>
      <c r="N141" s="764"/>
    </row>
    <row r="142" spans="1:14" ht="15.5">
      <c r="A142" s="789"/>
      <c r="B142" s="937" t="s">
        <v>5483</v>
      </c>
      <c r="C142" s="890" t="s">
        <v>0</v>
      </c>
      <c r="D142" s="792">
        <v>2</v>
      </c>
      <c r="E142" s="792"/>
      <c r="F142" s="938"/>
      <c r="H142" s="872"/>
      <c r="N142" s="764"/>
    </row>
    <row r="143" spans="1:14" ht="62.5">
      <c r="A143" s="794">
        <v>13</v>
      </c>
      <c r="B143" s="936" t="s">
        <v>5563</v>
      </c>
      <c r="C143" s="822"/>
      <c r="D143" s="797"/>
      <c r="E143" s="797"/>
      <c r="F143" s="798"/>
      <c r="H143" s="872"/>
      <c r="N143" s="764"/>
    </row>
    <row r="144" spans="1:14" ht="16" thickBot="1">
      <c r="A144" s="789"/>
      <c r="B144" s="937" t="s">
        <v>5483</v>
      </c>
      <c r="C144" s="890" t="s">
        <v>0</v>
      </c>
      <c r="D144" s="792">
        <v>2</v>
      </c>
      <c r="E144" s="792"/>
      <c r="F144" s="938"/>
      <c r="H144" s="872"/>
      <c r="N144" s="764"/>
    </row>
    <row r="145" spans="1:14" ht="16" thickBot="1">
      <c r="A145" s="918"/>
      <c r="B145" s="897" t="s">
        <v>5564</v>
      </c>
      <c r="C145" s="898"/>
      <c r="D145" s="899"/>
      <c r="E145" s="900"/>
      <c r="F145" s="919"/>
      <c r="H145" s="939"/>
      <c r="N145" s="867"/>
    </row>
    <row r="146" spans="1:14" ht="15.75" customHeight="1">
      <c r="A146" s="920"/>
      <c r="B146" s="869"/>
      <c r="C146" s="870"/>
      <c r="D146" s="867"/>
      <c r="E146" s="867"/>
      <c r="F146" s="921"/>
      <c r="H146" s="939"/>
      <c r="N146" s="867"/>
    </row>
    <row r="147" spans="1:14" ht="15.75" customHeight="1">
      <c r="A147" s="920"/>
      <c r="B147" s="869"/>
      <c r="C147" s="870"/>
      <c r="D147" s="867"/>
      <c r="E147" s="867"/>
      <c r="F147" s="921"/>
      <c r="H147" s="939"/>
      <c r="N147" s="867"/>
    </row>
    <row r="148" spans="1:14" ht="15.75" customHeight="1" thickBot="1">
      <c r="A148" s="920"/>
      <c r="B148" s="869"/>
      <c r="C148" s="870"/>
      <c r="D148" s="867"/>
      <c r="E148" s="867"/>
      <c r="F148" s="921"/>
      <c r="H148" s="939"/>
      <c r="N148" s="867"/>
    </row>
    <row r="149" spans="1:14" ht="16" thickBot="1">
      <c r="A149" s="780" t="s">
        <v>5565</v>
      </c>
      <c r="B149" s="781" t="s">
        <v>5566</v>
      </c>
      <c r="C149" s="781"/>
      <c r="D149" s="782"/>
      <c r="E149" s="782"/>
      <c r="F149" s="783"/>
      <c r="H149" s="939"/>
      <c r="N149" s="873"/>
    </row>
    <row r="150" spans="1:14" ht="140.25" customHeight="1">
      <c r="A150" s="784">
        <v>1</v>
      </c>
      <c r="B150" s="922" t="s">
        <v>5567</v>
      </c>
      <c r="C150" s="876"/>
      <c r="D150" s="877"/>
      <c r="E150" s="787"/>
      <c r="F150" s="788"/>
      <c r="H150" s="872"/>
      <c r="N150" s="764"/>
    </row>
    <row r="151" spans="1:14" ht="15.5">
      <c r="A151" s="789"/>
      <c r="B151" s="819" t="s">
        <v>5518</v>
      </c>
      <c r="C151" s="940" t="s">
        <v>956</v>
      </c>
      <c r="D151" s="824">
        <v>1</v>
      </c>
      <c r="E151" s="792"/>
      <c r="F151" s="938"/>
      <c r="H151" s="872"/>
      <c r="N151" s="764"/>
    </row>
    <row r="152" spans="1:14" ht="87.5">
      <c r="A152" s="794">
        <v>2</v>
      </c>
      <c r="B152" s="795" t="s">
        <v>5568</v>
      </c>
      <c r="C152" s="929"/>
      <c r="D152" s="853"/>
      <c r="E152" s="797"/>
      <c r="F152" s="798"/>
      <c r="H152" s="872"/>
      <c r="N152" s="764"/>
    </row>
    <row r="153" spans="1:14" ht="16.5">
      <c r="A153" s="789"/>
      <c r="B153" s="930" t="s">
        <v>5569</v>
      </c>
      <c r="C153" s="931" t="s">
        <v>5570</v>
      </c>
      <c r="D153" s="824">
        <v>0.33599999999999997</v>
      </c>
      <c r="E153" s="792"/>
      <c r="F153" s="938"/>
      <c r="H153" s="872"/>
      <c r="N153" s="764"/>
    </row>
    <row r="154" spans="1:14" ht="119.25" customHeight="1">
      <c r="A154" s="794">
        <v>3</v>
      </c>
      <c r="B154" s="795" t="s">
        <v>5571</v>
      </c>
      <c r="C154" s="929"/>
      <c r="D154" s="817"/>
      <c r="E154" s="797"/>
      <c r="F154" s="798"/>
      <c r="H154" s="872"/>
      <c r="N154" s="764"/>
    </row>
    <row r="155" spans="1:14" ht="16.5">
      <c r="A155" s="789"/>
      <c r="B155" s="930" t="s">
        <v>5572</v>
      </c>
      <c r="C155" s="931" t="s">
        <v>5573</v>
      </c>
      <c r="D155" s="824">
        <v>6.4</v>
      </c>
      <c r="E155" s="792"/>
      <c r="F155" s="938"/>
      <c r="H155" s="872"/>
      <c r="N155" s="764"/>
    </row>
    <row r="156" spans="1:14" ht="117.75" customHeight="1">
      <c r="A156" s="794">
        <v>4</v>
      </c>
      <c r="B156" s="795" t="s">
        <v>5571</v>
      </c>
      <c r="C156" s="929"/>
      <c r="D156" s="817"/>
      <c r="E156" s="797"/>
      <c r="F156" s="798"/>
      <c r="H156" s="872"/>
      <c r="N156" s="764"/>
    </row>
    <row r="157" spans="1:14" ht="16.5">
      <c r="A157" s="789"/>
      <c r="B157" s="930" t="s">
        <v>5572</v>
      </c>
      <c r="C157" s="931" t="s">
        <v>5573</v>
      </c>
      <c r="D157" s="824">
        <v>4.8</v>
      </c>
      <c r="E157" s="792"/>
      <c r="F157" s="938"/>
      <c r="H157" s="872"/>
      <c r="N157" s="764"/>
    </row>
    <row r="158" spans="1:14" ht="143.25" customHeight="1">
      <c r="A158" s="794">
        <v>5</v>
      </c>
      <c r="B158" s="795" t="s">
        <v>5574</v>
      </c>
      <c r="C158" s="796"/>
      <c r="D158" s="797"/>
      <c r="E158" s="797"/>
      <c r="F158" s="798"/>
      <c r="H158" s="872"/>
      <c r="N158" s="764"/>
    </row>
    <row r="159" spans="1:14" ht="15.5">
      <c r="A159" s="789"/>
      <c r="B159" s="930" t="s">
        <v>5483</v>
      </c>
      <c r="C159" s="791" t="s">
        <v>0</v>
      </c>
      <c r="D159" s="792">
        <v>11</v>
      </c>
      <c r="E159" s="792"/>
      <c r="F159" s="938"/>
      <c r="H159" s="872"/>
      <c r="N159" s="764"/>
    </row>
    <row r="160" spans="1:14" ht="125">
      <c r="A160" s="794">
        <v>6</v>
      </c>
      <c r="B160" s="795" t="s">
        <v>5575</v>
      </c>
      <c r="C160" s="796"/>
      <c r="D160" s="797"/>
      <c r="E160" s="797"/>
      <c r="F160" s="798"/>
      <c r="H160" s="872"/>
      <c r="N160" s="764"/>
    </row>
    <row r="161" spans="1:14" ht="15.5">
      <c r="A161" s="789"/>
      <c r="B161" s="930" t="s">
        <v>5474</v>
      </c>
      <c r="C161" s="791" t="s">
        <v>5475</v>
      </c>
      <c r="D161" s="792">
        <v>44</v>
      </c>
      <c r="E161" s="792"/>
      <c r="F161" s="938"/>
      <c r="H161" s="872"/>
      <c r="N161" s="764"/>
    </row>
    <row r="162" spans="1:14" ht="162.5">
      <c r="A162" s="794">
        <v>7</v>
      </c>
      <c r="B162" s="795" t="s">
        <v>5576</v>
      </c>
      <c r="C162" s="796"/>
      <c r="D162" s="797"/>
      <c r="E162" s="797"/>
      <c r="F162" s="798"/>
      <c r="H162" s="872"/>
      <c r="N162" s="764"/>
    </row>
    <row r="163" spans="1:14" ht="15.5">
      <c r="A163" s="789"/>
      <c r="B163" s="819" t="s">
        <v>5483</v>
      </c>
      <c r="C163" s="791" t="s">
        <v>0</v>
      </c>
      <c r="D163" s="792">
        <v>1</v>
      </c>
      <c r="E163" s="792"/>
      <c r="F163" s="938"/>
      <c r="H163" s="872"/>
      <c r="N163" s="764"/>
    </row>
    <row r="164" spans="1:14" ht="162.5">
      <c r="A164" s="794">
        <v>8</v>
      </c>
      <c r="B164" s="795" t="s">
        <v>5577</v>
      </c>
      <c r="C164" s="796"/>
      <c r="D164" s="797"/>
      <c r="E164" s="797"/>
      <c r="F164" s="798"/>
      <c r="H164" s="872"/>
      <c r="N164" s="764"/>
    </row>
    <row r="165" spans="1:14" ht="15.5">
      <c r="A165" s="789"/>
      <c r="B165" s="819" t="s">
        <v>5483</v>
      </c>
      <c r="C165" s="791" t="s">
        <v>0</v>
      </c>
      <c r="D165" s="792">
        <v>5</v>
      </c>
      <c r="E165" s="792"/>
      <c r="F165" s="938"/>
      <c r="H165" s="872"/>
      <c r="N165" s="764"/>
    </row>
    <row r="166" spans="1:14" ht="162.5">
      <c r="A166" s="794">
        <v>9</v>
      </c>
      <c r="B166" s="795" t="s">
        <v>5578</v>
      </c>
      <c r="C166" s="796"/>
      <c r="D166" s="797"/>
      <c r="E166" s="797"/>
      <c r="F166" s="798"/>
      <c r="H166" s="872"/>
      <c r="N166" s="764"/>
    </row>
    <row r="167" spans="1:14" ht="15.5">
      <c r="A167" s="789"/>
      <c r="B167" s="819" t="s">
        <v>5483</v>
      </c>
      <c r="C167" s="791" t="s">
        <v>0</v>
      </c>
      <c r="D167" s="792">
        <v>1</v>
      </c>
      <c r="E167" s="792"/>
      <c r="F167" s="938"/>
      <c r="H167" s="872"/>
      <c r="N167" s="764"/>
    </row>
    <row r="168" spans="1:14" ht="162.5">
      <c r="A168" s="794">
        <v>10</v>
      </c>
      <c r="B168" s="795" t="s">
        <v>5579</v>
      </c>
      <c r="C168" s="796"/>
      <c r="D168" s="797"/>
      <c r="E168" s="797"/>
      <c r="F168" s="798"/>
      <c r="H168" s="872"/>
      <c r="N168" s="764"/>
    </row>
    <row r="169" spans="1:14" ht="15.5">
      <c r="A169" s="789"/>
      <c r="B169" s="819" t="s">
        <v>5483</v>
      </c>
      <c r="C169" s="791" t="s">
        <v>0</v>
      </c>
      <c r="D169" s="792">
        <v>2</v>
      </c>
      <c r="E169" s="792"/>
      <c r="F169" s="938"/>
      <c r="H169" s="872"/>
      <c r="N169" s="764"/>
    </row>
    <row r="170" spans="1:14" ht="162.5">
      <c r="A170" s="794">
        <v>11</v>
      </c>
      <c r="B170" s="795" t="s">
        <v>5580</v>
      </c>
      <c r="C170" s="796"/>
      <c r="D170" s="797"/>
      <c r="E170" s="797"/>
      <c r="F170" s="798"/>
      <c r="H170" s="872"/>
      <c r="N170" s="764"/>
    </row>
    <row r="171" spans="1:14" ht="15.5">
      <c r="A171" s="789"/>
      <c r="B171" s="819" t="s">
        <v>5483</v>
      </c>
      <c r="C171" s="791" t="s">
        <v>0</v>
      </c>
      <c r="D171" s="792">
        <v>2</v>
      </c>
      <c r="E171" s="792"/>
      <c r="F171" s="938"/>
      <c r="H171" s="872"/>
      <c r="N171" s="764"/>
    </row>
    <row r="172" spans="1:14" ht="142.5" customHeight="1">
      <c r="A172" s="794">
        <v>12</v>
      </c>
      <c r="B172" s="795" t="s">
        <v>5581</v>
      </c>
      <c r="C172" s="796"/>
      <c r="D172" s="797"/>
      <c r="E172" s="797"/>
      <c r="F172" s="798"/>
      <c r="H172" s="872"/>
      <c r="N172" s="764"/>
    </row>
    <row r="173" spans="1:14" ht="15.5">
      <c r="A173" s="789"/>
      <c r="B173" s="819" t="s">
        <v>5474</v>
      </c>
      <c r="C173" s="791" t="s">
        <v>5475</v>
      </c>
      <c r="D173" s="792">
        <v>25</v>
      </c>
      <c r="E173" s="792"/>
      <c r="F173" s="938"/>
      <c r="H173" s="872"/>
      <c r="N173" s="764"/>
    </row>
    <row r="174" spans="1:14" ht="150">
      <c r="A174" s="794">
        <v>13</v>
      </c>
      <c r="B174" s="795" t="s">
        <v>5582</v>
      </c>
      <c r="C174" s="796"/>
      <c r="D174" s="797"/>
      <c r="E174" s="797"/>
      <c r="F174" s="798"/>
      <c r="H174" s="872"/>
      <c r="N174" s="764"/>
    </row>
    <row r="175" spans="1:14" ht="15.5">
      <c r="A175" s="789"/>
      <c r="B175" s="819" t="s">
        <v>5474</v>
      </c>
      <c r="C175" s="791" t="s">
        <v>5475</v>
      </c>
      <c r="D175" s="792">
        <v>3</v>
      </c>
      <c r="E175" s="792"/>
      <c r="F175" s="938"/>
      <c r="H175" s="872"/>
      <c r="N175" s="764"/>
    </row>
    <row r="176" spans="1:14" ht="156" customHeight="1">
      <c r="A176" s="794">
        <v>14</v>
      </c>
      <c r="B176" s="795" t="s">
        <v>5583</v>
      </c>
      <c r="C176" s="796"/>
      <c r="D176" s="797"/>
      <c r="E176" s="797"/>
      <c r="F176" s="798"/>
      <c r="H176" s="872"/>
      <c r="N176" s="764"/>
    </row>
    <row r="177" spans="1:14" ht="17" thickBot="1">
      <c r="A177" s="789"/>
      <c r="B177" s="930" t="s">
        <v>5572</v>
      </c>
      <c r="C177" s="931" t="s">
        <v>5573</v>
      </c>
      <c r="D177" s="824">
        <v>57.6</v>
      </c>
      <c r="E177" s="792"/>
      <c r="F177" s="938"/>
      <c r="H177" s="872"/>
      <c r="N177" s="764"/>
    </row>
    <row r="178" spans="1:14" ht="16" thickBot="1">
      <c r="A178" s="918"/>
      <c r="B178" s="897" t="s">
        <v>5584</v>
      </c>
      <c r="C178" s="941"/>
      <c r="D178" s="900"/>
      <c r="E178" s="900"/>
      <c r="F178" s="919"/>
      <c r="H178" s="816"/>
      <c r="N178" s="867"/>
    </row>
    <row r="179" spans="1:14" ht="15.5">
      <c r="A179" s="920"/>
      <c r="B179" s="869"/>
      <c r="C179" s="870"/>
      <c r="D179" s="867"/>
      <c r="E179" s="867"/>
      <c r="F179" s="921"/>
      <c r="H179" s="816"/>
      <c r="N179" s="867"/>
    </row>
    <row r="180" spans="1:14" ht="15.5">
      <c r="A180" s="920"/>
      <c r="B180" s="869"/>
      <c r="C180" s="870"/>
      <c r="D180" s="867"/>
      <c r="E180" s="867"/>
      <c r="F180" s="921"/>
      <c r="H180" s="816"/>
      <c r="N180" s="867"/>
    </row>
    <row r="181" spans="1:14" ht="16" thickBot="1">
      <c r="A181" s="920"/>
      <c r="B181" s="869"/>
      <c r="C181" s="870"/>
      <c r="D181" s="867"/>
      <c r="E181" s="867"/>
      <c r="F181" s="921"/>
      <c r="H181" s="816"/>
      <c r="N181" s="867"/>
    </row>
    <row r="182" spans="1:14" ht="16" thickBot="1">
      <c r="A182" s="780" t="s">
        <v>5585</v>
      </c>
      <c r="B182" s="781" t="s">
        <v>5586</v>
      </c>
      <c r="C182" s="781"/>
      <c r="D182" s="782"/>
      <c r="E182" s="782"/>
      <c r="F182" s="783"/>
      <c r="H182" s="816"/>
      <c r="N182" s="873"/>
    </row>
    <row r="183" spans="1:14" ht="89.25" customHeight="1">
      <c r="A183" s="942">
        <v>1</v>
      </c>
      <c r="B183" s="943" t="s">
        <v>5587</v>
      </c>
      <c r="C183" s="944"/>
      <c r="D183" s="945"/>
      <c r="E183" s="945"/>
      <c r="F183" s="946"/>
      <c r="H183" s="816"/>
      <c r="N183" s="764"/>
    </row>
    <row r="184" spans="1:14" ht="25.5" customHeight="1">
      <c r="A184" s="947" t="s">
        <v>5492</v>
      </c>
      <c r="B184" s="795" t="s">
        <v>5588</v>
      </c>
      <c r="C184" s="948" t="s">
        <v>0</v>
      </c>
      <c r="D184" s="949">
        <v>2</v>
      </c>
      <c r="E184" s="949"/>
      <c r="F184" s="950"/>
      <c r="H184" s="765"/>
      <c r="N184" s="764"/>
    </row>
    <row r="185" spans="1:14" ht="27" customHeight="1">
      <c r="A185" s="947" t="s">
        <v>5495</v>
      </c>
      <c r="B185" s="795" t="s">
        <v>5589</v>
      </c>
      <c r="C185" s="948" t="s">
        <v>0</v>
      </c>
      <c r="D185" s="949">
        <v>4</v>
      </c>
      <c r="E185" s="949"/>
      <c r="F185" s="950"/>
      <c r="H185" s="765"/>
      <c r="N185" s="764"/>
    </row>
    <row r="186" spans="1:14" ht="27" customHeight="1">
      <c r="A186" s="947" t="s">
        <v>5497</v>
      </c>
      <c r="B186" s="795" t="s">
        <v>5590</v>
      </c>
      <c r="C186" s="948" t="s">
        <v>0</v>
      </c>
      <c r="D186" s="949">
        <v>4</v>
      </c>
      <c r="E186" s="949"/>
      <c r="F186" s="950"/>
      <c r="H186" s="765"/>
      <c r="N186" s="764"/>
    </row>
    <row r="187" spans="1:14" ht="38" thickBot="1">
      <c r="A187" s="951"/>
      <c r="B187" s="952" t="s">
        <v>5591</v>
      </c>
      <c r="C187" s="953"/>
      <c r="D187" s="954"/>
      <c r="E187" s="954"/>
      <c r="F187" s="955"/>
      <c r="H187" s="765"/>
      <c r="N187" s="764"/>
    </row>
    <row r="188" spans="1:14" ht="16" thickBot="1">
      <c r="A188" s="956"/>
      <c r="B188" s="897" t="s">
        <v>5592</v>
      </c>
      <c r="C188" s="957"/>
      <c r="D188" s="958"/>
      <c r="E188" s="958"/>
      <c r="F188" s="919"/>
    </row>
    <row r="189" spans="1:14" ht="16.5" customHeight="1">
      <c r="A189" s="959"/>
      <c r="B189" s="907"/>
      <c r="C189" s="816"/>
      <c r="D189" s="764"/>
      <c r="E189" s="764"/>
      <c r="F189" s="764"/>
    </row>
    <row r="190" spans="1:14" ht="16.5" customHeight="1">
      <c r="A190" s="959"/>
      <c r="B190" s="907"/>
      <c r="C190" s="816"/>
      <c r="D190" s="764"/>
      <c r="E190" s="764"/>
      <c r="F190" s="764"/>
    </row>
    <row r="191" spans="1:14" ht="16.5" customHeight="1">
      <c r="A191" s="959"/>
      <c r="B191" s="907"/>
      <c r="C191" s="816"/>
      <c r="D191" s="764"/>
      <c r="E191" s="764"/>
      <c r="F191" s="764"/>
    </row>
    <row r="192" spans="1:14" ht="16.5" customHeight="1">
      <c r="A192" s="959"/>
      <c r="B192" s="907"/>
      <c r="C192" s="816"/>
      <c r="D192" s="764"/>
      <c r="E192" s="764"/>
      <c r="F192" s="764"/>
    </row>
    <row r="193" spans="1:12" ht="16.5" customHeight="1">
      <c r="A193" s="959"/>
      <c r="B193" s="907"/>
      <c r="C193" s="816"/>
      <c r="D193" s="764"/>
      <c r="E193" s="764"/>
      <c r="F193" s="764"/>
    </row>
    <row r="194" spans="1:12" ht="16.5" customHeight="1">
      <c r="A194" s="959"/>
      <c r="B194" s="907"/>
      <c r="C194" s="816"/>
      <c r="D194" s="764"/>
      <c r="E194" s="764"/>
      <c r="F194" s="764"/>
    </row>
    <row r="195" spans="1:12" ht="16.5" customHeight="1">
      <c r="A195" s="959"/>
      <c r="B195" s="907"/>
      <c r="C195" s="816"/>
      <c r="D195" s="764"/>
      <c r="E195" s="764"/>
      <c r="F195" s="764"/>
    </row>
    <row r="196" spans="1:12" ht="16.5" customHeight="1">
      <c r="A196" s="959"/>
      <c r="B196" s="907"/>
      <c r="C196" s="816"/>
      <c r="D196" s="764"/>
      <c r="E196" s="764"/>
      <c r="F196" s="764"/>
    </row>
    <row r="197" spans="1:12" ht="16.5" customHeight="1" thickBot="1">
      <c r="A197" s="959"/>
      <c r="B197" s="907"/>
      <c r="C197" s="816"/>
      <c r="D197" s="764"/>
      <c r="E197" s="764"/>
      <c r="F197" s="764"/>
    </row>
    <row r="198" spans="1:12" ht="16.5" customHeight="1" thickBot="1">
      <c r="A198" s="960"/>
      <c r="B198" s="1082" t="s">
        <v>5593</v>
      </c>
      <c r="C198" s="1082"/>
      <c r="D198" s="1082"/>
      <c r="E198" s="1082"/>
      <c r="F198" s="961"/>
    </row>
    <row r="199" spans="1:12" ht="16.5" customHeight="1">
      <c r="A199" s="962"/>
      <c r="B199" s="963"/>
      <c r="C199" s="964"/>
      <c r="D199" s="964"/>
      <c r="E199" s="964"/>
      <c r="F199" s="964"/>
      <c r="H199" s="965"/>
    </row>
    <row r="200" spans="1:12" ht="16.5" customHeight="1">
      <c r="A200" s="962" t="s">
        <v>5468</v>
      </c>
      <c r="B200" s="966" t="str">
        <f>B3</f>
        <v>Pripremni radovi</v>
      </c>
      <c r="C200" s="964"/>
      <c r="D200" s="964"/>
      <c r="E200" s="964"/>
      <c r="F200" s="965"/>
      <c r="H200" s="965"/>
    </row>
    <row r="201" spans="1:12" ht="16.5" customHeight="1">
      <c r="A201" s="962"/>
      <c r="B201" s="966"/>
      <c r="C201" s="964"/>
      <c r="D201" s="964"/>
      <c r="E201" s="964"/>
      <c r="F201" s="965"/>
      <c r="H201" s="965"/>
    </row>
    <row r="202" spans="1:12" ht="16.5" customHeight="1">
      <c r="A202" s="962" t="s">
        <v>5522</v>
      </c>
      <c r="B202" s="966" t="str">
        <f>B68</f>
        <v>Zemljani radovi</v>
      </c>
      <c r="C202" s="964"/>
      <c r="D202" s="964"/>
      <c r="E202" s="964"/>
      <c r="F202" s="965"/>
      <c r="H202" s="965"/>
    </row>
    <row r="203" spans="1:12" ht="13">
      <c r="A203" s="962"/>
      <c r="B203" s="966"/>
      <c r="C203" s="964"/>
      <c r="D203" s="964"/>
      <c r="E203" s="964"/>
      <c r="F203" s="965"/>
      <c r="H203" s="965"/>
    </row>
    <row r="204" spans="1:12" ht="14">
      <c r="A204" s="962" t="s">
        <v>5535</v>
      </c>
      <c r="B204" s="966" t="str">
        <f>B87</f>
        <v>Kolnička konstrukcija</v>
      </c>
      <c r="C204" s="964"/>
      <c r="D204" s="964"/>
      <c r="E204" s="964"/>
      <c r="F204" s="965"/>
      <c r="H204" s="965"/>
      <c r="L204" s="967"/>
    </row>
    <row r="205" spans="1:12" ht="14">
      <c r="A205" s="962"/>
      <c r="B205" s="966"/>
      <c r="C205" s="964"/>
      <c r="D205" s="964"/>
      <c r="E205" s="964"/>
      <c r="F205" s="965"/>
      <c r="H205" s="965"/>
      <c r="L205" s="967"/>
    </row>
    <row r="206" spans="1:12" ht="13">
      <c r="A206" s="962" t="s">
        <v>5548</v>
      </c>
      <c r="B206" s="966" t="str">
        <f>B118</f>
        <v>Odvodnja</v>
      </c>
      <c r="C206" s="964"/>
      <c r="D206" s="964"/>
      <c r="E206" s="964"/>
      <c r="F206" s="965"/>
      <c r="H206" s="965"/>
    </row>
    <row r="207" spans="1:12" ht="13">
      <c r="A207" s="962"/>
      <c r="B207" s="966"/>
      <c r="C207" s="964"/>
      <c r="D207" s="964"/>
      <c r="E207" s="964"/>
      <c r="F207" s="965"/>
      <c r="H207" s="965"/>
    </row>
    <row r="208" spans="1:12" ht="13">
      <c r="A208" s="962" t="s">
        <v>5565</v>
      </c>
      <c r="B208" s="966" t="str">
        <f>B149</f>
        <v>Oprema i prometna signalizacija</v>
      </c>
      <c r="C208" s="964"/>
      <c r="D208" s="964"/>
      <c r="E208" s="964"/>
      <c r="F208" s="965"/>
      <c r="H208" s="965"/>
    </row>
    <row r="209" spans="1:8" ht="13">
      <c r="A209" s="962"/>
      <c r="B209" s="966"/>
      <c r="C209" s="964"/>
      <c r="D209" s="964"/>
      <c r="E209" s="964"/>
      <c r="F209" s="964"/>
      <c r="H209" s="965"/>
    </row>
    <row r="210" spans="1:8" ht="13">
      <c r="A210" s="962" t="s">
        <v>5585</v>
      </c>
      <c r="B210" s="966" t="str">
        <f>B182</f>
        <v>Kontrolna ispitivanja</v>
      </c>
      <c r="C210" s="964"/>
      <c r="D210" s="964"/>
      <c r="E210" s="964"/>
      <c r="F210" s="965"/>
      <c r="H210" s="965"/>
    </row>
    <row r="211" spans="1:8" ht="13.5" thickBot="1">
      <c r="A211" s="962"/>
      <c r="B211" s="966"/>
      <c r="C211" s="964"/>
      <c r="D211" s="964"/>
      <c r="E211" s="964"/>
      <c r="F211" s="965"/>
      <c r="H211" s="965"/>
    </row>
    <row r="212" spans="1:8" ht="16" thickBot="1">
      <c r="A212" s="968"/>
      <c r="B212" s="969" t="s">
        <v>5594</v>
      </c>
      <c r="C212" s="969"/>
      <c r="D212" s="969"/>
      <c r="E212" s="969"/>
      <c r="F212" s="970"/>
      <c r="H212" s="965"/>
    </row>
    <row r="213" spans="1:8" ht="14.5" thickBot="1">
      <c r="A213" s="971"/>
      <c r="B213" s="971"/>
      <c r="C213" s="972"/>
      <c r="D213" s="972"/>
      <c r="E213" s="972"/>
      <c r="F213" s="972"/>
      <c r="H213" s="965"/>
    </row>
    <row r="214" spans="1:8" ht="16" thickBot="1">
      <c r="A214" s="968"/>
      <c r="B214" s="969" t="s">
        <v>5595</v>
      </c>
      <c r="C214" s="969"/>
      <c r="D214" s="969"/>
      <c r="E214" s="969"/>
      <c r="F214" s="970"/>
      <c r="H214" s="965"/>
    </row>
    <row r="215" spans="1:8" ht="14.5" thickBot="1">
      <c r="A215" s="971"/>
      <c r="B215" s="971"/>
      <c r="C215" s="972"/>
      <c r="D215" s="973"/>
      <c r="E215" s="974"/>
      <c r="F215" s="973"/>
      <c r="H215" s="965"/>
    </row>
    <row r="216" spans="1:8" ht="16" thickBot="1">
      <c r="A216" s="968"/>
      <c r="B216" s="969" t="s">
        <v>5596</v>
      </c>
      <c r="C216" s="969"/>
      <c r="D216" s="969"/>
      <c r="E216" s="969"/>
      <c r="F216" s="970"/>
      <c r="H216" s="965"/>
    </row>
    <row r="217" spans="1:8" ht="15.5">
      <c r="A217" s="975"/>
      <c r="B217" s="1083"/>
      <c r="C217" s="1083"/>
      <c r="D217" s="972"/>
      <c r="E217" s="972"/>
      <c r="F217" s="972"/>
      <c r="H217" s="965"/>
    </row>
    <row r="218" spans="1:8" ht="14">
      <c r="A218" s="971"/>
      <c r="B218" s="971"/>
      <c r="C218" s="1084" t="s">
        <v>5597</v>
      </c>
      <c r="D218" s="1084"/>
      <c r="E218" s="1084"/>
      <c r="F218" s="972"/>
    </row>
    <row r="219" spans="1:8" ht="14">
      <c r="A219" s="971"/>
      <c r="B219" s="971"/>
      <c r="C219" s="976"/>
      <c r="D219" s="976"/>
      <c r="E219" s="976"/>
      <c r="F219" s="972"/>
    </row>
    <row r="220" spans="1:8" ht="14">
      <c r="A220" s="971"/>
      <c r="B220" s="971"/>
      <c r="C220" s="1084" t="s">
        <v>5598</v>
      </c>
      <c r="D220" s="1084"/>
      <c r="E220" s="1084"/>
      <c r="F220" s="972"/>
    </row>
  </sheetData>
  <mergeCells count="4">
    <mergeCell ref="B198:E198"/>
    <mergeCell ref="B217:C217"/>
    <mergeCell ref="C218:E218"/>
    <mergeCell ref="C220:E220"/>
  </mergeCells>
  <pageMargins left="0.98425196850393704" right="0.31496062992125984" top="0.78740157480314965" bottom="0.78740157480314965" header="0.51181102362204722" footer="0.51181102362204722"/>
  <pageSetup paperSize="9" scale="92" orientation="portrait" horizontalDpi="4294967293" verticalDpi="360" r:id="rId1"/>
  <headerFooter alignWithMargins="0">
    <oddFooter>&amp;C&amp;AStranica &amp;P od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2"/>
  </sheetPr>
  <dimension ref="A2:E176"/>
  <sheetViews>
    <sheetView view="pageBreakPreview" zoomScale="85" zoomScaleNormal="100" zoomScaleSheetLayoutView="85" workbookViewId="0">
      <selection activeCell="F40" sqref="F40"/>
    </sheetView>
  </sheetViews>
  <sheetFormatPr defaultRowHeight="13"/>
  <cols>
    <col min="1" max="1" width="105.54296875" style="215" bestFit="1" customWidth="1"/>
    <col min="2" max="2" width="4.7265625" style="215" customWidth="1"/>
    <col min="3" max="255" width="8.7265625" style="215"/>
    <col min="256" max="256" width="4.7265625" style="215" customWidth="1"/>
    <col min="257" max="257" width="102.7265625" style="215" customWidth="1"/>
    <col min="258" max="258" width="4.7265625" style="215" customWidth="1"/>
    <col min="259" max="511" width="8.7265625" style="215"/>
    <col min="512" max="512" width="4.7265625" style="215" customWidth="1"/>
    <col min="513" max="513" width="102.7265625" style="215" customWidth="1"/>
    <col min="514" max="514" width="4.7265625" style="215" customWidth="1"/>
    <col min="515" max="767" width="8.7265625" style="215"/>
    <col min="768" max="768" width="4.7265625" style="215" customWidth="1"/>
    <col min="769" max="769" width="102.7265625" style="215" customWidth="1"/>
    <col min="770" max="770" width="4.7265625" style="215" customWidth="1"/>
    <col min="771" max="1023" width="8.7265625" style="215"/>
    <col min="1024" max="1024" width="4.7265625" style="215" customWidth="1"/>
    <col min="1025" max="1025" width="102.7265625" style="215" customWidth="1"/>
    <col min="1026" max="1026" width="4.7265625" style="215" customWidth="1"/>
    <col min="1027" max="1279" width="8.7265625" style="215"/>
    <col min="1280" max="1280" width="4.7265625" style="215" customWidth="1"/>
    <col min="1281" max="1281" width="102.7265625" style="215" customWidth="1"/>
    <col min="1282" max="1282" width="4.7265625" style="215" customWidth="1"/>
    <col min="1283" max="1535" width="8.7265625" style="215"/>
    <col min="1536" max="1536" width="4.7265625" style="215" customWidth="1"/>
    <col min="1537" max="1537" width="102.7265625" style="215" customWidth="1"/>
    <col min="1538" max="1538" width="4.7265625" style="215" customWidth="1"/>
    <col min="1539" max="1791" width="8.7265625" style="215"/>
    <col min="1792" max="1792" width="4.7265625" style="215" customWidth="1"/>
    <col min="1793" max="1793" width="102.7265625" style="215" customWidth="1"/>
    <col min="1794" max="1794" width="4.7265625" style="215" customWidth="1"/>
    <col min="1795" max="2047" width="8.7265625" style="215"/>
    <col min="2048" max="2048" width="4.7265625" style="215" customWidth="1"/>
    <col min="2049" max="2049" width="102.7265625" style="215" customWidth="1"/>
    <col min="2050" max="2050" width="4.7265625" style="215" customWidth="1"/>
    <col min="2051" max="2303" width="8.7265625" style="215"/>
    <col min="2304" max="2304" width="4.7265625" style="215" customWidth="1"/>
    <col min="2305" max="2305" width="102.7265625" style="215" customWidth="1"/>
    <col min="2306" max="2306" width="4.7265625" style="215" customWidth="1"/>
    <col min="2307" max="2559" width="8.7265625" style="215"/>
    <col min="2560" max="2560" width="4.7265625" style="215" customWidth="1"/>
    <col min="2561" max="2561" width="102.7265625" style="215" customWidth="1"/>
    <col min="2562" max="2562" width="4.7265625" style="215" customWidth="1"/>
    <col min="2563" max="2815" width="8.7265625" style="215"/>
    <col min="2816" max="2816" width="4.7265625" style="215" customWidth="1"/>
    <col min="2817" max="2817" width="102.7265625" style="215" customWidth="1"/>
    <col min="2818" max="2818" width="4.7265625" style="215" customWidth="1"/>
    <col min="2819" max="3071" width="8.7265625" style="215"/>
    <col min="3072" max="3072" width="4.7265625" style="215" customWidth="1"/>
    <col min="3073" max="3073" width="102.7265625" style="215" customWidth="1"/>
    <col min="3074" max="3074" width="4.7265625" style="215" customWidth="1"/>
    <col min="3075" max="3327" width="8.7265625" style="215"/>
    <col min="3328" max="3328" width="4.7265625" style="215" customWidth="1"/>
    <col min="3329" max="3329" width="102.7265625" style="215" customWidth="1"/>
    <col min="3330" max="3330" width="4.7265625" style="215" customWidth="1"/>
    <col min="3331" max="3583" width="8.7265625" style="215"/>
    <col min="3584" max="3584" width="4.7265625" style="215" customWidth="1"/>
    <col min="3585" max="3585" width="102.7265625" style="215" customWidth="1"/>
    <col min="3586" max="3586" width="4.7265625" style="215" customWidth="1"/>
    <col min="3587" max="3839" width="8.7265625" style="215"/>
    <col min="3840" max="3840" width="4.7265625" style="215" customWidth="1"/>
    <col min="3841" max="3841" width="102.7265625" style="215" customWidth="1"/>
    <col min="3842" max="3842" width="4.7265625" style="215" customWidth="1"/>
    <col min="3843" max="4095" width="8.7265625" style="215"/>
    <col min="4096" max="4096" width="4.7265625" style="215" customWidth="1"/>
    <col min="4097" max="4097" width="102.7265625" style="215" customWidth="1"/>
    <col min="4098" max="4098" width="4.7265625" style="215" customWidth="1"/>
    <col min="4099" max="4351" width="8.7265625" style="215"/>
    <col min="4352" max="4352" width="4.7265625" style="215" customWidth="1"/>
    <col min="4353" max="4353" width="102.7265625" style="215" customWidth="1"/>
    <col min="4354" max="4354" width="4.7265625" style="215" customWidth="1"/>
    <col min="4355" max="4607" width="8.7265625" style="215"/>
    <col min="4608" max="4608" width="4.7265625" style="215" customWidth="1"/>
    <col min="4609" max="4609" width="102.7265625" style="215" customWidth="1"/>
    <col min="4610" max="4610" width="4.7265625" style="215" customWidth="1"/>
    <col min="4611" max="4863" width="8.7265625" style="215"/>
    <col min="4864" max="4864" width="4.7265625" style="215" customWidth="1"/>
    <col min="4865" max="4865" width="102.7265625" style="215" customWidth="1"/>
    <col min="4866" max="4866" width="4.7265625" style="215" customWidth="1"/>
    <col min="4867" max="5119" width="8.7265625" style="215"/>
    <col min="5120" max="5120" width="4.7265625" style="215" customWidth="1"/>
    <col min="5121" max="5121" width="102.7265625" style="215" customWidth="1"/>
    <col min="5122" max="5122" width="4.7265625" style="215" customWidth="1"/>
    <col min="5123" max="5375" width="8.7265625" style="215"/>
    <col min="5376" max="5376" width="4.7265625" style="215" customWidth="1"/>
    <col min="5377" max="5377" width="102.7265625" style="215" customWidth="1"/>
    <col min="5378" max="5378" width="4.7265625" style="215" customWidth="1"/>
    <col min="5379" max="5631" width="8.7265625" style="215"/>
    <col min="5632" max="5632" width="4.7265625" style="215" customWidth="1"/>
    <col min="5633" max="5633" width="102.7265625" style="215" customWidth="1"/>
    <col min="5634" max="5634" width="4.7265625" style="215" customWidth="1"/>
    <col min="5635" max="5887" width="8.7265625" style="215"/>
    <col min="5888" max="5888" width="4.7265625" style="215" customWidth="1"/>
    <col min="5889" max="5889" width="102.7265625" style="215" customWidth="1"/>
    <col min="5890" max="5890" width="4.7265625" style="215" customWidth="1"/>
    <col min="5891" max="6143" width="8.7265625" style="215"/>
    <col min="6144" max="6144" width="4.7265625" style="215" customWidth="1"/>
    <col min="6145" max="6145" width="102.7265625" style="215" customWidth="1"/>
    <col min="6146" max="6146" width="4.7265625" style="215" customWidth="1"/>
    <col min="6147" max="6399" width="8.7265625" style="215"/>
    <col min="6400" max="6400" width="4.7265625" style="215" customWidth="1"/>
    <col min="6401" max="6401" width="102.7265625" style="215" customWidth="1"/>
    <col min="6402" max="6402" width="4.7265625" style="215" customWidth="1"/>
    <col min="6403" max="6655" width="8.7265625" style="215"/>
    <col min="6656" max="6656" width="4.7265625" style="215" customWidth="1"/>
    <col min="6657" max="6657" width="102.7265625" style="215" customWidth="1"/>
    <col min="6658" max="6658" width="4.7265625" style="215" customWidth="1"/>
    <col min="6659" max="6911" width="8.7265625" style="215"/>
    <col min="6912" max="6912" width="4.7265625" style="215" customWidth="1"/>
    <col min="6913" max="6913" width="102.7265625" style="215" customWidth="1"/>
    <col min="6914" max="6914" width="4.7265625" style="215" customWidth="1"/>
    <col min="6915" max="7167" width="8.7265625" style="215"/>
    <col min="7168" max="7168" width="4.7265625" style="215" customWidth="1"/>
    <col min="7169" max="7169" width="102.7265625" style="215" customWidth="1"/>
    <col min="7170" max="7170" width="4.7265625" style="215" customWidth="1"/>
    <col min="7171" max="7423" width="8.7265625" style="215"/>
    <col min="7424" max="7424" width="4.7265625" style="215" customWidth="1"/>
    <col min="7425" max="7425" width="102.7265625" style="215" customWidth="1"/>
    <col min="7426" max="7426" width="4.7265625" style="215" customWidth="1"/>
    <col min="7427" max="7679" width="8.7265625" style="215"/>
    <col min="7680" max="7680" width="4.7265625" style="215" customWidth="1"/>
    <col min="7681" max="7681" width="102.7265625" style="215" customWidth="1"/>
    <col min="7682" max="7682" width="4.7265625" style="215" customWidth="1"/>
    <col min="7683" max="7935" width="8.7265625" style="215"/>
    <col min="7936" max="7936" width="4.7265625" style="215" customWidth="1"/>
    <col min="7937" max="7937" width="102.7265625" style="215" customWidth="1"/>
    <col min="7938" max="7938" width="4.7265625" style="215" customWidth="1"/>
    <col min="7939" max="8191" width="8.7265625" style="215"/>
    <col min="8192" max="8192" width="4.7265625" style="215" customWidth="1"/>
    <col min="8193" max="8193" width="102.7265625" style="215" customWidth="1"/>
    <col min="8194" max="8194" width="4.7265625" style="215" customWidth="1"/>
    <col min="8195" max="8447" width="8.7265625" style="215"/>
    <col min="8448" max="8448" width="4.7265625" style="215" customWidth="1"/>
    <col min="8449" max="8449" width="102.7265625" style="215" customWidth="1"/>
    <col min="8450" max="8450" width="4.7265625" style="215" customWidth="1"/>
    <col min="8451" max="8703" width="8.7265625" style="215"/>
    <col min="8704" max="8704" width="4.7265625" style="215" customWidth="1"/>
    <col min="8705" max="8705" width="102.7265625" style="215" customWidth="1"/>
    <col min="8706" max="8706" width="4.7265625" style="215" customWidth="1"/>
    <col min="8707" max="8959" width="8.7265625" style="215"/>
    <col min="8960" max="8960" width="4.7265625" style="215" customWidth="1"/>
    <col min="8961" max="8961" width="102.7265625" style="215" customWidth="1"/>
    <col min="8962" max="8962" width="4.7265625" style="215" customWidth="1"/>
    <col min="8963" max="9215" width="8.7265625" style="215"/>
    <col min="9216" max="9216" width="4.7265625" style="215" customWidth="1"/>
    <col min="9217" max="9217" width="102.7265625" style="215" customWidth="1"/>
    <col min="9218" max="9218" width="4.7265625" style="215" customWidth="1"/>
    <col min="9219" max="9471" width="8.7265625" style="215"/>
    <col min="9472" max="9472" width="4.7265625" style="215" customWidth="1"/>
    <col min="9473" max="9473" width="102.7265625" style="215" customWidth="1"/>
    <col min="9474" max="9474" width="4.7265625" style="215" customWidth="1"/>
    <col min="9475" max="9727" width="8.7265625" style="215"/>
    <col min="9728" max="9728" width="4.7265625" style="215" customWidth="1"/>
    <col min="9729" max="9729" width="102.7265625" style="215" customWidth="1"/>
    <col min="9730" max="9730" width="4.7265625" style="215" customWidth="1"/>
    <col min="9731" max="9983" width="8.7265625" style="215"/>
    <col min="9984" max="9984" width="4.7265625" style="215" customWidth="1"/>
    <col min="9985" max="9985" width="102.7265625" style="215" customWidth="1"/>
    <col min="9986" max="9986" width="4.7265625" style="215" customWidth="1"/>
    <col min="9987" max="10239" width="8.7265625" style="215"/>
    <col min="10240" max="10240" width="4.7265625" style="215" customWidth="1"/>
    <col min="10241" max="10241" width="102.7265625" style="215" customWidth="1"/>
    <col min="10242" max="10242" width="4.7265625" style="215" customWidth="1"/>
    <col min="10243" max="10495" width="8.7265625" style="215"/>
    <col min="10496" max="10496" width="4.7265625" style="215" customWidth="1"/>
    <col min="10497" max="10497" width="102.7265625" style="215" customWidth="1"/>
    <col min="10498" max="10498" width="4.7265625" style="215" customWidth="1"/>
    <col min="10499" max="10751" width="8.7265625" style="215"/>
    <col min="10752" max="10752" width="4.7265625" style="215" customWidth="1"/>
    <col min="10753" max="10753" width="102.7265625" style="215" customWidth="1"/>
    <col min="10754" max="10754" width="4.7265625" style="215" customWidth="1"/>
    <col min="10755" max="11007" width="8.7265625" style="215"/>
    <col min="11008" max="11008" width="4.7265625" style="215" customWidth="1"/>
    <col min="11009" max="11009" width="102.7265625" style="215" customWidth="1"/>
    <col min="11010" max="11010" width="4.7265625" style="215" customWidth="1"/>
    <col min="11011" max="11263" width="8.7265625" style="215"/>
    <col min="11264" max="11264" width="4.7265625" style="215" customWidth="1"/>
    <col min="11265" max="11265" width="102.7265625" style="215" customWidth="1"/>
    <col min="11266" max="11266" width="4.7265625" style="215" customWidth="1"/>
    <col min="11267" max="11519" width="8.7265625" style="215"/>
    <col min="11520" max="11520" width="4.7265625" style="215" customWidth="1"/>
    <col min="11521" max="11521" width="102.7265625" style="215" customWidth="1"/>
    <col min="11522" max="11522" width="4.7265625" style="215" customWidth="1"/>
    <col min="11523" max="11775" width="8.7265625" style="215"/>
    <col min="11776" max="11776" width="4.7265625" style="215" customWidth="1"/>
    <col min="11777" max="11777" width="102.7265625" style="215" customWidth="1"/>
    <col min="11778" max="11778" width="4.7265625" style="215" customWidth="1"/>
    <col min="11779" max="12031" width="8.7265625" style="215"/>
    <col min="12032" max="12032" width="4.7265625" style="215" customWidth="1"/>
    <col min="12033" max="12033" width="102.7265625" style="215" customWidth="1"/>
    <col min="12034" max="12034" width="4.7265625" style="215" customWidth="1"/>
    <col min="12035" max="12287" width="8.7265625" style="215"/>
    <col min="12288" max="12288" width="4.7265625" style="215" customWidth="1"/>
    <col min="12289" max="12289" width="102.7265625" style="215" customWidth="1"/>
    <col min="12290" max="12290" width="4.7265625" style="215" customWidth="1"/>
    <col min="12291" max="12543" width="8.7265625" style="215"/>
    <col min="12544" max="12544" width="4.7265625" style="215" customWidth="1"/>
    <col min="12545" max="12545" width="102.7265625" style="215" customWidth="1"/>
    <col min="12546" max="12546" width="4.7265625" style="215" customWidth="1"/>
    <col min="12547" max="12799" width="8.7265625" style="215"/>
    <col min="12800" max="12800" width="4.7265625" style="215" customWidth="1"/>
    <col min="12801" max="12801" width="102.7265625" style="215" customWidth="1"/>
    <col min="12802" max="12802" width="4.7265625" style="215" customWidth="1"/>
    <col min="12803" max="13055" width="8.7265625" style="215"/>
    <col min="13056" max="13056" width="4.7265625" style="215" customWidth="1"/>
    <col min="13057" max="13057" width="102.7265625" style="215" customWidth="1"/>
    <col min="13058" max="13058" width="4.7265625" style="215" customWidth="1"/>
    <col min="13059" max="13311" width="8.7265625" style="215"/>
    <col min="13312" max="13312" width="4.7265625" style="215" customWidth="1"/>
    <col min="13313" max="13313" width="102.7265625" style="215" customWidth="1"/>
    <col min="13314" max="13314" width="4.7265625" style="215" customWidth="1"/>
    <col min="13315" max="13567" width="8.7265625" style="215"/>
    <col min="13568" max="13568" width="4.7265625" style="215" customWidth="1"/>
    <col min="13569" max="13569" width="102.7265625" style="215" customWidth="1"/>
    <col min="13570" max="13570" width="4.7265625" style="215" customWidth="1"/>
    <col min="13571" max="13823" width="8.7265625" style="215"/>
    <col min="13824" max="13824" width="4.7265625" style="215" customWidth="1"/>
    <col min="13825" max="13825" width="102.7265625" style="215" customWidth="1"/>
    <col min="13826" max="13826" width="4.7265625" style="215" customWidth="1"/>
    <col min="13827" max="14079" width="8.7265625" style="215"/>
    <col min="14080" max="14080" width="4.7265625" style="215" customWidth="1"/>
    <col min="14081" max="14081" width="102.7265625" style="215" customWidth="1"/>
    <col min="14082" max="14082" width="4.7265625" style="215" customWidth="1"/>
    <col min="14083" max="14335" width="8.7265625" style="215"/>
    <col min="14336" max="14336" width="4.7265625" style="215" customWidth="1"/>
    <col min="14337" max="14337" width="102.7265625" style="215" customWidth="1"/>
    <col min="14338" max="14338" width="4.7265625" style="215" customWidth="1"/>
    <col min="14339" max="14591" width="8.7265625" style="215"/>
    <col min="14592" max="14592" width="4.7265625" style="215" customWidth="1"/>
    <col min="14593" max="14593" width="102.7265625" style="215" customWidth="1"/>
    <col min="14594" max="14594" width="4.7265625" style="215" customWidth="1"/>
    <col min="14595" max="14847" width="8.7265625" style="215"/>
    <col min="14848" max="14848" width="4.7265625" style="215" customWidth="1"/>
    <col min="14849" max="14849" width="102.7265625" style="215" customWidth="1"/>
    <col min="14850" max="14850" width="4.7265625" style="215" customWidth="1"/>
    <col min="14851" max="15103" width="8.7265625" style="215"/>
    <col min="15104" max="15104" width="4.7265625" style="215" customWidth="1"/>
    <col min="15105" max="15105" width="102.7265625" style="215" customWidth="1"/>
    <col min="15106" max="15106" width="4.7265625" style="215" customWidth="1"/>
    <col min="15107" max="15359" width="8.7265625" style="215"/>
    <col min="15360" max="15360" width="4.7265625" style="215" customWidth="1"/>
    <col min="15361" max="15361" width="102.7265625" style="215" customWidth="1"/>
    <col min="15362" max="15362" width="4.7265625" style="215" customWidth="1"/>
    <col min="15363" max="15615" width="8.7265625" style="215"/>
    <col min="15616" max="15616" width="4.7265625" style="215" customWidth="1"/>
    <col min="15617" max="15617" width="102.7265625" style="215" customWidth="1"/>
    <col min="15618" max="15618" width="4.7265625" style="215" customWidth="1"/>
    <col min="15619" max="15871" width="8.7265625" style="215"/>
    <col min="15872" max="15872" width="4.7265625" style="215" customWidth="1"/>
    <col min="15873" max="15873" width="102.7265625" style="215" customWidth="1"/>
    <col min="15874" max="15874" width="4.7265625" style="215" customWidth="1"/>
    <col min="15875" max="16127" width="8.7265625" style="215"/>
    <col min="16128" max="16128" width="4.7265625" style="215" customWidth="1"/>
    <col min="16129" max="16129" width="102.7265625" style="215" customWidth="1"/>
    <col min="16130" max="16130" width="4.7265625" style="215" customWidth="1"/>
    <col min="16131" max="16384" width="8.7265625" style="215"/>
  </cols>
  <sheetData>
    <row r="2" spans="1:1" ht="15.5">
      <c r="A2" s="214" t="s">
        <v>808</v>
      </c>
    </row>
    <row r="4" spans="1:1" ht="26">
      <c r="A4" s="216" t="s">
        <v>809</v>
      </c>
    </row>
    <row r="5" spans="1:1" ht="273">
      <c r="A5" s="216" t="s">
        <v>810</v>
      </c>
    </row>
    <row r="6" spans="1:1" ht="117">
      <c r="A6" s="216" t="s">
        <v>811</v>
      </c>
    </row>
    <row r="7" spans="1:1" ht="91">
      <c r="A7" s="216" t="s">
        <v>812</v>
      </c>
    </row>
    <row r="8" spans="1:1">
      <c r="A8" s="217"/>
    </row>
    <row r="9" spans="1:1">
      <c r="A9" s="217"/>
    </row>
    <row r="11" spans="1:1" ht="15.5">
      <c r="A11" s="218" t="s">
        <v>813</v>
      </c>
    </row>
    <row r="12" spans="1:1" ht="390">
      <c r="A12" s="215" t="s">
        <v>814</v>
      </c>
    </row>
    <row r="13" spans="1:1" ht="143">
      <c r="A13" s="215" t="s">
        <v>815</v>
      </c>
    </row>
    <row r="14" spans="1:1" s="220" customFormat="1">
      <c r="A14" s="219" t="s">
        <v>816</v>
      </c>
    </row>
    <row r="15" spans="1:1" s="220" customFormat="1" ht="78">
      <c r="A15" s="221" t="s">
        <v>817</v>
      </c>
    </row>
    <row r="16" spans="1:1" s="220" customFormat="1">
      <c r="A16" s="219" t="s">
        <v>818</v>
      </c>
    </row>
    <row r="17" spans="1:1" s="220" customFormat="1" ht="39">
      <c r="A17" s="221" t="s">
        <v>819</v>
      </c>
    </row>
    <row r="18" spans="1:1" s="220" customFormat="1">
      <c r="A18" s="221"/>
    </row>
    <row r="19" spans="1:1" ht="15.5">
      <c r="A19" s="222" t="s">
        <v>820</v>
      </c>
    </row>
    <row r="20" spans="1:1" ht="409.5" customHeight="1">
      <c r="A20" s="215" t="s">
        <v>821</v>
      </c>
    </row>
    <row r="21" spans="1:1" ht="156">
      <c r="A21" s="215" t="s">
        <v>822</v>
      </c>
    </row>
    <row r="23" spans="1:1" ht="15.5">
      <c r="A23" s="223" t="s">
        <v>823</v>
      </c>
    </row>
    <row r="24" spans="1:1">
      <c r="A24" s="224" t="s">
        <v>824</v>
      </c>
    </row>
    <row r="25" spans="1:1">
      <c r="A25" s="215" t="s">
        <v>825</v>
      </c>
    </row>
    <row r="26" spans="1:1" ht="39">
      <c r="A26" s="215" t="s">
        <v>826</v>
      </c>
    </row>
    <row r="27" spans="1:1" ht="39">
      <c r="A27" s="215" t="s">
        <v>827</v>
      </c>
    </row>
    <row r="28" spans="1:1" ht="26">
      <c r="A28" s="215" t="s">
        <v>828</v>
      </c>
    </row>
    <row r="29" spans="1:1" ht="26">
      <c r="A29" s="215" t="s">
        <v>829</v>
      </c>
    </row>
    <row r="30" spans="1:1" ht="26">
      <c r="A30" s="215" t="s">
        <v>830</v>
      </c>
    </row>
    <row r="31" spans="1:1">
      <c r="A31" s="215" t="s">
        <v>831</v>
      </c>
    </row>
    <row r="32" spans="1:1" ht="39">
      <c r="A32" s="215" t="s">
        <v>832</v>
      </c>
    </row>
    <row r="33" spans="1:1">
      <c r="A33" s="215" t="s">
        <v>833</v>
      </c>
    </row>
    <row r="34" spans="1:1" ht="39">
      <c r="A34" s="215" t="s">
        <v>834</v>
      </c>
    </row>
    <row r="35" spans="1:1" ht="39">
      <c r="A35" s="215" t="s">
        <v>835</v>
      </c>
    </row>
    <row r="36" spans="1:1" ht="26">
      <c r="A36" s="215" t="s">
        <v>836</v>
      </c>
    </row>
    <row r="37" spans="1:1">
      <c r="A37" s="215" t="s">
        <v>837</v>
      </c>
    </row>
    <row r="38" spans="1:1" ht="26">
      <c r="A38" s="215" t="s">
        <v>838</v>
      </c>
    </row>
    <row r="39" spans="1:1" ht="26">
      <c r="A39" s="215" t="s">
        <v>839</v>
      </c>
    </row>
    <row r="40" spans="1:1" ht="26">
      <c r="A40" s="215" t="s">
        <v>840</v>
      </c>
    </row>
    <row r="41" spans="1:1" ht="52">
      <c r="A41" s="215" t="s">
        <v>841</v>
      </c>
    </row>
    <row r="42" spans="1:1" ht="65">
      <c r="A42" s="215" t="s">
        <v>842</v>
      </c>
    </row>
    <row r="43" spans="1:1">
      <c r="A43" s="215" t="s">
        <v>843</v>
      </c>
    </row>
    <row r="44" spans="1:1" ht="26">
      <c r="A44" s="215" t="s">
        <v>844</v>
      </c>
    </row>
    <row r="45" spans="1:1" ht="26">
      <c r="A45" s="215" t="s">
        <v>845</v>
      </c>
    </row>
    <row r="46" spans="1:1" ht="26">
      <c r="A46" s="215" t="s">
        <v>846</v>
      </c>
    </row>
    <row r="47" spans="1:1">
      <c r="A47" s="215" t="s">
        <v>847</v>
      </c>
    </row>
    <row r="48" spans="1:1" ht="26">
      <c r="A48" s="215" t="s">
        <v>848</v>
      </c>
    </row>
    <row r="49" spans="1:1" ht="26">
      <c r="A49" s="215" t="s">
        <v>849</v>
      </c>
    </row>
    <row r="50" spans="1:1" ht="39">
      <c r="A50" s="215" t="s">
        <v>850</v>
      </c>
    </row>
    <row r="51" spans="1:1" ht="26">
      <c r="A51" s="215" t="s">
        <v>851</v>
      </c>
    </row>
    <row r="52" spans="1:1" ht="39">
      <c r="A52" s="215" t="s">
        <v>852</v>
      </c>
    </row>
    <row r="53" spans="1:1" ht="39">
      <c r="A53" s="215" t="s">
        <v>853</v>
      </c>
    </row>
    <row r="54" spans="1:1" ht="26">
      <c r="A54" s="215" t="s">
        <v>854</v>
      </c>
    </row>
    <row r="55" spans="1:1" ht="26">
      <c r="A55" s="215" t="s">
        <v>855</v>
      </c>
    </row>
    <row r="56" spans="1:1">
      <c r="A56" s="215" t="s">
        <v>856</v>
      </c>
    </row>
    <row r="57" spans="1:1">
      <c r="A57" s="215" t="s">
        <v>857</v>
      </c>
    </row>
    <row r="58" spans="1:1" ht="39">
      <c r="A58" s="215" t="s">
        <v>858</v>
      </c>
    </row>
    <row r="59" spans="1:1" ht="117">
      <c r="A59" s="215" t="s">
        <v>859</v>
      </c>
    </row>
    <row r="60" spans="1:1" ht="52">
      <c r="A60" s="215" t="s">
        <v>860</v>
      </c>
    </row>
    <row r="61" spans="1:1" s="226" customFormat="1">
      <c r="A61" s="225" t="s">
        <v>861</v>
      </c>
    </row>
    <row r="62" spans="1:1" ht="39">
      <c r="A62" s="215" t="s">
        <v>862</v>
      </c>
    </row>
    <row r="63" spans="1:1" s="226" customFormat="1" ht="39">
      <c r="A63" s="225" t="s">
        <v>863</v>
      </c>
    </row>
    <row r="64" spans="1:1" s="226" customFormat="1" ht="26">
      <c r="A64" s="225" t="s">
        <v>864</v>
      </c>
    </row>
    <row r="65" spans="1:1" s="226" customFormat="1" ht="26">
      <c r="A65" s="225" t="s">
        <v>865</v>
      </c>
    </row>
    <row r="66" spans="1:1">
      <c r="A66" s="215" t="s">
        <v>866</v>
      </c>
    </row>
    <row r="67" spans="1:1" ht="78">
      <c r="A67" s="215" t="s">
        <v>867</v>
      </c>
    </row>
    <row r="69" spans="1:1">
      <c r="A69" s="227" t="s">
        <v>868</v>
      </c>
    </row>
    <row r="70" spans="1:1">
      <c r="A70" s="215" t="s">
        <v>825</v>
      </c>
    </row>
    <row r="71" spans="1:1" ht="39">
      <c r="A71" s="215" t="s">
        <v>826</v>
      </c>
    </row>
    <row r="72" spans="1:1" ht="39">
      <c r="A72" s="215" t="s">
        <v>827</v>
      </c>
    </row>
    <row r="73" spans="1:1" ht="26">
      <c r="A73" s="215" t="s">
        <v>828</v>
      </c>
    </row>
    <row r="74" spans="1:1" ht="26">
      <c r="A74" s="215" t="s">
        <v>829</v>
      </c>
    </row>
    <row r="75" spans="1:1" ht="26">
      <c r="A75" s="215" t="s">
        <v>830</v>
      </c>
    </row>
    <row r="76" spans="1:1">
      <c r="A76" s="215" t="s">
        <v>831</v>
      </c>
    </row>
    <row r="77" spans="1:1" ht="39">
      <c r="A77" s="215" t="s">
        <v>869</v>
      </c>
    </row>
    <row r="78" spans="1:1">
      <c r="A78" s="215" t="s">
        <v>833</v>
      </c>
    </row>
    <row r="79" spans="1:1" ht="39">
      <c r="A79" s="215" t="s">
        <v>870</v>
      </c>
    </row>
    <row r="80" spans="1:1" ht="39">
      <c r="A80" s="215" t="s">
        <v>835</v>
      </c>
    </row>
    <row r="81" spans="1:1" ht="26">
      <c r="A81" s="215" t="s">
        <v>836</v>
      </c>
    </row>
    <row r="82" spans="1:1">
      <c r="A82" s="215" t="s">
        <v>837</v>
      </c>
    </row>
    <row r="83" spans="1:1" ht="26">
      <c r="A83" s="215" t="s">
        <v>838</v>
      </c>
    </row>
    <row r="84" spans="1:1">
      <c r="A84" s="215" t="s">
        <v>871</v>
      </c>
    </row>
    <row r="85" spans="1:1" ht="26">
      <c r="A85" s="215" t="s">
        <v>840</v>
      </c>
    </row>
    <row r="86" spans="1:1" ht="39">
      <c r="A86" s="215" t="s">
        <v>872</v>
      </c>
    </row>
    <row r="87" spans="1:1" ht="39">
      <c r="A87" s="215" t="s">
        <v>873</v>
      </c>
    </row>
    <row r="88" spans="1:1">
      <c r="A88" s="215" t="s">
        <v>843</v>
      </c>
    </row>
    <row r="89" spans="1:1" ht="26">
      <c r="A89" s="225" t="s">
        <v>844</v>
      </c>
    </row>
    <row r="90" spans="1:1" ht="26">
      <c r="A90" s="215" t="s">
        <v>845</v>
      </c>
    </row>
    <row r="91" spans="1:1" ht="26">
      <c r="A91" s="215" t="s">
        <v>846</v>
      </c>
    </row>
    <row r="92" spans="1:1">
      <c r="A92" s="215" t="s">
        <v>847</v>
      </c>
    </row>
    <row r="93" spans="1:1" ht="26">
      <c r="A93" s="215" t="s">
        <v>848</v>
      </c>
    </row>
    <row r="94" spans="1:1" ht="26">
      <c r="A94" s="215" t="s">
        <v>849</v>
      </c>
    </row>
    <row r="95" spans="1:1">
      <c r="A95" s="215" t="s">
        <v>874</v>
      </c>
    </row>
    <row r="96" spans="1:1" ht="26">
      <c r="A96" s="215" t="s">
        <v>875</v>
      </c>
    </row>
    <row r="97" spans="1:1" ht="78">
      <c r="A97" s="225" t="s">
        <v>876</v>
      </c>
    </row>
    <row r="98" spans="1:1" ht="39">
      <c r="A98" s="215" t="s">
        <v>852</v>
      </c>
    </row>
    <row r="99" spans="1:1" ht="39">
      <c r="A99" s="215" t="s">
        <v>877</v>
      </c>
    </row>
    <row r="100" spans="1:1" ht="26">
      <c r="A100" s="215" t="s">
        <v>854</v>
      </c>
    </row>
    <row r="101" spans="1:1" ht="26">
      <c r="A101" s="215" t="s">
        <v>878</v>
      </c>
    </row>
    <row r="102" spans="1:1">
      <c r="A102" s="215" t="s">
        <v>856</v>
      </c>
    </row>
    <row r="103" spans="1:1" ht="26">
      <c r="A103" s="215" t="s">
        <v>879</v>
      </c>
    </row>
    <row r="104" spans="1:1" ht="26">
      <c r="A104" s="215" t="s">
        <v>880</v>
      </c>
    </row>
    <row r="105" spans="1:1" ht="91">
      <c r="A105" s="225" t="s">
        <v>881</v>
      </c>
    </row>
    <row r="106" spans="1:1" ht="52">
      <c r="A106" s="215" t="s">
        <v>882</v>
      </c>
    </row>
    <row r="107" spans="1:1" s="226" customFormat="1">
      <c r="A107" s="225" t="s">
        <v>861</v>
      </c>
    </row>
    <row r="108" spans="1:1">
      <c r="A108" s="224"/>
    </row>
    <row r="109" spans="1:1" s="226" customFormat="1">
      <c r="A109" s="227" t="s">
        <v>883</v>
      </c>
    </row>
    <row r="110" spans="1:1">
      <c r="A110" s="215" t="s">
        <v>825</v>
      </c>
    </row>
    <row r="111" spans="1:1" ht="39">
      <c r="A111" s="215" t="s">
        <v>826</v>
      </c>
    </row>
    <row r="112" spans="1:1" ht="39">
      <c r="A112" s="215" t="s">
        <v>827</v>
      </c>
    </row>
    <row r="113" spans="1:1" ht="26">
      <c r="A113" s="215" t="s">
        <v>828</v>
      </c>
    </row>
    <row r="114" spans="1:1" ht="26">
      <c r="A114" s="215" t="s">
        <v>829</v>
      </c>
    </row>
    <row r="115" spans="1:1" ht="26">
      <c r="A115" s="215" t="s">
        <v>830</v>
      </c>
    </row>
    <row r="116" spans="1:1">
      <c r="A116" s="215" t="s">
        <v>831</v>
      </c>
    </row>
    <row r="117" spans="1:1" ht="39">
      <c r="A117" s="215" t="s">
        <v>832</v>
      </c>
    </row>
    <row r="118" spans="1:1">
      <c r="A118" s="215" t="s">
        <v>833</v>
      </c>
    </row>
    <row r="119" spans="1:1" ht="39">
      <c r="A119" s="215" t="s">
        <v>834</v>
      </c>
    </row>
    <row r="120" spans="1:1" ht="39">
      <c r="A120" s="215" t="s">
        <v>835</v>
      </c>
    </row>
    <row r="121" spans="1:1" ht="26">
      <c r="A121" s="215" t="s">
        <v>836</v>
      </c>
    </row>
    <row r="122" spans="1:1">
      <c r="A122" s="215" t="s">
        <v>837</v>
      </c>
    </row>
    <row r="123" spans="1:1" ht="26">
      <c r="A123" s="215" t="s">
        <v>838</v>
      </c>
    </row>
    <row r="124" spans="1:1">
      <c r="A124" s="215" t="s">
        <v>884</v>
      </c>
    </row>
    <row r="125" spans="1:1" ht="26">
      <c r="A125" s="215" t="s">
        <v>840</v>
      </c>
    </row>
    <row r="126" spans="1:1" ht="39">
      <c r="A126" s="215" t="s">
        <v>885</v>
      </c>
    </row>
    <row r="127" spans="1:1" ht="65">
      <c r="A127" s="215" t="s">
        <v>886</v>
      </c>
    </row>
    <row r="128" spans="1:1">
      <c r="A128" s="215" t="s">
        <v>843</v>
      </c>
    </row>
    <row r="129" spans="1:1" ht="26">
      <c r="A129" s="215" t="s">
        <v>844</v>
      </c>
    </row>
    <row r="130" spans="1:1" ht="26">
      <c r="A130" s="215" t="s">
        <v>845</v>
      </c>
    </row>
    <row r="131" spans="1:1" ht="26">
      <c r="A131" s="215" t="s">
        <v>846</v>
      </c>
    </row>
    <row r="132" spans="1:1">
      <c r="A132" s="215" t="s">
        <v>847</v>
      </c>
    </row>
    <row r="133" spans="1:1" ht="26">
      <c r="A133" s="215" t="s">
        <v>887</v>
      </c>
    </row>
    <row r="134" spans="1:1" ht="26">
      <c r="A134" s="215" t="s">
        <v>849</v>
      </c>
    </row>
    <row r="135" spans="1:1" ht="39">
      <c r="A135" s="215" t="s">
        <v>850</v>
      </c>
    </row>
    <row r="136" spans="1:1" ht="26">
      <c r="A136" s="215" t="s">
        <v>851</v>
      </c>
    </row>
    <row r="137" spans="1:1" ht="39">
      <c r="A137" s="215" t="s">
        <v>852</v>
      </c>
    </row>
    <row r="138" spans="1:1" ht="39">
      <c r="A138" s="215" t="s">
        <v>853</v>
      </c>
    </row>
    <row r="139" spans="1:1" ht="26">
      <c r="A139" s="215" t="s">
        <v>854</v>
      </c>
    </row>
    <row r="140" spans="1:1" ht="26">
      <c r="A140" s="215" t="s">
        <v>855</v>
      </c>
    </row>
    <row r="141" spans="1:1">
      <c r="A141" s="215" t="s">
        <v>856</v>
      </c>
    </row>
    <row r="142" spans="1:1">
      <c r="A142" s="215" t="s">
        <v>888</v>
      </c>
    </row>
    <row r="143" spans="1:1" ht="26">
      <c r="A143" s="215" t="s">
        <v>880</v>
      </c>
    </row>
    <row r="144" spans="1:1" ht="78">
      <c r="A144" s="215" t="s">
        <v>889</v>
      </c>
    </row>
    <row r="145" spans="1:5" ht="77.25" customHeight="1">
      <c r="A145" s="215" t="s">
        <v>890</v>
      </c>
    </row>
    <row r="146" spans="1:5" s="229" customFormat="1" ht="15.5">
      <c r="A146" s="228" t="s">
        <v>891</v>
      </c>
    </row>
    <row r="147" spans="1:5" s="226" customFormat="1">
      <c r="A147" s="230" t="s">
        <v>892</v>
      </c>
      <c r="B147" s="231"/>
      <c r="C147" s="231"/>
      <c r="D147" s="231"/>
      <c r="E147" s="231"/>
    </row>
    <row r="148" spans="1:5" s="226" customFormat="1" ht="26">
      <c r="A148" s="232" t="s">
        <v>893</v>
      </c>
      <c r="B148" s="233"/>
      <c r="C148" s="233"/>
      <c r="D148" s="233"/>
    </row>
    <row r="149" spans="1:5" s="226" customFormat="1">
      <c r="A149" s="234" t="s">
        <v>894</v>
      </c>
      <c r="B149" s="233"/>
      <c r="C149" s="233"/>
      <c r="D149" s="233"/>
    </row>
    <row r="150" spans="1:5" s="226" customFormat="1" ht="26">
      <c r="A150" s="234" t="s">
        <v>895</v>
      </c>
      <c r="B150" s="233"/>
      <c r="C150" s="233"/>
      <c r="D150" s="233"/>
    </row>
    <row r="151" spans="1:5" s="226" customFormat="1">
      <c r="A151" s="234" t="s">
        <v>896</v>
      </c>
      <c r="B151" s="233"/>
      <c r="C151" s="233"/>
      <c r="D151" s="233"/>
    </row>
    <row r="152" spans="1:5" s="226" customFormat="1" ht="26">
      <c r="A152" s="234" t="s">
        <v>897</v>
      </c>
      <c r="B152" s="233"/>
      <c r="C152" s="233"/>
      <c r="D152" s="233"/>
    </row>
    <row r="153" spans="1:5" s="226" customFormat="1">
      <c r="A153" s="234" t="s">
        <v>898</v>
      </c>
      <c r="B153" s="233"/>
      <c r="C153" s="233"/>
      <c r="D153" s="233"/>
    </row>
    <row r="154" spans="1:5" s="226" customFormat="1">
      <c r="A154" s="234" t="s">
        <v>899</v>
      </c>
      <c r="B154" s="233"/>
      <c r="C154" s="233"/>
      <c r="D154" s="233"/>
    </row>
    <row r="155" spans="1:5" s="226" customFormat="1" ht="26">
      <c r="A155" s="234" t="s">
        <v>900</v>
      </c>
      <c r="B155" s="233"/>
      <c r="C155" s="233"/>
      <c r="D155" s="233"/>
    </row>
    <row r="156" spans="1:5" s="226" customFormat="1">
      <c r="A156" s="230" t="s">
        <v>901</v>
      </c>
      <c r="B156" s="231"/>
      <c r="C156" s="231"/>
      <c r="D156" s="231"/>
      <c r="E156" s="231"/>
    </row>
    <row r="157" spans="1:5" s="226" customFormat="1" ht="26">
      <c r="A157" s="234" t="s">
        <v>902</v>
      </c>
      <c r="B157" s="233"/>
      <c r="C157" s="233"/>
      <c r="D157" s="233"/>
    </row>
    <row r="158" spans="1:5" s="226" customFormat="1" ht="26">
      <c r="A158" s="234" t="s">
        <v>903</v>
      </c>
      <c r="B158" s="233"/>
      <c r="C158" s="233"/>
      <c r="D158" s="233"/>
    </row>
    <row r="159" spans="1:5" s="226" customFormat="1" ht="39">
      <c r="A159" s="234" t="s">
        <v>904</v>
      </c>
      <c r="B159" s="233"/>
      <c r="C159" s="233"/>
      <c r="D159" s="233"/>
    </row>
    <row r="160" spans="1:5" s="226" customFormat="1">
      <c r="A160" s="234" t="s">
        <v>905</v>
      </c>
      <c r="B160" s="233"/>
      <c r="C160" s="233"/>
      <c r="D160" s="233"/>
    </row>
    <row r="161" spans="1:5" s="226" customFormat="1">
      <c r="A161" s="234" t="s">
        <v>906</v>
      </c>
      <c r="B161" s="233"/>
      <c r="C161" s="233"/>
      <c r="D161" s="233"/>
    </row>
    <row r="162" spans="1:5" s="226" customFormat="1">
      <c r="A162" s="234" t="s">
        <v>907</v>
      </c>
      <c r="B162" s="233"/>
      <c r="C162" s="233"/>
      <c r="D162" s="233"/>
    </row>
    <row r="163" spans="1:5" s="226" customFormat="1">
      <c r="A163" s="230" t="s">
        <v>908</v>
      </c>
      <c r="B163" s="231"/>
      <c r="C163" s="231"/>
      <c r="D163" s="231"/>
      <c r="E163" s="231"/>
    </row>
    <row r="164" spans="1:5" s="226" customFormat="1">
      <c r="A164" s="234" t="s">
        <v>909</v>
      </c>
      <c r="B164" s="233"/>
      <c r="C164" s="233"/>
      <c r="D164" s="233"/>
    </row>
    <row r="165" spans="1:5" s="226" customFormat="1">
      <c r="A165" s="234" t="s">
        <v>910</v>
      </c>
      <c r="B165" s="233"/>
      <c r="C165" s="233"/>
      <c r="D165" s="233"/>
    </row>
    <row r="166" spans="1:5" s="226" customFormat="1">
      <c r="A166" s="230" t="s">
        <v>911</v>
      </c>
      <c r="B166" s="231"/>
      <c r="C166" s="231"/>
      <c r="D166" s="231"/>
      <c r="E166" s="231"/>
    </row>
    <row r="167" spans="1:5" ht="182">
      <c r="A167" s="215" t="s">
        <v>912</v>
      </c>
    </row>
    <row r="168" spans="1:5" ht="195">
      <c r="A168" s="215" t="s">
        <v>913</v>
      </c>
    </row>
    <row r="169" spans="1:5" ht="182">
      <c r="A169" s="215" t="s">
        <v>914</v>
      </c>
    </row>
    <row r="171" spans="1:5" ht="15.5">
      <c r="A171" s="235" t="s">
        <v>915</v>
      </c>
    </row>
    <row r="172" spans="1:5" ht="364">
      <c r="A172" s="215" t="s">
        <v>916</v>
      </c>
    </row>
    <row r="173" spans="1:5" ht="260">
      <c r="A173" s="215" t="s">
        <v>917</v>
      </c>
    </row>
    <row r="174" spans="1:5" ht="325">
      <c r="A174" s="215" t="s">
        <v>918</v>
      </c>
    </row>
    <row r="175" spans="1:5" ht="338">
      <c r="A175" s="215" t="s">
        <v>919</v>
      </c>
    </row>
    <row r="176" spans="1:5" ht="299">
      <c r="A176" s="215" t="s">
        <v>920</v>
      </c>
    </row>
  </sheetData>
  <pageMargins left="0.59055118110236227" right="0.19685039370078741" top="0.59055118110236227" bottom="0.59055118110236227" header="0.19685039370078741" footer="0.19685039370078741"/>
  <pageSetup paperSize="9" scale="90" fitToHeight="2000" orientation="portrait" r:id="rId1"/>
  <headerFooter alignWithMargins="0">
    <oddHeader xml:space="preserve">&amp;L&amp;G&amp;C&amp;"Arial Narrow,Uobičajeno"&amp;8 građevina: OHBP I DNEVNA BOLNICA
lokacija građevine: Osijek, Josipa Huttlera 4, na k.č.br. 6686 k.o. Osijek&amp;R&amp;8 &amp;"Arial Narrow,Uobičajeno"investitor: KLINIČKI BOLNIČKI CENTAR OSIJEK 
</oddHeader>
    <oddFooter>&amp;L&amp;"Arial Narrow,Uobičajeno"&amp;8troškovnik: INSTALACIJA
revizija: R1/12.2018.&amp;C&amp;"Arial Narrow,Uobičajeno"&amp;8&amp;A
&amp;R&amp;"Arial Narrow,Uobičajeno"&amp;8stranica &amp;10&amp;P</oddFooter>
  </headerFooter>
  <rowBreaks count="5" manualBreakCount="5">
    <brk id="9" man="1"/>
    <brk id="17" man="1"/>
    <brk id="21" man="1"/>
    <brk id="108" man="1"/>
    <brk id="170" man="1"/>
  </rowBreaks>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2"/>
    <pageSetUpPr fitToPage="1"/>
  </sheetPr>
  <dimension ref="A1:N72"/>
  <sheetViews>
    <sheetView view="pageBreakPreview" topLeftCell="A28" zoomScale="70" zoomScaleNormal="75" zoomScaleSheetLayoutView="70" workbookViewId="0">
      <selection activeCell="I7" sqref="I7"/>
    </sheetView>
  </sheetViews>
  <sheetFormatPr defaultColWidth="9.1796875" defaultRowHeight="20.149999999999999" customHeight="1"/>
  <cols>
    <col min="1" max="1" width="11.7265625" style="278" customWidth="1"/>
    <col min="2" max="2" width="82.1796875" style="274" customWidth="1"/>
    <col min="3" max="3" width="22" style="275" customWidth="1"/>
    <col min="4" max="4" width="13.54296875" style="274" customWidth="1"/>
    <col min="5" max="6" width="8.26953125" style="279" customWidth="1"/>
    <col min="7" max="8" width="11" style="274" customWidth="1"/>
    <col min="9" max="14" width="9.453125" style="280" customWidth="1"/>
    <col min="15" max="16" width="9.453125" style="274" customWidth="1"/>
    <col min="17" max="17" width="9.1796875" style="274"/>
    <col min="18" max="18" width="5.453125" style="274" customWidth="1"/>
    <col min="19" max="25" width="12.1796875" style="274" customWidth="1"/>
    <col min="26" max="26" width="5.7265625" style="274" customWidth="1"/>
    <col min="27" max="27" width="7" style="274" customWidth="1"/>
    <col min="28" max="30" width="5.7265625" style="274" customWidth="1"/>
    <col min="31" max="16384" width="9.1796875" style="274"/>
  </cols>
  <sheetData>
    <row r="1" spans="1:3" s="239" customFormat="1" ht="39" customHeight="1">
      <c r="A1" s="236"/>
      <c r="B1" s="237" t="s">
        <v>921</v>
      </c>
      <c r="C1" s="238"/>
    </row>
    <row r="2" spans="1:3" s="243" customFormat="1" ht="28">
      <c r="A2" s="240" t="s">
        <v>922</v>
      </c>
      <c r="B2" s="241" t="s">
        <v>923</v>
      </c>
      <c r="C2" s="242"/>
    </row>
    <row r="3" spans="1:3" s="243" customFormat="1" ht="64.5" customHeight="1">
      <c r="A3" s="240" t="s">
        <v>924</v>
      </c>
      <c r="B3" s="244" t="s">
        <v>925</v>
      </c>
      <c r="C3" s="245" t="s">
        <v>926</v>
      </c>
    </row>
    <row r="4" spans="1:3" s="249" customFormat="1" ht="17.25" customHeight="1">
      <c r="A4" s="246" t="s">
        <v>927</v>
      </c>
      <c r="B4" s="247" t="s">
        <v>928</v>
      </c>
      <c r="C4" s="248" t="s">
        <v>929</v>
      </c>
    </row>
    <row r="5" spans="1:3" s="253" customFormat="1" ht="15.5">
      <c r="A5" s="250" t="s">
        <v>930</v>
      </c>
      <c r="B5" s="251" t="s">
        <v>931</v>
      </c>
      <c r="C5" s="252">
        <f>SUM(C6:C13)</f>
        <v>0</v>
      </c>
    </row>
    <row r="6" spans="1:3" s="257" customFormat="1" ht="13">
      <c r="A6" s="254"/>
      <c r="B6" s="255" t="str">
        <f>'[12]VK_VODOVOD I KANALIZACIJA'!B4</f>
        <v xml:space="preserve">A. VANJSKI VODOVOD      </v>
      </c>
      <c r="C6" s="256">
        <f>'[12]VK_VODOVOD I KANALIZACIJA'!F4</f>
        <v>0</v>
      </c>
    </row>
    <row r="7" spans="1:3" s="257" customFormat="1" ht="13">
      <c r="A7" s="258"/>
      <c r="B7" s="259" t="str">
        <f>'[12]VK_VODOVOD I KANALIZACIJA'!B42</f>
        <v xml:space="preserve">B. VANJSKA KANALIZACIJA      </v>
      </c>
      <c r="C7" s="260">
        <f>'[12]VK_VODOVOD I KANALIZACIJA'!F42</f>
        <v>0</v>
      </c>
    </row>
    <row r="8" spans="1:3" s="257" customFormat="1" ht="13">
      <c r="A8" s="258"/>
      <c r="B8" s="259" t="str">
        <f>'[12]VK_VODOVOD I KANALIZACIJA'!B79</f>
        <v xml:space="preserve">C. UNUTARNJI VODOVOD GRAĐEVINE   </v>
      </c>
      <c r="C8" s="260">
        <f>'[12]VK_VODOVOD I KANALIZACIJA'!F79</f>
        <v>0</v>
      </c>
    </row>
    <row r="9" spans="1:3" s="257" customFormat="1" ht="13">
      <c r="A9" s="258"/>
      <c r="B9" s="259" t="str">
        <f>'[12]VK_VODOVOD I KANALIZACIJA'!B262</f>
        <v xml:space="preserve">D. UNUTARNJA KANALIZACIJA GRAĐEVINE   </v>
      </c>
      <c r="C9" s="260">
        <f>'[12]VK_VODOVOD I KANALIZACIJA'!F262</f>
        <v>0</v>
      </c>
    </row>
    <row r="10" spans="1:3" s="257" customFormat="1" ht="13">
      <c r="A10" s="261"/>
      <c r="B10" s="262" t="str">
        <f>'[12]VK_VODOVOD I KANALIZACIJA'!B362</f>
        <v>E. SANITARNI UREĐAJI</v>
      </c>
      <c r="C10" s="263">
        <f>'[12]VK_VODOVOD I KANALIZACIJA'!F362</f>
        <v>0</v>
      </c>
    </row>
    <row r="11" spans="1:3" s="257" customFormat="1" ht="13">
      <c r="A11" s="261"/>
      <c r="B11" s="262" t="str">
        <f>'[12]VK_VODOVOD I KANALIZACIJA'!B413</f>
        <v>F. GRAĐEVINSKI RADOVI UZ UNUTARNJI VODOVOD I KANALIZACIJU</v>
      </c>
      <c r="C11" s="263">
        <f>'[12]VK_VODOVOD I KANALIZACIJA'!F413</f>
        <v>0</v>
      </c>
    </row>
    <row r="12" spans="1:3" s="257" customFormat="1" ht="13">
      <c r="A12" s="261"/>
      <c r="B12" s="262" t="str">
        <f>'[12]VK_VODOVOD I KANALIZACIJA'!B447</f>
        <v>G. BAZEN NUKLEARNE MEDICINE</v>
      </c>
      <c r="C12" s="263">
        <f>'[12]VK_VODOVOD I KANALIZACIJA'!F447</f>
        <v>0</v>
      </c>
    </row>
    <row r="13" spans="1:3" s="257" customFormat="1" ht="13">
      <c r="A13" s="264"/>
      <c r="B13" s="262" t="str">
        <f>'[12]VK_VODOVOD I KANALIZACIJA'!B491</f>
        <v>H. ZAJEDNIČKE STAVKE UZ INSTALACIJU VODOVODA I KANALIZACIJE</v>
      </c>
      <c r="C13" s="263">
        <f>'[12]VK_VODOVOD I KANALIZACIJA'!F491</f>
        <v>0</v>
      </c>
    </row>
    <row r="14" spans="1:3" s="253" customFormat="1" ht="15.5">
      <c r="A14" s="250" t="s">
        <v>932</v>
      </c>
      <c r="B14" s="251" t="s">
        <v>820</v>
      </c>
      <c r="C14" s="252">
        <f>SUM(C15:C28)</f>
        <v>0</v>
      </c>
    </row>
    <row r="15" spans="1:3" s="257" customFormat="1" ht="13">
      <c r="A15" s="254"/>
      <c r="B15" s="255" t="str">
        <f>'[12]S_STROJARSKE INSTALACIJE'!B4</f>
        <v xml:space="preserve">
S1. PRIPREMNO-DEMONTAŽNI RADOVI 
(PLINSKA INSTALACIJA IZMJEŠTANJA NT KUĆNOG PRIKLJUČKA MF)
</v>
      </c>
      <c r="C15" s="265">
        <f>'[12]S_STROJARSKE INSTALACIJE'!F4</f>
        <v>0</v>
      </c>
    </row>
    <row r="16" spans="1:3" s="257" customFormat="1" ht="13">
      <c r="A16" s="254"/>
      <c r="B16" s="255" t="str">
        <f>'[12]S_STROJARSKE INSTALACIJE'!B45</f>
        <v xml:space="preserve">
S2 .RADIJATORSKO GRIJANJE 
</v>
      </c>
      <c r="C16" s="265">
        <f>'[12]S_STROJARSKE INSTALACIJE'!F45</f>
        <v>0</v>
      </c>
    </row>
    <row r="17" spans="1:3" s="257" customFormat="1" ht="13">
      <c r="A17" s="258"/>
      <c r="B17" s="259" t="str">
        <f>'[12]S_STROJARSKE INSTALACIJE'!B148</f>
        <v xml:space="preserve">
S3. VENTILOKONVEKTORI (FAN COILS)
</v>
      </c>
      <c r="C17" s="260">
        <f>'[12]S_STROJARSKE INSTALACIJE'!F148</f>
        <v>0</v>
      </c>
    </row>
    <row r="18" spans="1:3" s="257" customFormat="1" ht="13">
      <c r="A18" s="258"/>
      <c r="B18" s="259" t="str">
        <f>'[12]S_STROJARSKE INSTALACIJE'!B242</f>
        <v xml:space="preserve">
S4. INDUKCIJSKI UREĐAJI (CHILLED BEAMS)
</v>
      </c>
      <c r="C18" s="260">
        <f>'[12]S_STROJARSKE INSTALACIJE'!F242</f>
        <v>0</v>
      </c>
    </row>
    <row r="19" spans="1:3" s="257" customFormat="1" ht="13">
      <c r="A19" s="258"/>
      <c r="B19" s="259" t="str">
        <f>'[12]S_STROJARSKE INSTALACIJE'!B318</f>
        <v xml:space="preserve">
S5. FREONSKA DIREKTNA EKSPANZIJA
</v>
      </c>
      <c r="C19" s="260">
        <f>'[12]S_STROJARSKE INSTALACIJE'!F318</f>
        <v>0</v>
      </c>
    </row>
    <row r="20" spans="1:3" s="257" customFormat="1" ht="13">
      <c r="A20" s="258"/>
      <c r="B20" s="259" t="str">
        <f>'[12]S_STROJARSKE INSTALACIJE'!B406</f>
        <v xml:space="preserve">
S6. KLIMATIZACIJA I VENTILACIJA - ZRAČNA STRANA 
</v>
      </c>
      <c r="C20" s="260">
        <f>'[12]S_STROJARSKE INSTALACIJE'!F406</f>
        <v>0</v>
      </c>
    </row>
    <row r="21" spans="1:3" s="257" customFormat="1" ht="13">
      <c r="A21" s="258"/>
      <c r="B21" s="259" t="str">
        <f>'[12]S_STROJARSKE INSTALACIJE'!B666</f>
        <v xml:space="preserve">
S7. KLIMATIZACIJA - VODENA STRANA 
</v>
      </c>
      <c r="C21" s="260">
        <f>'[12]S_STROJARSKE INSTALACIJE'!F666</f>
        <v>0</v>
      </c>
    </row>
    <row r="22" spans="1:3" s="257" customFormat="1" ht="13">
      <c r="A22" s="258"/>
      <c r="B22" s="259" t="str">
        <f>'[12]S_STROJARSKE INSTALACIJE'!B784</f>
        <v xml:space="preserve">
S8. RASHLADNO-TOPLINSKA PODSTANICA
</v>
      </c>
      <c r="C22" s="260">
        <f>'[12]S_STROJARSKE INSTALACIJE'!F784</f>
        <v>0</v>
      </c>
    </row>
    <row r="23" spans="1:3" s="257" customFormat="1" ht="13">
      <c r="A23" s="258"/>
      <c r="B23" s="259" t="str">
        <f>'[12]S_STROJARSKE INSTALACIJE'!B940</f>
        <v xml:space="preserve">
S9. TOPLINSKA STANICA
</v>
      </c>
      <c r="C23" s="260">
        <f>'[12]S_STROJARSKE INSTALACIJE'!F940</f>
        <v>0</v>
      </c>
    </row>
    <row r="24" spans="1:3" s="257" customFormat="1" ht="13">
      <c r="A24" s="258"/>
      <c r="B24" s="259" t="str">
        <f>'[12]S_STROJARSKE INSTALACIJE'!B1062</f>
        <v xml:space="preserve">
S10. TEHNIČKI PLINOVI
</v>
      </c>
      <c r="C24" s="260">
        <f>'[12]S_STROJARSKE INSTALACIJE'!F1062</f>
        <v>0</v>
      </c>
    </row>
    <row r="25" spans="1:3" s="257" customFormat="1" ht="13">
      <c r="A25" s="258"/>
      <c r="B25" s="259" t="str">
        <f>'[12]S_STROJARSKE INSTALACIJE'!B1134</f>
        <v xml:space="preserve">
S11. MEDICINSKI PLINOVI
</v>
      </c>
      <c r="C25" s="260">
        <f>'[12]S_STROJARSKE INSTALACIJE'!F1134</f>
        <v>0</v>
      </c>
    </row>
    <row r="26" spans="1:3" s="257" customFormat="1" ht="13">
      <c r="A26" s="258"/>
      <c r="B26" s="259" t="str">
        <f>'[12]S_STROJARSKE INSTALACIJE'!B1382</f>
        <v xml:space="preserve">
S12. CIJEVNA ZRAČNA POŠTA
</v>
      </c>
      <c r="C26" s="260">
        <f>'[12]S_STROJARSKE INSTALACIJE'!F1382</f>
        <v>0</v>
      </c>
    </row>
    <row r="27" spans="1:3" s="257" customFormat="1" ht="13">
      <c r="A27" s="261"/>
      <c r="B27" s="262" t="str">
        <f>'[12]S_STROJARSKE INSTALACIJE'!B1420</f>
        <v xml:space="preserve">
S13. AUTOMATSKA REGULACIJA 
</v>
      </c>
      <c r="C27" s="263">
        <f>'[12]S_STROJARSKE INSTALACIJE'!F1420</f>
        <v>0</v>
      </c>
    </row>
    <row r="28" spans="1:3" s="257" customFormat="1" ht="13">
      <c r="A28" s="261"/>
      <c r="B28" s="262" t="str">
        <f>'[12]S_STROJARSKE INSTALACIJE'!B1723</f>
        <v xml:space="preserve">
S14. ZAJEDNIČKE STAVKE UZ STROJARSKE INSTALACIJE
</v>
      </c>
      <c r="C28" s="263">
        <f>'[12]S_STROJARSKE INSTALACIJE'!F1723</f>
        <v>0</v>
      </c>
    </row>
    <row r="29" spans="1:3" s="253" customFormat="1" ht="15.5">
      <c r="A29" s="250" t="s">
        <v>933</v>
      </c>
      <c r="B29" s="251" t="s">
        <v>823</v>
      </c>
      <c r="C29" s="252">
        <f>SUM(C30:C53)</f>
        <v>0</v>
      </c>
    </row>
    <row r="30" spans="1:3" s="257" customFormat="1" ht="13">
      <c r="A30" s="254" t="str">
        <f>'[12]E_ELEKTROTEHNIČKE INSTALACIJE'!A4</f>
        <v>E.1.</v>
      </c>
      <c r="B30" s="255" t="str">
        <f>'[12]E_ELEKTROTEHNIČKE INSTALACIJE'!B4</f>
        <v>TS BOLNICA 5 - KABELSKA KANALIZACIJA</v>
      </c>
      <c r="C30" s="265">
        <f>'[12]E_ELEKTROTEHNIČKE INSTALACIJE'!F4</f>
        <v>0</v>
      </c>
    </row>
    <row r="31" spans="1:3" s="257" customFormat="1" ht="13">
      <c r="A31" s="258" t="str">
        <f>'[12]E_ELEKTROTEHNIČKE INSTALACIJE'!A40</f>
        <v>E.2.</v>
      </c>
      <c r="B31" s="259" t="str">
        <f>'[12]E_ELEKTROTEHNIČKE INSTALACIJE'!B40</f>
        <v>TS BOLNICA 5 - POSTROJENJA</v>
      </c>
      <c r="C31" s="260">
        <f>'[12]E_ELEKTROTEHNIČKE INSTALACIJE'!F40</f>
        <v>0</v>
      </c>
    </row>
    <row r="32" spans="1:3" s="257" customFormat="1" ht="13">
      <c r="A32" s="258" t="str">
        <f>'[12]E_ELEKTROTEHNIČKE INSTALACIJE'!A145</f>
        <v>E.3.</v>
      </c>
      <c r="B32" s="259" t="str">
        <f>'[12]E_ELEKTROTEHNIČKE INSTALACIJE'!B145</f>
        <v>NISKONAPONSKI PRIKLJUČAK</v>
      </c>
      <c r="C32" s="260">
        <f>'[12]E_ELEKTROTEHNIČKE INSTALACIJE'!F145</f>
        <v>0</v>
      </c>
    </row>
    <row r="33" spans="1:3" s="257" customFormat="1" ht="13">
      <c r="A33" s="258" t="str">
        <f>'[12]E_ELEKTROTEHNIČKE INSTALACIJE'!A152</f>
        <v>E.4.</v>
      </c>
      <c r="B33" s="259" t="str">
        <f>'[12]E_ELEKTROTEHNIČKE INSTALACIJE'!B152</f>
        <v>AGREGATSKO NAPAJANJE</v>
      </c>
      <c r="C33" s="260">
        <f>'[12]E_ELEKTROTEHNIČKE INSTALACIJE'!F152</f>
        <v>0</v>
      </c>
    </row>
    <row r="34" spans="1:3" s="257" customFormat="1" ht="13">
      <c r="A34" s="258" t="str">
        <f>'[12]E_ELEKTROTEHNIČKE INSTALACIJE'!A171</f>
        <v>E.5.</v>
      </c>
      <c r="B34" s="259" t="str">
        <f>'[12]E_ELEKTROTEHNIČKE INSTALACIJE'!B171</f>
        <v>RAZDJELNICI JAKE STRUJE I KABELSKI RAZVOD</v>
      </c>
      <c r="C34" s="260">
        <f>'[12]E_ELEKTROTEHNIČKE INSTALACIJE'!F171</f>
        <v>0</v>
      </c>
    </row>
    <row r="35" spans="1:3" s="257" customFormat="1" ht="13">
      <c r="A35" s="258" t="str">
        <f>'[12]E_ELEKTROTEHNIČKE INSTALACIJE'!A236</f>
        <v>E.6.</v>
      </c>
      <c r="B35" s="259" t="str">
        <f>'[12]E_ELEKTROTEHNIČKE INSTALACIJE'!B236</f>
        <v>ELEKTROINSTALACIJA JAKE STRUJE</v>
      </c>
      <c r="C35" s="260">
        <f>'[12]E_ELEKTROTEHNIČKE INSTALACIJE'!F236</f>
        <v>0</v>
      </c>
    </row>
    <row r="36" spans="1:3" s="257" customFormat="1" ht="13">
      <c r="A36" s="258" t="str">
        <f>'[12]E_ELEKTROTEHNIČKE INSTALACIJE'!A334</f>
        <v>E.7.</v>
      </c>
      <c r="B36" s="259" t="str">
        <f>'[12]E_ELEKTROTEHNIČKE INSTALACIJE'!B334</f>
        <v>INSTALACIJA RASVJETE</v>
      </c>
      <c r="C36" s="260">
        <f>'[12]E_ELEKTROTEHNIČKE INSTALACIJE'!F334</f>
        <v>0</v>
      </c>
    </row>
    <row r="37" spans="1:3" s="257" customFormat="1" ht="13">
      <c r="A37" s="258" t="str">
        <f>'[12]E_ELEKTROTEHNIČKE INSTALACIJE'!A448</f>
        <v>E.8.</v>
      </c>
      <c r="B37" s="259" t="str">
        <f>'[12]E_ELEKTROTEHNIČKE INSTALACIJE'!B448</f>
        <v>CENTRALNI NADZORNO-UPRAVLJAČKI SUSTAV (CNUS)</v>
      </c>
      <c r="C37" s="260">
        <f>'[12]E_ELEKTROTEHNIČKE INSTALACIJE'!F448</f>
        <v>0</v>
      </c>
    </row>
    <row r="38" spans="1:3" s="257" customFormat="1" ht="13">
      <c r="A38" s="258" t="str">
        <f>'[12]E_ELEKTROTEHNIČKE INSTALACIJE'!A520</f>
        <v>E.9.</v>
      </c>
      <c r="B38" s="259" t="str">
        <f>'[12]E_ELEKTROTEHNIČKE INSTALACIJE'!B520</f>
        <v>ELEKTROMOTORNI POGONI STROJARSKIH INSTALACIJA</v>
      </c>
      <c r="C38" s="260">
        <f>'[12]E_ELEKTROTEHNIČKE INSTALACIJE'!F520</f>
        <v>0</v>
      </c>
    </row>
    <row r="39" spans="1:3" s="257" customFormat="1" ht="13">
      <c r="A39" s="258" t="str">
        <f>'[12]E_ELEKTROTEHNIČKE INSTALACIJE'!A562</f>
        <v>E.10.</v>
      </c>
      <c r="B39" s="259" t="str">
        <f>'[12]E_ELEKTROTEHNIČKE INSTALACIJE'!B562</f>
        <v>INSTALACIJE ZA IZJEDNAČENJE POTENCIJALA</v>
      </c>
      <c r="C39" s="260">
        <f>'[12]E_ELEKTROTEHNIČKE INSTALACIJE'!F562</f>
        <v>0</v>
      </c>
    </row>
    <row r="40" spans="1:3" s="257" customFormat="1" ht="13">
      <c r="A40" s="258" t="str">
        <f>'[12]E_ELEKTROTEHNIČKE INSTALACIJE'!A578</f>
        <v>E.11.</v>
      </c>
      <c r="B40" s="259" t="str">
        <f>'[12]E_ELEKTROTEHNIČKE INSTALACIJE'!B578</f>
        <v>TEMELJNI UZEMLJIVAČ I GROMOBRAN</v>
      </c>
      <c r="C40" s="260">
        <f>'[12]E_ELEKTROTEHNIČKE INSTALACIJE'!F578</f>
        <v>0</v>
      </c>
    </row>
    <row r="41" spans="1:3" s="257" customFormat="1" ht="13">
      <c r="A41" s="258" t="str">
        <f>'[12]E_ELEKTROTEHNIČKE INSTALACIJE'!A607</f>
        <v>E.12.</v>
      </c>
      <c r="B41" s="259" t="str">
        <f>'[12]E_ELEKTROTEHNIČKE INSTALACIJE'!B607</f>
        <v>INSTALACIJA ELEKTRONIČKE KOMUNIKACIJSKE INFRASTRUKTURE</v>
      </c>
      <c r="C41" s="260">
        <f>'[12]E_ELEKTROTEHNIČKE INSTALACIJE'!F607</f>
        <v>0</v>
      </c>
    </row>
    <row r="42" spans="1:3" s="257" customFormat="1" ht="13">
      <c r="A42" s="258" t="str">
        <f>'[12]E_ELEKTROTEHNIČKE INSTALACIJE'!A647</f>
        <v>E.13.</v>
      </c>
      <c r="B42" s="259" t="str">
        <f>'[12]E_ELEKTROTEHNIČKE INSTALACIJE'!B647</f>
        <v>INSTALACIJA ELEKTRONIČKE KOMUNIKACIJSKE MREŽE</v>
      </c>
      <c r="C42" s="260">
        <f>'[12]E_ELEKTROTEHNIČKE INSTALACIJE'!F647</f>
        <v>0</v>
      </c>
    </row>
    <row r="43" spans="1:3" s="257" customFormat="1" ht="13">
      <c r="A43" s="258" t="str">
        <f>'[12]E_ELEKTROTEHNIČKE INSTALACIJE'!A730</f>
        <v>E.14.</v>
      </c>
      <c r="B43" s="259" t="str">
        <f>'[12]E_ELEKTROTEHNIČKE INSTALACIJE'!B730</f>
        <v>ELEKTROTEHNIČKA INASTALACIJA DATA CENTAR</v>
      </c>
      <c r="C43" s="260">
        <f>'[12]E_ELEKTROTEHNIČKE INSTALACIJE'!F730</f>
        <v>0</v>
      </c>
    </row>
    <row r="44" spans="1:3" s="257" customFormat="1" ht="13">
      <c r="A44" s="258" t="str">
        <f>'[12]E_ELEKTROTEHNIČKE INSTALACIJE'!A818</f>
        <v>E.15.</v>
      </c>
      <c r="B44" s="259" t="str">
        <f>'[12]E_ELEKTROTEHNIČKE INSTALACIJE'!B818</f>
        <v>ELEKTROTEHNIČKA INASTALACIJA ZAJEDNIČKOG ANTENSKOG SUSTAVA</v>
      </c>
      <c r="C44" s="260">
        <f>'[12]E_ELEKTROTEHNIČKE INSTALACIJE'!F818</f>
        <v>0</v>
      </c>
    </row>
    <row r="45" spans="1:3" s="257" customFormat="1" ht="13">
      <c r="A45" s="258" t="str">
        <f>'[12]E_ELEKTROTEHNIČKE INSTALACIJE'!A857</f>
        <v>E.16.</v>
      </c>
      <c r="B45" s="259" t="str">
        <f>'[12]E_ELEKTROTEHNIČKE INSTALACIJE'!B857</f>
        <v>CENTRALNA OPREMA I PROGRAMSKA PODRŠKA</v>
      </c>
      <c r="C45" s="260">
        <f>'[12]E_ELEKTROTEHNIČKE INSTALACIJE'!F857</f>
        <v>0</v>
      </c>
    </row>
    <row r="46" spans="1:3" s="257" customFormat="1" ht="13">
      <c r="A46" s="258" t="str">
        <f>'[12]E_ELEKTROTEHNIČKE INSTALACIJE'!A877</f>
        <v>E.17.</v>
      </c>
      <c r="B46" s="259" t="str">
        <f>'[12]E_ELEKTROTEHNIČKE INSTALACIJE'!B877</f>
        <v>INSTALACIJA TEHNOLOŠKOG SUSTAVA VIDEO NADZORA</v>
      </c>
      <c r="C46" s="260">
        <f>'[12]E_ELEKTROTEHNIČKE INSTALACIJE'!F877</f>
        <v>0</v>
      </c>
    </row>
    <row r="47" spans="1:3" s="257" customFormat="1" ht="13">
      <c r="A47" s="258" t="str">
        <f>'[12]E_ELEKTROTEHNIČKE INSTALACIJE'!A896</f>
        <v>E.18.</v>
      </c>
      <c r="B47" s="259" t="str">
        <f>'[12]E_ELEKTROTEHNIČKE INSTALACIJE'!B896</f>
        <v>INSTALACIJA SUSTAVA KONTROLE PRISTUPA</v>
      </c>
      <c r="C47" s="260">
        <f>'[12]E_ELEKTROTEHNIČKE INSTALACIJE'!F896</f>
        <v>0</v>
      </c>
    </row>
    <row r="48" spans="1:3" s="257" customFormat="1" ht="13">
      <c r="A48" s="258" t="str">
        <f>'[12]E_ELEKTROTEHNIČKE INSTALACIJE'!A929</f>
        <v>E.19.</v>
      </c>
      <c r="B48" s="259" t="str">
        <f>'[12]E_ELEKTROTEHNIČKE INSTALACIJE'!B929</f>
        <v>INSTALACIJA IP BOLNIČKE SIGNALIZACIJE</v>
      </c>
      <c r="C48" s="260">
        <f>'[12]E_ELEKTROTEHNIČKE INSTALACIJE'!F929</f>
        <v>0</v>
      </c>
    </row>
    <row r="49" spans="1:3" s="257" customFormat="1" ht="13">
      <c r="A49" s="261" t="str">
        <f>'[12]E_ELEKTROTEHNIČKE INSTALACIJE'!A954</f>
        <v>E.20.</v>
      </c>
      <c r="B49" s="262" t="str">
        <f>'[12]E_ELEKTROTEHNIČKE INSTALACIJE'!B954</f>
        <v>INSTALACIJA INTERKOM SUSTAVA</v>
      </c>
      <c r="C49" s="263">
        <f>'[12]E_ELEKTROTEHNIČKE INSTALACIJE'!F954</f>
        <v>0</v>
      </c>
    </row>
    <row r="50" spans="1:3" s="257" customFormat="1" ht="13">
      <c r="A50" s="258" t="str">
        <f>'[12]E_ELEKTROTEHNIČKE INSTALACIJE'!A972</f>
        <v>E.21.</v>
      </c>
      <c r="B50" s="259" t="str">
        <f>'[12]E_ELEKTROTEHNIČKE INSTALACIJE'!B972</f>
        <v>INSTALACIJA SUSTAVA SATOVA</v>
      </c>
      <c r="C50" s="260">
        <f>'[12]E_ELEKTROTEHNIČKE INSTALACIJE'!F972</f>
        <v>0</v>
      </c>
    </row>
    <row r="51" spans="1:3" s="257" customFormat="1" ht="13">
      <c r="A51" s="258" t="str">
        <f>'[12]E_ELEKTROTEHNIČKE INSTALACIJE'!A983</f>
        <v>E.22.</v>
      </c>
      <c r="B51" s="259" t="str">
        <f>'[12]E_ELEKTROTEHNIČKE INSTALACIJE'!B983</f>
        <v>INSTALACIJA SUSTAVA ZA DOJAVU POŽARA I SUSTAVA PLINODETEKCIJE</v>
      </c>
      <c r="C51" s="260">
        <f>'[12]E_ELEKTROTEHNIČKE INSTALACIJE'!F983</f>
        <v>0</v>
      </c>
    </row>
    <row r="52" spans="1:3" s="257" customFormat="1" ht="13">
      <c r="A52" s="258" t="str">
        <f>'[12]E_ELEKTROTEHNIČKE INSTALACIJE'!A1047</f>
        <v>E.23.</v>
      </c>
      <c r="B52" s="259" t="str">
        <f>'[12]E_ELEKTROTEHNIČKE INSTALACIJE'!B1047</f>
        <v>SUSTAV GAŠENJA PLINOM FK-5-1-12</v>
      </c>
      <c r="C52" s="260">
        <f>'[12]E_ELEKTROTEHNIČKE INSTALACIJE'!F1047</f>
        <v>0</v>
      </c>
    </row>
    <row r="53" spans="1:3" s="257" customFormat="1" ht="13">
      <c r="A53" s="258" t="str">
        <f>'[12]E_ELEKTROTEHNIČKE INSTALACIJE'!A1077</f>
        <v>E.24.</v>
      </c>
      <c r="B53" s="259" t="str">
        <f>'[12]E_ELEKTROTEHNIČKE INSTALACIJE'!B1077</f>
        <v xml:space="preserve">OPĆE STAVKE </v>
      </c>
      <c r="C53" s="260">
        <f>'[12]E_ELEKTROTEHNIČKE INSTALACIJE'!F1077</f>
        <v>0</v>
      </c>
    </row>
    <row r="54" spans="1:3" s="253" customFormat="1" ht="15.5">
      <c r="A54" s="250" t="s">
        <v>934</v>
      </c>
      <c r="B54" s="251" t="s">
        <v>915</v>
      </c>
      <c r="C54" s="252">
        <f>SUM(C55:C55)</f>
        <v>0</v>
      </c>
    </row>
    <row r="55" spans="1:3" s="257" customFormat="1" ht="13.5" thickBot="1">
      <c r="A55" s="254"/>
      <c r="B55" s="266" t="str">
        <f>[12]D_DIZALA!B4</f>
        <v>D. DIZALA D1; D4 i D2;D3</v>
      </c>
      <c r="C55" s="267">
        <f>[12]D_DIZALA!F4</f>
        <v>0</v>
      </c>
    </row>
    <row r="56" spans="1:3" s="271" customFormat="1" ht="16" thickBot="1">
      <c r="A56" s="268"/>
      <c r="B56" s="269" t="s">
        <v>935</v>
      </c>
      <c r="C56" s="270">
        <f>C5+C14+C29+C54</f>
        <v>0</v>
      </c>
    </row>
    <row r="57" spans="1:3" s="271" customFormat="1" ht="13">
      <c r="A57" s="268"/>
      <c r="B57" s="272" t="s">
        <v>46</v>
      </c>
      <c r="C57" s="273"/>
    </row>
    <row r="58" spans="1:3" ht="20.149999999999999" customHeight="1">
      <c r="A58" s="268"/>
    </row>
    <row r="59" spans="1:3" ht="20.149999999999999" customHeight="1">
      <c r="A59" s="268"/>
    </row>
    <row r="60" spans="1:3" ht="20.149999999999999" customHeight="1">
      <c r="A60" s="268"/>
    </row>
    <row r="61" spans="1:3" ht="20.149999999999999" customHeight="1">
      <c r="A61" s="268"/>
    </row>
    <row r="62" spans="1:3" ht="20.149999999999999" customHeight="1">
      <c r="A62" s="276"/>
    </row>
    <row r="63" spans="1:3" ht="20.149999999999999" customHeight="1">
      <c r="A63" s="268"/>
    </row>
    <row r="64" spans="1:3" ht="20.149999999999999" customHeight="1">
      <c r="A64" s="268"/>
    </row>
    <row r="65" spans="1:1" ht="20.149999999999999" customHeight="1">
      <c r="A65" s="268"/>
    </row>
    <row r="66" spans="1:1" ht="20.149999999999999" customHeight="1">
      <c r="A66" s="268"/>
    </row>
    <row r="67" spans="1:1" ht="20.149999999999999" customHeight="1">
      <c r="A67" s="268"/>
    </row>
    <row r="68" spans="1:1" ht="20.149999999999999" customHeight="1">
      <c r="A68" s="268"/>
    </row>
    <row r="69" spans="1:1" ht="20.149999999999999" customHeight="1">
      <c r="A69" s="226"/>
    </row>
    <row r="70" spans="1:1" ht="20.149999999999999" customHeight="1">
      <c r="A70" s="226"/>
    </row>
    <row r="71" spans="1:1" ht="20.149999999999999" customHeight="1">
      <c r="A71" s="226"/>
    </row>
    <row r="72" spans="1:1" ht="20.149999999999999" customHeight="1">
      <c r="A72" s="277"/>
    </row>
  </sheetData>
  <pageMargins left="0.59055118110236227" right="0.19685039370078741" top="0.59055118110236227" bottom="0.59055118110236227" header="0.19685039370078741" footer="0.19685039370078741"/>
  <pageSetup paperSize="9" scale="82" fitToHeight="2000" orientation="portrait" r:id="rId1"/>
  <headerFooter alignWithMargins="0">
    <oddHeader xml:space="preserve">&amp;L&amp;G&amp;C&amp;"Arial Narrow,Uobičajeno"&amp;8 građevina: OHBP I DNEVNA BOLNICA
lokacija građevine: Osijek, Josipa Huttlera 4, na k.č.br. 6686 k.o. Osijek&amp;R&amp;8 &amp;"Arial Narrow,Uobičajeno"investitor: KLINIČKI BOLNIČKI CENTAR OSIJEK 
</oddHeader>
    <oddFooter>&amp;L&amp;"Arial Narrow,Uobičajeno"&amp;8troškovnik: INSTALACIJA
revizija: R1/12.2018.&amp;C&amp;"Arial Narrow,Uobičajeno"&amp;8&amp;A
&amp;R&amp;"Arial Narrow,Uobičajeno"&amp;8stranica &amp;10&amp;P</oddFooter>
  </headerFooter>
  <rowBreaks count="1" manualBreakCount="1">
    <brk id="13" max="4" man="1"/>
  </rowBreaks>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2"/>
  </sheetPr>
  <dimension ref="A1:H498"/>
  <sheetViews>
    <sheetView view="pageBreakPreview" zoomScale="70" zoomScaleNormal="100" zoomScaleSheetLayoutView="70" workbookViewId="0">
      <pane ySplit="2" topLeftCell="A494" activePane="bottomLeft" state="frozen"/>
      <selection activeCell="C40" sqref="C40"/>
      <selection pane="bottomLeft" activeCell="B258" sqref="B258"/>
    </sheetView>
  </sheetViews>
  <sheetFormatPr defaultColWidth="9.1796875" defaultRowHeight="13"/>
  <cols>
    <col min="1" max="1" width="11.7265625" style="468" customWidth="1"/>
    <col min="2" max="2" width="50.7265625" style="469" customWidth="1"/>
    <col min="3" max="3" width="8.7265625" style="470" customWidth="1"/>
    <col min="4" max="4" width="10.7265625" style="470" customWidth="1"/>
    <col min="5" max="5" width="15.7265625" style="471" customWidth="1"/>
    <col min="6" max="6" width="16.7265625" style="472" customWidth="1"/>
    <col min="7" max="8" width="9.453125" style="274" customWidth="1"/>
    <col min="9" max="9" width="9.1796875" style="274"/>
    <col min="10" max="10" width="5.453125" style="274" customWidth="1"/>
    <col min="11" max="17" width="12.1796875" style="274" customWidth="1"/>
    <col min="18" max="18" width="5.7265625" style="274" customWidth="1"/>
    <col min="19" max="19" width="7" style="274" customWidth="1"/>
    <col min="20" max="22" width="5.7265625" style="274" customWidth="1"/>
    <col min="23" max="16384" width="9.1796875" style="274"/>
  </cols>
  <sheetData>
    <row r="1" spans="1:6" s="281" customFormat="1" ht="14.5" customHeight="1">
      <c r="A1" s="1085" t="s">
        <v>936</v>
      </c>
      <c r="B1" s="1085" t="s">
        <v>937</v>
      </c>
      <c r="C1" s="1087" t="s">
        <v>938</v>
      </c>
      <c r="D1" s="1088" t="s">
        <v>939</v>
      </c>
      <c r="E1" s="1089"/>
      <c r="F1" s="1090"/>
    </row>
    <row r="2" spans="1:6" s="281" customFormat="1" ht="34">
      <c r="A2" s="1086"/>
      <c r="B2" s="1086"/>
      <c r="C2" s="1086"/>
      <c r="D2" s="282" t="s">
        <v>940</v>
      </c>
      <c r="E2" s="283" t="s">
        <v>941</v>
      </c>
      <c r="F2" s="284" t="s">
        <v>942</v>
      </c>
    </row>
    <row r="3" spans="1:6" s="290" customFormat="1" ht="15.5">
      <c r="A3" s="285" t="s">
        <v>943</v>
      </c>
      <c r="B3" s="286" t="s">
        <v>931</v>
      </c>
      <c r="C3" s="287"/>
      <c r="D3" s="287"/>
      <c r="E3" s="288"/>
      <c r="F3" s="289">
        <f>F4+F42+F79+F262+F362+F413</f>
        <v>0</v>
      </c>
    </row>
    <row r="4" spans="1:6" s="296" customFormat="1">
      <c r="A4" s="291"/>
      <c r="B4" s="292" t="s">
        <v>944</v>
      </c>
      <c r="C4" s="293"/>
      <c r="D4" s="293"/>
      <c r="E4" s="294"/>
      <c r="F4" s="295">
        <f>SUM(F5:F41)</f>
        <v>0</v>
      </c>
    </row>
    <row r="5" spans="1:6" s="303" customFormat="1" ht="26">
      <c r="A5" s="297"/>
      <c r="B5" s="298" t="s">
        <v>945</v>
      </c>
      <c r="C5" s="299"/>
      <c r="D5" s="300"/>
      <c r="E5" s="301"/>
      <c r="F5" s="302"/>
    </row>
    <row r="6" spans="1:6" s="303" customFormat="1" ht="65">
      <c r="A6" s="297"/>
      <c r="B6" s="298" t="s">
        <v>946</v>
      </c>
      <c r="C6" s="299"/>
      <c r="D6" s="300"/>
      <c r="E6" s="304"/>
      <c r="F6" s="305"/>
    </row>
    <row r="7" spans="1:6" s="303" customFormat="1" ht="39">
      <c r="A7" s="306" t="s">
        <v>947</v>
      </c>
      <c r="B7" s="306" t="s">
        <v>948</v>
      </c>
      <c r="C7" s="307" t="s">
        <v>0</v>
      </c>
      <c r="D7" s="308">
        <v>1</v>
      </c>
      <c r="E7" s="309"/>
      <c r="F7" s="310">
        <f t="shared" ref="F7:F15" si="0">ROUND((D7*E7),2)</f>
        <v>0</v>
      </c>
    </row>
    <row r="8" spans="1:6" s="303" customFormat="1" ht="78">
      <c r="A8" s="306" t="s">
        <v>949</v>
      </c>
      <c r="B8" s="306" t="s">
        <v>950</v>
      </c>
      <c r="C8" s="311" t="s">
        <v>0</v>
      </c>
      <c r="D8" s="308">
        <v>1</v>
      </c>
      <c r="E8" s="309"/>
      <c r="F8" s="310">
        <f t="shared" si="0"/>
        <v>0</v>
      </c>
    </row>
    <row r="9" spans="1:6" s="303" customFormat="1" ht="65">
      <c r="A9" s="306" t="s">
        <v>951</v>
      </c>
      <c r="B9" s="306" t="s">
        <v>952</v>
      </c>
      <c r="C9" s="311" t="s">
        <v>953</v>
      </c>
      <c r="D9" s="308">
        <v>12</v>
      </c>
      <c r="E9" s="309"/>
      <c r="F9" s="310">
        <f t="shared" si="0"/>
        <v>0</v>
      </c>
    </row>
    <row r="10" spans="1:6" s="303" customFormat="1" ht="234">
      <c r="A10" s="297" t="s">
        <v>954</v>
      </c>
      <c r="B10" s="306" t="s">
        <v>955</v>
      </c>
      <c r="C10" s="307" t="s">
        <v>956</v>
      </c>
      <c r="D10" s="308">
        <v>1</v>
      </c>
      <c r="E10" s="309"/>
      <c r="F10" s="310">
        <f t="shared" si="0"/>
        <v>0</v>
      </c>
    </row>
    <row r="11" spans="1:6" s="303" customFormat="1" ht="39">
      <c r="A11" s="297" t="s">
        <v>957</v>
      </c>
      <c r="B11" s="306" t="s">
        <v>958</v>
      </c>
      <c r="C11" s="311" t="s">
        <v>0</v>
      </c>
      <c r="D11" s="308">
        <v>7</v>
      </c>
      <c r="E11" s="309"/>
      <c r="F11" s="310">
        <f t="shared" si="0"/>
        <v>0</v>
      </c>
    </row>
    <row r="12" spans="1:6" s="303" customFormat="1" ht="52">
      <c r="A12" s="297" t="s">
        <v>959</v>
      </c>
      <c r="B12" s="306" t="s">
        <v>960</v>
      </c>
      <c r="C12" s="311" t="s">
        <v>0</v>
      </c>
      <c r="D12" s="308">
        <v>2</v>
      </c>
      <c r="E12" s="309"/>
      <c r="F12" s="310">
        <f t="shared" si="0"/>
        <v>0</v>
      </c>
    </row>
    <row r="13" spans="1:6" s="303" customFormat="1" ht="52">
      <c r="A13" s="297" t="s">
        <v>961</v>
      </c>
      <c r="B13" s="306" t="s">
        <v>962</v>
      </c>
      <c r="C13" s="311" t="s">
        <v>0</v>
      </c>
      <c r="D13" s="308">
        <v>2</v>
      </c>
      <c r="E13" s="309"/>
      <c r="F13" s="310">
        <f t="shared" si="0"/>
        <v>0</v>
      </c>
    </row>
    <row r="14" spans="1:6" s="303" customFormat="1" ht="78">
      <c r="A14" s="297" t="s">
        <v>963</v>
      </c>
      <c r="B14" s="306" t="s">
        <v>964</v>
      </c>
      <c r="C14" s="307" t="s">
        <v>0</v>
      </c>
      <c r="D14" s="308">
        <v>1</v>
      </c>
      <c r="E14" s="309"/>
      <c r="F14" s="310">
        <f t="shared" si="0"/>
        <v>0</v>
      </c>
    </row>
    <row r="15" spans="1:6" s="303" customFormat="1" ht="78">
      <c r="A15" s="297" t="s">
        <v>965</v>
      </c>
      <c r="B15" s="306" t="s">
        <v>966</v>
      </c>
      <c r="C15" s="311" t="s">
        <v>0</v>
      </c>
      <c r="D15" s="308">
        <v>1</v>
      </c>
      <c r="E15" s="312"/>
      <c r="F15" s="310">
        <f t="shared" si="0"/>
        <v>0</v>
      </c>
    </row>
    <row r="16" spans="1:6" s="303" customFormat="1" ht="39">
      <c r="A16" s="297"/>
      <c r="B16" s="298" t="s">
        <v>967</v>
      </c>
      <c r="C16" s="307"/>
      <c r="D16" s="308"/>
      <c r="E16" s="313"/>
      <c r="F16" s="314"/>
    </row>
    <row r="17" spans="1:6" s="303" customFormat="1" ht="78">
      <c r="A17" s="297" t="s">
        <v>968</v>
      </c>
      <c r="B17" s="306" t="s">
        <v>969</v>
      </c>
      <c r="C17" s="311" t="s">
        <v>956</v>
      </c>
      <c r="D17" s="308">
        <v>1</v>
      </c>
      <c r="E17" s="309"/>
      <c r="F17" s="310">
        <f t="shared" ref="F17:F28" si="1">ROUND((D17*E17),2)</f>
        <v>0</v>
      </c>
    </row>
    <row r="18" spans="1:6" s="303" customFormat="1" ht="138.75" customHeight="1">
      <c r="A18" s="297" t="s">
        <v>970</v>
      </c>
      <c r="B18" s="306" t="s">
        <v>971</v>
      </c>
      <c r="C18" s="307" t="s">
        <v>956</v>
      </c>
      <c r="D18" s="308">
        <v>1</v>
      </c>
      <c r="E18" s="309"/>
      <c r="F18" s="310">
        <f t="shared" si="1"/>
        <v>0</v>
      </c>
    </row>
    <row r="19" spans="1:6" s="303" customFormat="1" ht="82.5" customHeight="1">
      <c r="A19" s="297" t="s">
        <v>972</v>
      </c>
      <c r="B19" s="306" t="s">
        <v>973</v>
      </c>
      <c r="C19" s="307" t="s">
        <v>956</v>
      </c>
      <c r="D19" s="308">
        <v>1</v>
      </c>
      <c r="E19" s="309"/>
      <c r="F19" s="310">
        <f t="shared" si="1"/>
        <v>0</v>
      </c>
    </row>
    <row r="20" spans="1:6" s="303" customFormat="1" ht="117">
      <c r="A20" s="297" t="s">
        <v>974</v>
      </c>
      <c r="B20" s="306" t="s">
        <v>975</v>
      </c>
      <c r="C20" s="315" t="s">
        <v>976</v>
      </c>
      <c r="D20" s="316">
        <v>1</v>
      </c>
      <c r="E20" s="317"/>
      <c r="F20" s="310">
        <f t="shared" si="1"/>
        <v>0</v>
      </c>
    </row>
    <row r="21" spans="1:6" s="303" customFormat="1" ht="151.5" customHeight="1">
      <c r="A21" s="297" t="s">
        <v>977</v>
      </c>
      <c r="B21" s="306" t="s">
        <v>978</v>
      </c>
      <c r="C21" s="307" t="s">
        <v>956</v>
      </c>
      <c r="D21" s="308">
        <v>1</v>
      </c>
      <c r="E21" s="309"/>
      <c r="F21" s="310">
        <f t="shared" si="1"/>
        <v>0</v>
      </c>
    </row>
    <row r="22" spans="1:6" s="303" customFormat="1" ht="156">
      <c r="A22" s="297" t="s">
        <v>979</v>
      </c>
      <c r="B22" s="306" t="s">
        <v>980</v>
      </c>
      <c r="C22" s="307" t="s">
        <v>956</v>
      </c>
      <c r="D22" s="308">
        <v>1</v>
      </c>
      <c r="E22" s="309"/>
      <c r="F22" s="310">
        <f t="shared" si="1"/>
        <v>0</v>
      </c>
    </row>
    <row r="23" spans="1:6" s="303" customFormat="1" ht="91">
      <c r="A23" s="297" t="s">
        <v>981</v>
      </c>
      <c r="B23" s="306" t="s">
        <v>982</v>
      </c>
      <c r="C23" s="307" t="s">
        <v>953</v>
      </c>
      <c r="D23" s="308">
        <v>100</v>
      </c>
      <c r="E23" s="309"/>
      <c r="F23" s="310">
        <f t="shared" si="1"/>
        <v>0</v>
      </c>
    </row>
    <row r="24" spans="1:6" s="303" customFormat="1" ht="39">
      <c r="A24" s="297" t="s">
        <v>983</v>
      </c>
      <c r="B24" s="306" t="s">
        <v>984</v>
      </c>
      <c r="C24" s="307" t="s">
        <v>953</v>
      </c>
      <c r="D24" s="308">
        <v>100</v>
      </c>
      <c r="E24" s="309"/>
      <c r="F24" s="310">
        <f t="shared" si="1"/>
        <v>0</v>
      </c>
    </row>
    <row r="25" spans="1:6" s="303" customFormat="1" ht="39">
      <c r="A25" s="297" t="s">
        <v>985</v>
      </c>
      <c r="B25" s="306" t="s">
        <v>986</v>
      </c>
      <c r="C25" s="307" t="s">
        <v>953</v>
      </c>
      <c r="D25" s="308">
        <v>100</v>
      </c>
      <c r="E25" s="309"/>
      <c r="F25" s="310">
        <f t="shared" si="1"/>
        <v>0</v>
      </c>
    </row>
    <row r="26" spans="1:6" s="303" customFormat="1" ht="39">
      <c r="A26" s="297" t="s">
        <v>987</v>
      </c>
      <c r="B26" s="306" t="s">
        <v>988</v>
      </c>
      <c r="C26" s="307" t="s">
        <v>956</v>
      </c>
      <c r="D26" s="308">
        <v>3</v>
      </c>
      <c r="E26" s="309"/>
      <c r="F26" s="310">
        <f t="shared" si="1"/>
        <v>0</v>
      </c>
    </row>
    <row r="27" spans="1:6" s="303" customFormat="1" ht="39">
      <c r="A27" s="297" t="s">
        <v>989</v>
      </c>
      <c r="B27" s="306" t="s">
        <v>990</v>
      </c>
      <c r="C27" s="307" t="s">
        <v>956</v>
      </c>
      <c r="D27" s="308">
        <v>3</v>
      </c>
      <c r="E27" s="309"/>
      <c r="F27" s="310">
        <f t="shared" si="1"/>
        <v>0</v>
      </c>
    </row>
    <row r="28" spans="1:6" s="303" customFormat="1" ht="39">
      <c r="A28" s="318" t="s">
        <v>991</v>
      </c>
      <c r="B28" s="306" t="s">
        <v>992</v>
      </c>
      <c r="C28" s="319" t="s">
        <v>418</v>
      </c>
      <c r="D28" s="320">
        <v>1</v>
      </c>
      <c r="E28" s="321"/>
      <c r="F28" s="310">
        <f t="shared" si="1"/>
        <v>0</v>
      </c>
    </row>
    <row r="29" spans="1:6" s="303" customFormat="1" ht="36.75" customHeight="1">
      <c r="A29" s="297"/>
      <c r="B29" s="298" t="s">
        <v>993</v>
      </c>
      <c r="C29" s="307"/>
      <c r="D29" s="308"/>
      <c r="E29" s="313"/>
      <c r="F29" s="314"/>
    </row>
    <row r="30" spans="1:6" s="303" customFormat="1" ht="52">
      <c r="A30" s="297" t="s">
        <v>994</v>
      </c>
      <c r="B30" s="306" t="s">
        <v>995</v>
      </c>
      <c r="C30" s="307" t="s">
        <v>953</v>
      </c>
      <c r="D30" s="308">
        <v>75</v>
      </c>
      <c r="E30" s="309"/>
      <c r="F30" s="310">
        <f t="shared" ref="F30:F41" si="2">ROUND((D30*E30),2)</f>
        <v>0</v>
      </c>
    </row>
    <row r="31" spans="1:6" s="303" customFormat="1" ht="108" customHeight="1">
      <c r="A31" s="297" t="s">
        <v>996</v>
      </c>
      <c r="B31" s="306" t="s">
        <v>997</v>
      </c>
      <c r="C31" s="307" t="s">
        <v>998</v>
      </c>
      <c r="D31" s="308">
        <v>88</v>
      </c>
      <c r="E31" s="309"/>
      <c r="F31" s="310">
        <f t="shared" si="2"/>
        <v>0</v>
      </c>
    </row>
    <row r="32" spans="1:6" s="303" customFormat="1" ht="65">
      <c r="A32" s="297" t="s">
        <v>999</v>
      </c>
      <c r="B32" s="306" t="s">
        <v>1000</v>
      </c>
      <c r="C32" s="307" t="s">
        <v>1001</v>
      </c>
      <c r="D32" s="308">
        <v>60</v>
      </c>
      <c r="E32" s="309"/>
      <c r="F32" s="310">
        <f t="shared" si="2"/>
        <v>0</v>
      </c>
    </row>
    <row r="33" spans="1:6" s="303" customFormat="1" ht="78">
      <c r="A33" s="297" t="s">
        <v>1002</v>
      </c>
      <c r="B33" s="306" t="s">
        <v>1003</v>
      </c>
      <c r="C33" s="307" t="s">
        <v>998</v>
      </c>
      <c r="D33" s="308">
        <v>74</v>
      </c>
      <c r="E33" s="309"/>
      <c r="F33" s="310">
        <f t="shared" si="2"/>
        <v>0</v>
      </c>
    </row>
    <row r="34" spans="1:6" s="303" customFormat="1" ht="39">
      <c r="A34" s="297" t="s">
        <v>1004</v>
      </c>
      <c r="B34" s="306" t="s">
        <v>1005</v>
      </c>
      <c r="C34" s="307" t="s">
        <v>998</v>
      </c>
      <c r="D34" s="308">
        <v>10</v>
      </c>
      <c r="E34" s="309"/>
      <c r="F34" s="310">
        <f t="shared" si="2"/>
        <v>0</v>
      </c>
    </row>
    <row r="35" spans="1:6" s="303" customFormat="1" ht="78">
      <c r="A35" s="297" t="s">
        <v>1006</v>
      </c>
      <c r="B35" s="306" t="s">
        <v>1007</v>
      </c>
      <c r="C35" s="307" t="s">
        <v>998</v>
      </c>
      <c r="D35" s="308">
        <v>19</v>
      </c>
      <c r="E35" s="309"/>
      <c r="F35" s="310">
        <f t="shared" si="2"/>
        <v>0</v>
      </c>
    </row>
    <row r="36" spans="1:6" s="303" customFormat="1" ht="52">
      <c r="A36" s="297" t="s">
        <v>1008</v>
      </c>
      <c r="B36" s="306" t="s">
        <v>1009</v>
      </c>
      <c r="C36" s="307" t="s">
        <v>1001</v>
      </c>
      <c r="D36" s="308">
        <v>20</v>
      </c>
      <c r="E36" s="309"/>
      <c r="F36" s="310">
        <f t="shared" si="2"/>
        <v>0</v>
      </c>
    </row>
    <row r="37" spans="1:6" s="303" customFormat="1" ht="65">
      <c r="A37" s="297" t="s">
        <v>1010</v>
      </c>
      <c r="B37" s="306" t="s">
        <v>1011</v>
      </c>
      <c r="C37" s="307" t="s">
        <v>998</v>
      </c>
      <c r="D37" s="308">
        <v>1</v>
      </c>
      <c r="E37" s="309"/>
      <c r="F37" s="310">
        <f t="shared" si="2"/>
        <v>0</v>
      </c>
    </row>
    <row r="38" spans="1:6" s="303" customFormat="1" ht="39">
      <c r="A38" s="297" t="s">
        <v>1012</v>
      </c>
      <c r="B38" s="306" t="s">
        <v>1013</v>
      </c>
      <c r="C38" s="307" t="s">
        <v>1001</v>
      </c>
      <c r="D38" s="308">
        <v>14</v>
      </c>
      <c r="E38" s="309"/>
      <c r="F38" s="310">
        <f t="shared" si="2"/>
        <v>0</v>
      </c>
    </row>
    <row r="39" spans="1:6" s="323" customFormat="1" ht="52">
      <c r="A39" s="297" t="s">
        <v>1014</v>
      </c>
      <c r="B39" s="306" t="s">
        <v>1015</v>
      </c>
      <c r="C39" s="307" t="s">
        <v>953</v>
      </c>
      <c r="D39" s="308">
        <v>45</v>
      </c>
      <c r="E39" s="322"/>
      <c r="F39" s="310">
        <f t="shared" si="2"/>
        <v>0</v>
      </c>
    </row>
    <row r="40" spans="1:6" s="323" customFormat="1" ht="78">
      <c r="A40" s="297" t="s">
        <v>1016</v>
      </c>
      <c r="B40" s="306" t="s">
        <v>1017</v>
      </c>
      <c r="C40" s="307" t="s">
        <v>956</v>
      </c>
      <c r="D40" s="308">
        <v>1</v>
      </c>
      <c r="E40" s="322"/>
      <c r="F40" s="310">
        <f t="shared" si="2"/>
        <v>0</v>
      </c>
    </row>
    <row r="41" spans="1:6" s="323" customFormat="1" ht="312">
      <c r="A41" s="297" t="s">
        <v>1018</v>
      </c>
      <c r="B41" s="306" t="s">
        <v>1019</v>
      </c>
      <c r="C41" s="307" t="s">
        <v>956</v>
      </c>
      <c r="D41" s="308">
        <v>1</v>
      </c>
      <c r="E41" s="322"/>
      <c r="F41" s="310">
        <f t="shared" si="2"/>
        <v>0</v>
      </c>
    </row>
    <row r="42" spans="1:6" s="296" customFormat="1">
      <c r="A42" s="324"/>
      <c r="B42" s="292" t="s">
        <v>1020</v>
      </c>
      <c r="C42" s="293"/>
      <c r="D42" s="293"/>
      <c r="E42" s="294"/>
      <c r="F42" s="295">
        <f>SUM(F43:F78)</f>
        <v>0</v>
      </c>
    </row>
    <row r="43" spans="1:6" s="303" customFormat="1" ht="34.5" customHeight="1">
      <c r="A43" s="297"/>
      <c r="B43" s="325" t="s">
        <v>1021</v>
      </c>
      <c r="C43" s="307"/>
      <c r="D43" s="308"/>
      <c r="E43" s="313"/>
      <c r="F43" s="310"/>
    </row>
    <row r="44" spans="1:6" s="303" customFormat="1" ht="52">
      <c r="A44" s="297" t="s">
        <v>1022</v>
      </c>
      <c r="B44" s="306" t="s">
        <v>1023</v>
      </c>
      <c r="C44" s="307" t="s">
        <v>953</v>
      </c>
      <c r="D44" s="308">
        <v>220</v>
      </c>
      <c r="E44" s="309"/>
      <c r="F44" s="310">
        <f t="shared" ref="F44:F65" si="3">ROUND((D44*E44),2)</f>
        <v>0</v>
      </c>
    </row>
    <row r="45" spans="1:6" s="303" customFormat="1" ht="52">
      <c r="A45" s="297" t="s">
        <v>1024</v>
      </c>
      <c r="B45" s="306" t="s">
        <v>1025</v>
      </c>
      <c r="C45" s="315" t="s">
        <v>953</v>
      </c>
      <c r="D45" s="300">
        <v>220</v>
      </c>
      <c r="E45" s="317"/>
      <c r="F45" s="310">
        <f t="shared" si="3"/>
        <v>0</v>
      </c>
    </row>
    <row r="46" spans="1:6" s="303" customFormat="1" ht="117">
      <c r="A46" s="297" t="s">
        <v>1026</v>
      </c>
      <c r="B46" s="306" t="s">
        <v>1027</v>
      </c>
      <c r="C46" s="307" t="s">
        <v>998</v>
      </c>
      <c r="D46" s="308">
        <v>387</v>
      </c>
      <c r="E46" s="309"/>
      <c r="F46" s="310">
        <f t="shared" si="3"/>
        <v>0</v>
      </c>
    </row>
    <row r="47" spans="1:6" s="303" customFormat="1" ht="78">
      <c r="A47" s="297" t="s">
        <v>1028</v>
      </c>
      <c r="B47" s="306" t="s">
        <v>1029</v>
      </c>
      <c r="C47" s="307"/>
      <c r="D47" s="308"/>
      <c r="E47" s="309"/>
      <c r="F47" s="310"/>
    </row>
    <row r="48" spans="1:6" s="303" customFormat="1">
      <c r="A48" s="297"/>
      <c r="B48" s="306" t="s">
        <v>1030</v>
      </c>
      <c r="C48" s="307" t="s">
        <v>998</v>
      </c>
      <c r="D48" s="308">
        <v>118</v>
      </c>
      <c r="E48" s="309"/>
      <c r="F48" s="310">
        <f t="shared" si="3"/>
        <v>0</v>
      </c>
    </row>
    <row r="49" spans="1:6" s="303" customFormat="1" ht="26">
      <c r="A49" s="297"/>
      <c r="B49" s="306" t="s">
        <v>1031</v>
      </c>
      <c r="C49" s="315" t="s">
        <v>998</v>
      </c>
      <c r="D49" s="300">
        <v>70</v>
      </c>
      <c r="E49" s="326"/>
      <c r="F49" s="310">
        <f t="shared" si="3"/>
        <v>0</v>
      </c>
    </row>
    <row r="50" spans="1:6" s="303" customFormat="1" ht="91">
      <c r="A50" s="297" t="s">
        <v>1032</v>
      </c>
      <c r="B50" s="306" t="s">
        <v>1033</v>
      </c>
      <c r="C50" s="315" t="s">
        <v>998</v>
      </c>
      <c r="D50" s="300">
        <v>35</v>
      </c>
      <c r="E50" s="317"/>
      <c r="F50" s="310">
        <f t="shared" si="3"/>
        <v>0</v>
      </c>
    </row>
    <row r="51" spans="1:6" s="303" customFormat="1" ht="65">
      <c r="A51" s="297" t="s">
        <v>1034</v>
      </c>
      <c r="B51" s="306" t="s">
        <v>1035</v>
      </c>
      <c r="C51" s="307" t="s">
        <v>1001</v>
      </c>
      <c r="D51" s="308">
        <v>168</v>
      </c>
      <c r="E51" s="309"/>
      <c r="F51" s="310">
        <f t="shared" si="3"/>
        <v>0</v>
      </c>
    </row>
    <row r="52" spans="1:6" s="303" customFormat="1" ht="91">
      <c r="A52" s="297" t="s">
        <v>1036</v>
      </c>
      <c r="B52" s="306" t="s">
        <v>1037</v>
      </c>
      <c r="C52" s="307" t="s">
        <v>998</v>
      </c>
      <c r="D52" s="308">
        <v>570</v>
      </c>
      <c r="E52" s="309"/>
      <c r="F52" s="310">
        <f t="shared" si="3"/>
        <v>0</v>
      </c>
    </row>
    <row r="53" spans="1:6" s="303" customFormat="1" ht="39">
      <c r="A53" s="297" t="s">
        <v>1038</v>
      </c>
      <c r="B53" s="306" t="s">
        <v>1039</v>
      </c>
      <c r="C53" s="307" t="s">
        <v>998</v>
      </c>
      <c r="D53" s="308">
        <v>26</v>
      </c>
      <c r="E53" s="309"/>
      <c r="F53" s="310">
        <f t="shared" si="3"/>
        <v>0</v>
      </c>
    </row>
    <row r="54" spans="1:6" s="303" customFormat="1" ht="78">
      <c r="A54" s="297" t="s">
        <v>1040</v>
      </c>
      <c r="B54" s="306" t="s">
        <v>1041</v>
      </c>
      <c r="C54" s="307" t="s">
        <v>998</v>
      </c>
      <c r="D54" s="308">
        <v>210</v>
      </c>
      <c r="E54" s="309"/>
      <c r="F54" s="310">
        <f t="shared" si="3"/>
        <v>0</v>
      </c>
    </row>
    <row r="55" spans="1:6" s="303" customFormat="1" ht="52">
      <c r="A55" s="297" t="s">
        <v>1042</v>
      </c>
      <c r="B55" s="306" t="s">
        <v>1043</v>
      </c>
      <c r="C55" s="307"/>
      <c r="D55" s="308"/>
      <c r="E55" s="309"/>
      <c r="F55" s="310"/>
    </row>
    <row r="56" spans="1:6" s="303" customFormat="1">
      <c r="A56" s="297"/>
      <c r="B56" s="306" t="s">
        <v>1044</v>
      </c>
      <c r="C56" s="307" t="s">
        <v>1001</v>
      </c>
      <c r="D56" s="308">
        <v>234</v>
      </c>
      <c r="E56" s="309"/>
      <c r="F56" s="310">
        <f t="shared" si="3"/>
        <v>0</v>
      </c>
    </row>
    <row r="57" spans="1:6" s="303" customFormat="1" ht="26">
      <c r="A57" s="297"/>
      <c r="B57" s="306" t="s">
        <v>1045</v>
      </c>
      <c r="C57" s="307" t="s">
        <v>1001</v>
      </c>
      <c r="D57" s="308">
        <v>80</v>
      </c>
      <c r="E57" s="309"/>
      <c r="F57" s="310">
        <f t="shared" si="3"/>
        <v>0</v>
      </c>
    </row>
    <row r="58" spans="1:6" s="303" customFormat="1" ht="65">
      <c r="A58" s="297" t="s">
        <v>1046</v>
      </c>
      <c r="B58" s="306" t="s">
        <v>1047</v>
      </c>
      <c r="C58" s="307" t="s">
        <v>1048</v>
      </c>
      <c r="D58" s="308">
        <v>20</v>
      </c>
      <c r="E58" s="309"/>
      <c r="F58" s="310">
        <f t="shared" si="3"/>
        <v>0</v>
      </c>
    </row>
    <row r="59" spans="1:6" s="303" customFormat="1" ht="364">
      <c r="A59" s="297" t="s">
        <v>1049</v>
      </c>
      <c r="B59" s="306" t="s">
        <v>1050</v>
      </c>
      <c r="C59" s="307" t="s">
        <v>956</v>
      </c>
      <c r="D59" s="308">
        <v>1</v>
      </c>
      <c r="E59" s="309"/>
      <c r="F59" s="310">
        <f t="shared" si="3"/>
        <v>0</v>
      </c>
    </row>
    <row r="60" spans="1:6" s="303" customFormat="1" ht="260">
      <c r="A60" s="297" t="s">
        <v>1051</v>
      </c>
      <c r="B60" s="306" t="s">
        <v>1052</v>
      </c>
      <c r="C60" s="307" t="s">
        <v>956</v>
      </c>
      <c r="D60" s="308">
        <v>12</v>
      </c>
      <c r="E60" s="309"/>
      <c r="F60" s="310">
        <f t="shared" si="3"/>
        <v>0</v>
      </c>
    </row>
    <row r="61" spans="1:6" s="303" customFormat="1" ht="260">
      <c r="A61" s="327" t="s">
        <v>1053</v>
      </c>
      <c r="B61" s="306" t="s">
        <v>1054</v>
      </c>
      <c r="C61" s="307" t="s">
        <v>956</v>
      </c>
      <c r="D61" s="308">
        <v>4</v>
      </c>
      <c r="E61" s="309"/>
      <c r="F61" s="310">
        <f t="shared" si="3"/>
        <v>0</v>
      </c>
    </row>
    <row r="62" spans="1:6" s="303" customFormat="1" ht="91">
      <c r="A62" s="297" t="s">
        <v>1055</v>
      </c>
      <c r="B62" s="306" t="s">
        <v>1056</v>
      </c>
      <c r="C62" s="307" t="s">
        <v>0</v>
      </c>
      <c r="D62" s="308">
        <v>7</v>
      </c>
      <c r="E62" s="309"/>
      <c r="F62" s="310">
        <f t="shared" si="3"/>
        <v>0</v>
      </c>
    </row>
    <row r="63" spans="1:6" s="303" customFormat="1" ht="104">
      <c r="A63" s="297" t="s">
        <v>1057</v>
      </c>
      <c r="B63" s="297" t="s">
        <v>1058</v>
      </c>
      <c r="C63" s="315" t="s">
        <v>953</v>
      </c>
      <c r="D63" s="300">
        <v>54</v>
      </c>
      <c r="E63" s="317"/>
      <c r="F63" s="310">
        <f t="shared" si="3"/>
        <v>0</v>
      </c>
    </row>
    <row r="64" spans="1:6" s="303" customFormat="1" ht="295.5" customHeight="1">
      <c r="A64" s="297" t="s">
        <v>1059</v>
      </c>
      <c r="B64" s="306" t="s">
        <v>1060</v>
      </c>
      <c r="C64" s="311" t="s">
        <v>418</v>
      </c>
      <c r="D64" s="308">
        <v>1</v>
      </c>
      <c r="E64" s="309"/>
      <c r="F64" s="310">
        <f t="shared" si="3"/>
        <v>0</v>
      </c>
    </row>
    <row r="65" spans="1:6" s="303" customFormat="1" ht="65">
      <c r="A65" s="328" t="s">
        <v>1061</v>
      </c>
      <c r="B65" s="306" t="s">
        <v>1062</v>
      </c>
      <c r="C65" s="307" t="s">
        <v>998</v>
      </c>
      <c r="D65" s="308">
        <v>8.5</v>
      </c>
      <c r="E65" s="309"/>
      <c r="F65" s="310">
        <f t="shared" si="3"/>
        <v>0</v>
      </c>
    </row>
    <row r="66" spans="1:6" s="303" customFormat="1" ht="39">
      <c r="A66" s="328"/>
      <c r="B66" s="325" t="s">
        <v>1063</v>
      </c>
      <c r="C66" s="307"/>
      <c r="D66" s="308"/>
      <c r="E66" s="313"/>
      <c r="F66" s="310"/>
    </row>
    <row r="67" spans="1:6" s="303" customFormat="1" ht="78">
      <c r="A67" s="328" t="s">
        <v>1064</v>
      </c>
      <c r="B67" s="306" t="s">
        <v>1065</v>
      </c>
      <c r="C67" s="329"/>
      <c r="D67" s="300"/>
      <c r="E67" s="317"/>
      <c r="F67" s="310"/>
    </row>
    <row r="68" spans="1:6" s="303" customFormat="1">
      <c r="A68" s="328"/>
      <c r="B68" s="306" t="s">
        <v>1066</v>
      </c>
      <c r="C68" s="329" t="s">
        <v>953</v>
      </c>
      <c r="D68" s="300">
        <v>27</v>
      </c>
      <c r="E68" s="317"/>
      <c r="F68" s="310">
        <f t="shared" ref="F68:F78" si="4">ROUND((D68*E68),2)</f>
        <v>0</v>
      </c>
    </row>
    <row r="69" spans="1:6" s="303" customFormat="1">
      <c r="A69" s="328"/>
      <c r="B69" s="306" t="s">
        <v>1067</v>
      </c>
      <c r="C69" s="329" t="s">
        <v>953</v>
      </c>
      <c r="D69" s="300">
        <v>150</v>
      </c>
      <c r="E69" s="309"/>
      <c r="F69" s="310">
        <f t="shared" si="4"/>
        <v>0</v>
      </c>
    </row>
    <row r="70" spans="1:6" s="303" customFormat="1" ht="26">
      <c r="A70" s="328"/>
      <c r="B70" s="306" t="s">
        <v>1068</v>
      </c>
      <c r="C70" s="329" t="s">
        <v>953</v>
      </c>
      <c r="D70" s="300">
        <v>43</v>
      </c>
      <c r="E70" s="309"/>
      <c r="F70" s="310">
        <f t="shared" si="4"/>
        <v>0</v>
      </c>
    </row>
    <row r="71" spans="1:6" s="303" customFormat="1" ht="39">
      <c r="A71" s="318" t="s">
        <v>1069</v>
      </c>
      <c r="B71" s="306" t="s">
        <v>1070</v>
      </c>
      <c r="C71" s="329"/>
      <c r="D71" s="300"/>
      <c r="E71" s="321"/>
      <c r="F71" s="310">
        <f t="shared" si="4"/>
        <v>0</v>
      </c>
    </row>
    <row r="72" spans="1:6" s="303" customFormat="1">
      <c r="A72" s="318"/>
      <c r="B72" s="306" t="s">
        <v>1066</v>
      </c>
      <c r="C72" s="329" t="s">
        <v>0</v>
      </c>
      <c r="D72" s="300">
        <v>3</v>
      </c>
      <c r="E72" s="321"/>
      <c r="F72" s="310">
        <f t="shared" si="4"/>
        <v>0</v>
      </c>
    </row>
    <row r="73" spans="1:6" s="303" customFormat="1">
      <c r="A73" s="318"/>
      <c r="B73" s="330" t="s">
        <v>1071</v>
      </c>
      <c r="C73" s="319" t="s">
        <v>0</v>
      </c>
      <c r="D73" s="320">
        <v>29</v>
      </c>
      <c r="E73" s="321"/>
      <c r="F73" s="310">
        <f t="shared" si="4"/>
        <v>0</v>
      </c>
    </row>
    <row r="74" spans="1:6" s="303" customFormat="1">
      <c r="A74" s="318"/>
      <c r="B74" s="330" t="s">
        <v>1072</v>
      </c>
      <c r="C74" s="319" t="s">
        <v>0</v>
      </c>
      <c r="D74" s="320">
        <v>30</v>
      </c>
      <c r="E74" s="321"/>
      <c r="F74" s="310">
        <f t="shared" si="4"/>
        <v>0</v>
      </c>
    </row>
    <row r="75" spans="1:6" s="303" customFormat="1" ht="26">
      <c r="A75" s="318"/>
      <c r="B75" s="330" t="s">
        <v>1073</v>
      </c>
      <c r="C75" s="319" t="s">
        <v>0</v>
      </c>
      <c r="D75" s="320">
        <v>4</v>
      </c>
      <c r="E75" s="321"/>
      <c r="F75" s="310">
        <f t="shared" si="4"/>
        <v>0</v>
      </c>
    </row>
    <row r="76" spans="1:6" s="303" customFormat="1" ht="195">
      <c r="A76" s="318" t="s">
        <v>1074</v>
      </c>
      <c r="B76" s="306" t="s">
        <v>1075</v>
      </c>
      <c r="C76" s="307" t="s">
        <v>956</v>
      </c>
      <c r="D76" s="320">
        <v>1</v>
      </c>
      <c r="E76" s="321"/>
      <c r="F76" s="310">
        <f t="shared" si="4"/>
        <v>0</v>
      </c>
    </row>
    <row r="77" spans="1:6" s="303" customFormat="1" ht="39">
      <c r="A77" s="318" t="s">
        <v>1076</v>
      </c>
      <c r="B77" s="306" t="s">
        <v>1077</v>
      </c>
      <c r="C77" s="315" t="s">
        <v>956</v>
      </c>
      <c r="D77" s="316">
        <v>1</v>
      </c>
      <c r="E77" s="331"/>
      <c r="F77" s="310">
        <f t="shared" si="4"/>
        <v>0</v>
      </c>
    </row>
    <row r="78" spans="1:6" s="303" customFormat="1" ht="39">
      <c r="A78" s="318" t="s">
        <v>1078</v>
      </c>
      <c r="B78" s="306" t="s">
        <v>1079</v>
      </c>
      <c r="C78" s="319" t="s">
        <v>418</v>
      </c>
      <c r="D78" s="320">
        <v>1</v>
      </c>
      <c r="E78" s="321"/>
      <c r="F78" s="310">
        <f t="shared" si="4"/>
        <v>0</v>
      </c>
    </row>
    <row r="79" spans="1:6" s="296" customFormat="1">
      <c r="A79" s="324"/>
      <c r="B79" s="292" t="s">
        <v>1080</v>
      </c>
      <c r="C79" s="293"/>
      <c r="D79" s="293"/>
      <c r="E79" s="294"/>
      <c r="F79" s="295">
        <f>SUM(F80:F261)</f>
        <v>0</v>
      </c>
    </row>
    <row r="80" spans="1:6" s="337" customFormat="1" ht="52">
      <c r="A80" s="332"/>
      <c r="B80" s="333" t="s">
        <v>1081</v>
      </c>
      <c r="C80" s="334"/>
      <c r="D80" s="335"/>
      <c r="E80" s="313"/>
      <c r="F80" s="336"/>
    </row>
    <row r="81" spans="1:6" s="337" customFormat="1" ht="52">
      <c r="A81" s="338" t="s">
        <v>1082</v>
      </c>
      <c r="B81" s="339" t="s">
        <v>1083</v>
      </c>
      <c r="C81" s="334"/>
      <c r="D81" s="335"/>
      <c r="E81" s="340"/>
      <c r="F81" s="336"/>
    </row>
    <row r="82" spans="1:6" s="337" customFormat="1">
      <c r="A82" s="341"/>
      <c r="B82" s="339" t="s">
        <v>1084</v>
      </c>
      <c r="C82" s="342" t="s">
        <v>953</v>
      </c>
      <c r="D82" s="343">
        <v>172</v>
      </c>
      <c r="E82" s="344"/>
      <c r="F82" s="310">
        <f t="shared" ref="F82:F84" si="5">ROUND((D82*E82),2)</f>
        <v>0</v>
      </c>
    </row>
    <row r="83" spans="1:6" s="337" customFormat="1">
      <c r="A83" s="341"/>
      <c r="B83" s="339" t="s">
        <v>1085</v>
      </c>
      <c r="C83" s="342" t="s">
        <v>953</v>
      </c>
      <c r="D83" s="343">
        <v>178</v>
      </c>
      <c r="E83" s="344"/>
      <c r="F83" s="310">
        <f t="shared" si="5"/>
        <v>0</v>
      </c>
    </row>
    <row r="84" spans="1:6" s="337" customFormat="1" ht="26">
      <c r="A84" s="341"/>
      <c r="B84" s="339" t="s">
        <v>1086</v>
      </c>
      <c r="C84" s="345" t="s">
        <v>953</v>
      </c>
      <c r="D84" s="346">
        <v>27</v>
      </c>
      <c r="E84" s="347"/>
      <c r="F84" s="310">
        <f t="shared" si="5"/>
        <v>0</v>
      </c>
    </row>
    <row r="85" spans="1:6" s="337" customFormat="1" ht="65">
      <c r="A85" s="338" t="s">
        <v>1087</v>
      </c>
      <c r="B85" s="339" t="s">
        <v>1088</v>
      </c>
      <c r="C85" s="342"/>
      <c r="D85" s="343"/>
      <c r="E85" s="344"/>
      <c r="F85" s="336"/>
    </row>
    <row r="86" spans="1:6" s="337" customFormat="1">
      <c r="A86" s="341"/>
      <c r="B86" s="339" t="s">
        <v>1084</v>
      </c>
      <c r="C86" s="342" t="s">
        <v>953</v>
      </c>
      <c r="D86" s="343">
        <v>146</v>
      </c>
      <c r="E86" s="344"/>
      <c r="F86" s="310">
        <f t="shared" ref="F86:F88" si="6">ROUND((D86*E86),2)</f>
        <v>0</v>
      </c>
    </row>
    <row r="87" spans="1:6" s="337" customFormat="1">
      <c r="A87" s="341"/>
      <c r="B87" s="339" t="s">
        <v>1085</v>
      </c>
      <c r="C87" s="342" t="s">
        <v>953</v>
      </c>
      <c r="D87" s="343">
        <v>150</v>
      </c>
      <c r="E87" s="344"/>
      <c r="F87" s="310">
        <f t="shared" si="6"/>
        <v>0</v>
      </c>
    </row>
    <row r="88" spans="1:6" s="337" customFormat="1" ht="26">
      <c r="A88" s="341"/>
      <c r="B88" s="339" t="s">
        <v>1086</v>
      </c>
      <c r="C88" s="345" t="s">
        <v>953</v>
      </c>
      <c r="D88" s="346">
        <v>27</v>
      </c>
      <c r="E88" s="347"/>
      <c r="F88" s="310">
        <f t="shared" si="6"/>
        <v>0</v>
      </c>
    </row>
    <row r="89" spans="1:6" s="337" customFormat="1" ht="117">
      <c r="A89" s="338" t="s">
        <v>1089</v>
      </c>
      <c r="B89" s="339" t="s">
        <v>1090</v>
      </c>
      <c r="C89" s="342"/>
      <c r="D89" s="343"/>
      <c r="E89" s="344"/>
      <c r="F89" s="336"/>
    </row>
    <row r="90" spans="1:6" s="337" customFormat="1">
      <c r="A90" s="341"/>
      <c r="B90" s="339" t="s">
        <v>1084</v>
      </c>
      <c r="C90" s="342" t="s">
        <v>953</v>
      </c>
      <c r="D90" s="343">
        <v>26</v>
      </c>
      <c r="E90" s="344"/>
      <c r="F90" s="310">
        <f t="shared" ref="F90:F91" si="7">ROUND((D90*E90),2)</f>
        <v>0</v>
      </c>
    </row>
    <row r="91" spans="1:6" s="337" customFormat="1">
      <c r="A91" s="341"/>
      <c r="B91" s="339" t="s">
        <v>1085</v>
      </c>
      <c r="C91" s="342" t="s">
        <v>953</v>
      </c>
      <c r="D91" s="343">
        <v>28</v>
      </c>
      <c r="E91" s="344"/>
      <c r="F91" s="310">
        <f t="shared" si="7"/>
        <v>0</v>
      </c>
    </row>
    <row r="92" spans="1:6" s="296" customFormat="1" ht="52">
      <c r="A92" s="338" t="s">
        <v>1091</v>
      </c>
      <c r="B92" s="339" t="s">
        <v>1092</v>
      </c>
      <c r="C92" s="342"/>
      <c r="D92" s="343"/>
      <c r="E92" s="344"/>
      <c r="F92" s="348"/>
    </row>
    <row r="93" spans="1:6" s="296" customFormat="1">
      <c r="A93" s="338"/>
      <c r="B93" s="339" t="s">
        <v>1093</v>
      </c>
      <c r="C93" s="342" t="s">
        <v>0</v>
      </c>
      <c r="D93" s="343">
        <v>3</v>
      </c>
      <c r="E93" s="344"/>
      <c r="F93" s="310">
        <f t="shared" ref="F93:F104" si="8">ROUND((D93*E93),2)</f>
        <v>0</v>
      </c>
    </row>
    <row r="94" spans="1:6" s="296" customFormat="1" ht="26">
      <c r="A94" s="338"/>
      <c r="B94" s="339" t="s">
        <v>1094</v>
      </c>
      <c r="C94" s="342" t="s">
        <v>0</v>
      </c>
      <c r="D94" s="343">
        <v>1</v>
      </c>
      <c r="E94" s="344"/>
      <c r="F94" s="310">
        <f t="shared" si="8"/>
        <v>0</v>
      </c>
    </row>
    <row r="95" spans="1:6" s="296" customFormat="1" ht="104">
      <c r="A95" s="338" t="s">
        <v>1095</v>
      </c>
      <c r="B95" s="349" t="s">
        <v>1096</v>
      </c>
      <c r="C95" s="342" t="s">
        <v>956</v>
      </c>
      <c r="D95" s="343">
        <v>2</v>
      </c>
      <c r="E95" s="344"/>
      <c r="F95" s="310">
        <f t="shared" si="8"/>
        <v>0</v>
      </c>
    </row>
    <row r="96" spans="1:6" s="296" customFormat="1" ht="130">
      <c r="A96" s="338" t="s">
        <v>1097</v>
      </c>
      <c r="B96" s="349" t="s">
        <v>1098</v>
      </c>
      <c r="C96" s="342" t="s">
        <v>956</v>
      </c>
      <c r="D96" s="343">
        <v>21</v>
      </c>
      <c r="E96" s="344"/>
      <c r="F96" s="310">
        <f t="shared" si="8"/>
        <v>0</v>
      </c>
    </row>
    <row r="97" spans="1:6" s="296" customFormat="1" ht="52">
      <c r="A97" s="338" t="s">
        <v>1099</v>
      </c>
      <c r="B97" s="349" t="s">
        <v>1100</v>
      </c>
      <c r="C97" s="342" t="s">
        <v>0</v>
      </c>
      <c r="D97" s="343">
        <v>10</v>
      </c>
      <c r="E97" s="344"/>
      <c r="F97" s="310">
        <f t="shared" si="8"/>
        <v>0</v>
      </c>
    </row>
    <row r="98" spans="1:6" s="296" customFormat="1" ht="52">
      <c r="A98" s="338" t="s">
        <v>1101</v>
      </c>
      <c r="B98" s="339" t="s">
        <v>1102</v>
      </c>
      <c r="C98" s="342" t="s">
        <v>0</v>
      </c>
      <c r="D98" s="343">
        <v>45</v>
      </c>
      <c r="E98" s="344"/>
      <c r="F98" s="310">
        <f t="shared" si="8"/>
        <v>0</v>
      </c>
    </row>
    <row r="99" spans="1:6" s="296" customFormat="1" ht="143">
      <c r="A99" s="338" t="s">
        <v>1103</v>
      </c>
      <c r="B99" s="339" t="s">
        <v>1104</v>
      </c>
      <c r="C99" s="342" t="s">
        <v>956</v>
      </c>
      <c r="D99" s="343">
        <v>1</v>
      </c>
      <c r="E99" s="344"/>
      <c r="F99" s="310">
        <f t="shared" si="8"/>
        <v>0</v>
      </c>
    </row>
    <row r="100" spans="1:6" s="296" customFormat="1" ht="52">
      <c r="A100" s="338" t="s">
        <v>1105</v>
      </c>
      <c r="B100" s="339" t="s">
        <v>1106</v>
      </c>
      <c r="C100" s="342" t="s">
        <v>956</v>
      </c>
      <c r="D100" s="343">
        <v>1</v>
      </c>
      <c r="E100" s="344"/>
      <c r="F100" s="310">
        <f t="shared" si="8"/>
        <v>0</v>
      </c>
    </row>
    <row r="101" spans="1:6" s="296" customFormat="1" ht="65">
      <c r="A101" s="338" t="s">
        <v>1107</v>
      </c>
      <c r="B101" s="339" t="s">
        <v>1108</v>
      </c>
      <c r="C101" s="342" t="s">
        <v>953</v>
      </c>
      <c r="D101" s="343">
        <v>377</v>
      </c>
      <c r="E101" s="344"/>
      <c r="F101" s="310">
        <f t="shared" si="8"/>
        <v>0</v>
      </c>
    </row>
    <row r="102" spans="1:6" s="296" customFormat="1" ht="26">
      <c r="A102" s="350" t="s">
        <v>1109</v>
      </c>
      <c r="B102" s="339" t="s">
        <v>1110</v>
      </c>
      <c r="C102" s="342" t="s">
        <v>418</v>
      </c>
      <c r="D102" s="343">
        <v>1</v>
      </c>
      <c r="E102" s="344"/>
      <c r="F102" s="310">
        <f t="shared" si="8"/>
        <v>0</v>
      </c>
    </row>
    <row r="103" spans="1:6" s="296" customFormat="1" ht="65">
      <c r="A103" s="350" t="s">
        <v>1111</v>
      </c>
      <c r="B103" s="339" t="s">
        <v>1112</v>
      </c>
      <c r="C103" s="342" t="s">
        <v>39</v>
      </c>
      <c r="D103" s="343">
        <v>250</v>
      </c>
      <c r="E103" s="344"/>
      <c r="F103" s="310">
        <f t="shared" si="8"/>
        <v>0</v>
      </c>
    </row>
    <row r="104" spans="1:6" s="356" customFormat="1" ht="39">
      <c r="A104" s="351" t="s">
        <v>1113</v>
      </c>
      <c r="B104" s="352" t="s">
        <v>1114</v>
      </c>
      <c r="C104" s="353" t="s">
        <v>418</v>
      </c>
      <c r="D104" s="354">
        <v>1</v>
      </c>
      <c r="E104" s="355"/>
      <c r="F104" s="310">
        <f t="shared" si="8"/>
        <v>0</v>
      </c>
    </row>
    <row r="105" spans="1:6" s="337" customFormat="1" ht="52">
      <c r="A105" s="332"/>
      <c r="B105" s="333" t="s">
        <v>1115</v>
      </c>
      <c r="C105" s="334"/>
      <c r="D105" s="335"/>
      <c r="E105" s="313"/>
      <c r="F105" s="336"/>
    </row>
    <row r="106" spans="1:6" s="296" customFormat="1" ht="143">
      <c r="A106" s="350" t="s">
        <v>1116</v>
      </c>
      <c r="B106" s="339" t="s">
        <v>1117</v>
      </c>
      <c r="C106" s="342"/>
      <c r="D106" s="343"/>
      <c r="E106" s="344"/>
      <c r="F106" s="348"/>
    </row>
    <row r="107" spans="1:6" s="296" customFormat="1">
      <c r="A107" s="341"/>
      <c r="B107" s="357" t="s">
        <v>1118</v>
      </c>
      <c r="C107" s="342"/>
      <c r="D107" s="343"/>
      <c r="E107" s="344"/>
      <c r="F107" s="348"/>
    </row>
    <row r="108" spans="1:6" s="296" customFormat="1">
      <c r="A108" s="341"/>
      <c r="B108" s="339" t="s">
        <v>1119</v>
      </c>
      <c r="C108" s="342" t="s">
        <v>953</v>
      </c>
      <c r="D108" s="343">
        <v>106</v>
      </c>
      <c r="E108" s="344"/>
      <c r="F108" s="310">
        <f t="shared" ref="F108:F119" si="9">ROUND((D108*E108),2)</f>
        <v>0</v>
      </c>
    </row>
    <row r="109" spans="1:6" s="296" customFormat="1">
      <c r="A109" s="341"/>
      <c r="B109" s="339" t="s">
        <v>1120</v>
      </c>
      <c r="C109" s="342" t="s">
        <v>953</v>
      </c>
      <c r="D109" s="343">
        <v>162</v>
      </c>
      <c r="E109" s="344"/>
      <c r="F109" s="310">
        <f t="shared" si="9"/>
        <v>0</v>
      </c>
    </row>
    <row r="110" spans="1:6" s="296" customFormat="1">
      <c r="A110" s="341"/>
      <c r="B110" s="339" t="s">
        <v>1121</v>
      </c>
      <c r="C110" s="342" t="s">
        <v>953</v>
      </c>
      <c r="D110" s="343">
        <v>78</v>
      </c>
      <c r="E110" s="344"/>
      <c r="F110" s="310">
        <f t="shared" si="9"/>
        <v>0</v>
      </c>
    </row>
    <row r="111" spans="1:6" s="296" customFormat="1">
      <c r="A111" s="341"/>
      <c r="B111" s="339" t="s">
        <v>1122</v>
      </c>
      <c r="C111" s="342" t="s">
        <v>953</v>
      </c>
      <c r="D111" s="343">
        <v>69</v>
      </c>
      <c r="E111" s="344"/>
      <c r="F111" s="310">
        <f t="shared" si="9"/>
        <v>0</v>
      </c>
    </row>
    <row r="112" spans="1:6" s="296" customFormat="1">
      <c r="A112" s="341"/>
      <c r="B112" s="339" t="s">
        <v>1123</v>
      </c>
      <c r="C112" s="342" t="s">
        <v>953</v>
      </c>
      <c r="D112" s="343">
        <v>438</v>
      </c>
      <c r="E112" s="344"/>
      <c r="F112" s="310">
        <f t="shared" si="9"/>
        <v>0</v>
      </c>
    </row>
    <row r="113" spans="1:6" s="296" customFormat="1">
      <c r="A113" s="341"/>
      <c r="B113" s="339" t="s">
        <v>1124</v>
      </c>
      <c r="C113" s="342" t="s">
        <v>953</v>
      </c>
      <c r="D113" s="343">
        <v>689</v>
      </c>
      <c r="E113" s="344"/>
      <c r="F113" s="310">
        <f t="shared" si="9"/>
        <v>0</v>
      </c>
    </row>
    <row r="114" spans="1:6" s="296" customFormat="1">
      <c r="A114" s="341"/>
      <c r="B114" s="339" t="s">
        <v>1125</v>
      </c>
      <c r="C114" s="342" t="s">
        <v>953</v>
      </c>
      <c r="D114" s="343">
        <v>480</v>
      </c>
      <c r="E114" s="344"/>
      <c r="F114" s="310">
        <f t="shared" si="9"/>
        <v>0</v>
      </c>
    </row>
    <row r="115" spans="1:6" s="296" customFormat="1">
      <c r="A115" s="341"/>
      <c r="B115" s="339" t="s">
        <v>1126</v>
      </c>
      <c r="C115" s="342" t="s">
        <v>953</v>
      </c>
      <c r="D115" s="343">
        <v>1210</v>
      </c>
      <c r="E115" s="344"/>
      <c r="F115" s="310">
        <f t="shared" si="9"/>
        <v>0</v>
      </c>
    </row>
    <row r="116" spans="1:6" s="296" customFormat="1">
      <c r="A116" s="341"/>
      <c r="B116" s="357" t="s">
        <v>1127</v>
      </c>
      <c r="C116" s="342"/>
      <c r="D116" s="343"/>
      <c r="E116" s="344"/>
      <c r="F116" s="310">
        <f t="shared" si="9"/>
        <v>0</v>
      </c>
    </row>
    <row r="117" spans="1:6" s="296" customFormat="1">
      <c r="A117" s="341"/>
      <c r="B117" s="339" t="s">
        <v>1124</v>
      </c>
      <c r="C117" s="342" t="s">
        <v>953</v>
      </c>
      <c r="D117" s="343">
        <v>208</v>
      </c>
      <c r="E117" s="344"/>
      <c r="F117" s="310">
        <f t="shared" si="9"/>
        <v>0</v>
      </c>
    </row>
    <row r="118" spans="1:6" s="296" customFormat="1">
      <c r="A118" s="341"/>
      <c r="B118" s="339" t="s">
        <v>1125</v>
      </c>
      <c r="C118" s="342" t="s">
        <v>953</v>
      </c>
      <c r="D118" s="343">
        <v>532</v>
      </c>
      <c r="E118" s="344"/>
      <c r="F118" s="310">
        <f t="shared" si="9"/>
        <v>0</v>
      </c>
    </row>
    <row r="119" spans="1:6" s="296" customFormat="1" ht="26">
      <c r="A119" s="341"/>
      <c r="B119" s="339" t="s">
        <v>1128</v>
      </c>
      <c r="C119" s="342" t="s">
        <v>953</v>
      </c>
      <c r="D119" s="346">
        <v>2436</v>
      </c>
      <c r="E119" s="347"/>
      <c r="F119" s="310">
        <f t="shared" si="9"/>
        <v>0</v>
      </c>
    </row>
    <row r="120" spans="1:6" s="296" customFormat="1" ht="117">
      <c r="A120" s="350" t="s">
        <v>1129</v>
      </c>
      <c r="B120" s="339" t="s">
        <v>1130</v>
      </c>
      <c r="C120" s="342" t="s">
        <v>46</v>
      </c>
      <c r="D120" s="343" t="s">
        <v>46</v>
      </c>
      <c r="E120" s="344" t="s">
        <v>46</v>
      </c>
      <c r="F120" s="348" t="s">
        <v>46</v>
      </c>
    </row>
    <row r="121" spans="1:6" s="296" customFormat="1">
      <c r="A121" s="341"/>
      <c r="B121" s="339" t="s">
        <v>1119</v>
      </c>
      <c r="C121" s="342" t="s">
        <v>953</v>
      </c>
      <c r="D121" s="343">
        <v>106</v>
      </c>
      <c r="E121" s="344"/>
      <c r="F121" s="310">
        <f t="shared" ref="F121:F128" si="10">ROUND((D121*E121),2)</f>
        <v>0</v>
      </c>
    </row>
    <row r="122" spans="1:6" s="296" customFormat="1">
      <c r="A122" s="341"/>
      <c r="B122" s="339" t="s">
        <v>1120</v>
      </c>
      <c r="C122" s="342" t="s">
        <v>953</v>
      </c>
      <c r="D122" s="343">
        <v>81</v>
      </c>
      <c r="E122" s="344"/>
      <c r="F122" s="310">
        <f t="shared" si="10"/>
        <v>0</v>
      </c>
    </row>
    <row r="123" spans="1:6" s="296" customFormat="1">
      <c r="A123" s="341"/>
      <c r="B123" s="339" t="s">
        <v>1121</v>
      </c>
      <c r="C123" s="342" t="s">
        <v>953</v>
      </c>
      <c r="D123" s="343">
        <v>36</v>
      </c>
      <c r="E123" s="344"/>
      <c r="F123" s="310">
        <f t="shared" si="10"/>
        <v>0</v>
      </c>
    </row>
    <row r="124" spans="1:6" s="296" customFormat="1">
      <c r="A124" s="341"/>
      <c r="B124" s="339" t="s">
        <v>1122</v>
      </c>
      <c r="C124" s="342" t="s">
        <v>953</v>
      </c>
      <c r="D124" s="343">
        <v>38</v>
      </c>
      <c r="E124" s="344"/>
      <c r="F124" s="310">
        <f t="shared" si="10"/>
        <v>0</v>
      </c>
    </row>
    <row r="125" spans="1:6" s="296" customFormat="1">
      <c r="A125" s="341"/>
      <c r="B125" s="339" t="s">
        <v>1123</v>
      </c>
      <c r="C125" s="342" t="s">
        <v>953</v>
      </c>
      <c r="D125" s="343">
        <v>178</v>
      </c>
      <c r="E125" s="344"/>
      <c r="F125" s="310">
        <f t="shared" si="10"/>
        <v>0</v>
      </c>
    </row>
    <row r="126" spans="1:6" s="296" customFormat="1">
      <c r="A126" s="341"/>
      <c r="B126" s="339" t="s">
        <v>1124</v>
      </c>
      <c r="C126" s="342" t="s">
        <v>953</v>
      </c>
      <c r="D126" s="343">
        <v>315</v>
      </c>
      <c r="E126" s="344"/>
      <c r="F126" s="310">
        <f t="shared" si="10"/>
        <v>0</v>
      </c>
    </row>
    <row r="127" spans="1:6" s="296" customFormat="1">
      <c r="A127" s="341"/>
      <c r="B127" s="339" t="s">
        <v>1125</v>
      </c>
      <c r="C127" s="342" t="s">
        <v>953</v>
      </c>
      <c r="D127" s="343">
        <v>221</v>
      </c>
      <c r="E127" s="344"/>
      <c r="F127" s="310">
        <f t="shared" si="10"/>
        <v>0</v>
      </c>
    </row>
    <row r="128" spans="1:6" s="296" customFormat="1">
      <c r="A128" s="341"/>
      <c r="B128" s="339" t="s">
        <v>1126</v>
      </c>
      <c r="C128" s="342" t="s">
        <v>953</v>
      </c>
      <c r="D128" s="346">
        <v>243</v>
      </c>
      <c r="E128" s="347"/>
      <c r="F128" s="310">
        <f t="shared" si="10"/>
        <v>0</v>
      </c>
    </row>
    <row r="129" spans="1:6" s="296" customFormat="1" ht="65">
      <c r="A129" s="350" t="s">
        <v>1131</v>
      </c>
      <c r="B129" s="357" t="s">
        <v>1132</v>
      </c>
      <c r="C129" s="342"/>
      <c r="D129" s="343"/>
      <c r="E129" s="344"/>
      <c r="F129" s="348"/>
    </row>
    <row r="130" spans="1:6" s="296" customFormat="1">
      <c r="A130" s="341"/>
      <c r="B130" s="339" t="s">
        <v>1120</v>
      </c>
      <c r="C130" s="342" t="s">
        <v>953</v>
      </c>
      <c r="D130" s="343">
        <v>81</v>
      </c>
      <c r="E130" s="344"/>
      <c r="F130" s="310">
        <f t="shared" ref="F130:F136" si="11">ROUND((D130*E130),2)</f>
        <v>0</v>
      </c>
    </row>
    <row r="131" spans="1:6" s="296" customFormat="1">
      <c r="A131" s="341"/>
      <c r="B131" s="339" t="s">
        <v>1121</v>
      </c>
      <c r="C131" s="342" t="s">
        <v>953</v>
      </c>
      <c r="D131" s="343">
        <v>42</v>
      </c>
      <c r="E131" s="344"/>
      <c r="F131" s="310">
        <f t="shared" si="11"/>
        <v>0</v>
      </c>
    </row>
    <row r="132" spans="1:6" s="296" customFormat="1">
      <c r="A132" s="341"/>
      <c r="B132" s="339" t="s">
        <v>1122</v>
      </c>
      <c r="C132" s="342" t="s">
        <v>953</v>
      </c>
      <c r="D132" s="343">
        <v>31</v>
      </c>
      <c r="E132" s="344"/>
      <c r="F132" s="310">
        <f t="shared" si="11"/>
        <v>0</v>
      </c>
    </row>
    <row r="133" spans="1:6" s="296" customFormat="1">
      <c r="A133" s="341"/>
      <c r="B133" s="339" t="s">
        <v>1123</v>
      </c>
      <c r="C133" s="342" t="s">
        <v>953</v>
      </c>
      <c r="D133" s="343">
        <v>260</v>
      </c>
      <c r="E133" s="344"/>
      <c r="F133" s="310">
        <f t="shared" si="11"/>
        <v>0</v>
      </c>
    </row>
    <row r="134" spans="1:6" s="296" customFormat="1">
      <c r="A134" s="341"/>
      <c r="B134" s="339" t="s">
        <v>1124</v>
      </c>
      <c r="C134" s="342" t="s">
        <v>953</v>
      </c>
      <c r="D134" s="343">
        <v>374</v>
      </c>
      <c r="E134" s="344"/>
      <c r="F134" s="310">
        <f t="shared" si="11"/>
        <v>0</v>
      </c>
    </row>
    <row r="135" spans="1:6" s="296" customFormat="1">
      <c r="A135" s="341"/>
      <c r="B135" s="339" t="s">
        <v>1125</v>
      </c>
      <c r="C135" s="342" t="s">
        <v>953</v>
      </c>
      <c r="D135" s="343">
        <v>259</v>
      </c>
      <c r="E135" s="344"/>
      <c r="F135" s="310">
        <f t="shared" si="11"/>
        <v>0</v>
      </c>
    </row>
    <row r="136" spans="1:6" s="296" customFormat="1" ht="26">
      <c r="A136" s="341"/>
      <c r="B136" s="339" t="s">
        <v>1128</v>
      </c>
      <c r="C136" s="345" t="s">
        <v>953</v>
      </c>
      <c r="D136" s="346">
        <v>967</v>
      </c>
      <c r="E136" s="347"/>
      <c r="F136" s="310">
        <f t="shared" si="11"/>
        <v>0</v>
      </c>
    </row>
    <row r="137" spans="1:6" s="296" customFormat="1" ht="52">
      <c r="A137" s="350" t="s">
        <v>1133</v>
      </c>
      <c r="B137" s="339" t="s">
        <v>1134</v>
      </c>
      <c r="C137" s="342"/>
      <c r="D137" s="343"/>
      <c r="E137" s="344"/>
      <c r="F137" s="348"/>
    </row>
    <row r="138" spans="1:6" s="296" customFormat="1">
      <c r="A138" s="341"/>
      <c r="B138" s="339" t="s">
        <v>1124</v>
      </c>
      <c r="C138" s="342" t="s">
        <v>953</v>
      </c>
      <c r="D138" s="343">
        <v>208</v>
      </c>
      <c r="E138" s="344"/>
      <c r="F138" s="310">
        <f t="shared" ref="F138:F140" si="12">ROUND((D138*E138),2)</f>
        <v>0</v>
      </c>
    </row>
    <row r="139" spans="1:6" s="296" customFormat="1">
      <c r="A139" s="341"/>
      <c r="B139" s="339" t="s">
        <v>1125</v>
      </c>
      <c r="C139" s="342" t="s">
        <v>953</v>
      </c>
      <c r="D139" s="343">
        <v>532</v>
      </c>
      <c r="E139" s="344"/>
      <c r="F139" s="310">
        <f t="shared" si="12"/>
        <v>0</v>
      </c>
    </row>
    <row r="140" spans="1:6" s="296" customFormat="1" ht="26">
      <c r="A140" s="341"/>
      <c r="B140" s="339" t="s">
        <v>1128</v>
      </c>
      <c r="C140" s="345" t="s">
        <v>953</v>
      </c>
      <c r="D140" s="346">
        <v>2436</v>
      </c>
      <c r="E140" s="347"/>
      <c r="F140" s="310">
        <f t="shared" si="12"/>
        <v>0</v>
      </c>
    </row>
    <row r="141" spans="1:6" s="296" customFormat="1" ht="130">
      <c r="A141" s="350" t="s">
        <v>1135</v>
      </c>
      <c r="B141" s="339" t="s">
        <v>1136</v>
      </c>
      <c r="C141" s="342"/>
      <c r="D141" s="343"/>
      <c r="E141" s="344"/>
      <c r="F141" s="348"/>
    </row>
    <row r="142" spans="1:6" s="296" customFormat="1">
      <c r="A142" s="341"/>
      <c r="B142" s="339" t="s">
        <v>1137</v>
      </c>
      <c r="C142" s="342" t="s">
        <v>953</v>
      </c>
      <c r="D142" s="343">
        <v>24</v>
      </c>
      <c r="E142" s="344"/>
      <c r="F142" s="310">
        <f t="shared" ref="F142:F149" si="13">ROUND((D142*E142),2)</f>
        <v>0</v>
      </c>
    </row>
    <row r="143" spans="1:6" s="296" customFormat="1">
      <c r="A143" s="341"/>
      <c r="B143" s="339" t="s">
        <v>1138</v>
      </c>
      <c r="C143" s="342" t="s">
        <v>953</v>
      </c>
      <c r="D143" s="343">
        <v>66</v>
      </c>
      <c r="E143" s="344"/>
      <c r="F143" s="310">
        <f t="shared" si="13"/>
        <v>0</v>
      </c>
    </row>
    <row r="144" spans="1:6" s="296" customFormat="1">
      <c r="A144" s="341"/>
      <c r="B144" s="339" t="s">
        <v>1139</v>
      </c>
      <c r="C144" s="342" t="s">
        <v>953</v>
      </c>
      <c r="D144" s="343">
        <v>10</v>
      </c>
      <c r="E144" s="344"/>
      <c r="F144" s="310">
        <f t="shared" si="13"/>
        <v>0</v>
      </c>
    </row>
    <row r="145" spans="1:6" s="296" customFormat="1">
      <c r="A145" s="341"/>
      <c r="B145" s="339" t="s">
        <v>1140</v>
      </c>
      <c r="C145" s="342" t="s">
        <v>953</v>
      </c>
      <c r="D145" s="343">
        <v>10</v>
      </c>
      <c r="E145" s="344"/>
      <c r="F145" s="310">
        <f t="shared" si="13"/>
        <v>0</v>
      </c>
    </row>
    <row r="146" spans="1:6" s="296" customFormat="1">
      <c r="A146" s="341"/>
      <c r="B146" s="339" t="s">
        <v>1141</v>
      </c>
      <c r="C146" s="342" t="s">
        <v>953</v>
      </c>
      <c r="D146" s="343">
        <v>62</v>
      </c>
      <c r="E146" s="344"/>
      <c r="F146" s="310">
        <f t="shared" si="13"/>
        <v>0</v>
      </c>
    </row>
    <row r="147" spans="1:6" s="296" customFormat="1">
      <c r="A147" s="341"/>
      <c r="B147" s="339" t="s">
        <v>1142</v>
      </c>
      <c r="C147" s="342" t="s">
        <v>953</v>
      </c>
      <c r="D147" s="343">
        <v>10</v>
      </c>
      <c r="E147" s="344"/>
      <c r="F147" s="310">
        <f t="shared" si="13"/>
        <v>0</v>
      </c>
    </row>
    <row r="148" spans="1:6" s="296" customFormat="1">
      <c r="A148" s="341"/>
      <c r="B148" s="339" t="s">
        <v>1143</v>
      </c>
      <c r="C148" s="342" t="s">
        <v>953</v>
      </c>
      <c r="D148" s="343">
        <v>10</v>
      </c>
      <c r="E148" s="344"/>
      <c r="F148" s="310">
        <f t="shared" si="13"/>
        <v>0</v>
      </c>
    </row>
    <row r="149" spans="1:6" s="296" customFormat="1" ht="26">
      <c r="A149" s="341"/>
      <c r="B149" s="339" t="s">
        <v>1144</v>
      </c>
      <c r="C149" s="345" t="s">
        <v>953</v>
      </c>
      <c r="D149" s="346">
        <v>20</v>
      </c>
      <c r="E149" s="347"/>
      <c r="F149" s="310">
        <f t="shared" si="13"/>
        <v>0</v>
      </c>
    </row>
    <row r="150" spans="1:6" s="296" customFormat="1">
      <c r="A150" s="350" t="s">
        <v>1145</v>
      </c>
      <c r="B150" s="339" t="s">
        <v>1146</v>
      </c>
      <c r="C150" s="342"/>
      <c r="D150" s="343"/>
      <c r="E150" s="344"/>
      <c r="F150" s="348"/>
    </row>
    <row r="151" spans="1:6" s="296" customFormat="1">
      <c r="A151" s="341"/>
      <c r="B151" s="339" t="s">
        <v>1147</v>
      </c>
      <c r="C151" s="342" t="s">
        <v>0</v>
      </c>
      <c r="D151" s="343">
        <v>13</v>
      </c>
      <c r="E151" s="344"/>
      <c r="F151" s="310">
        <f t="shared" ref="F151:F154" si="14">ROUND((D151*E151),2)</f>
        <v>0</v>
      </c>
    </row>
    <row r="152" spans="1:6" s="296" customFormat="1">
      <c r="A152" s="341"/>
      <c r="B152" s="339" t="s">
        <v>1148</v>
      </c>
      <c r="C152" s="342" t="s">
        <v>0</v>
      </c>
      <c r="D152" s="343">
        <v>8</v>
      </c>
      <c r="E152" s="344"/>
      <c r="F152" s="310">
        <f t="shared" si="14"/>
        <v>0</v>
      </c>
    </row>
    <row r="153" spans="1:6" s="296" customFormat="1">
      <c r="A153" s="341"/>
      <c r="B153" s="339" t="s">
        <v>1149</v>
      </c>
      <c r="C153" s="342" t="s">
        <v>0</v>
      </c>
      <c r="D153" s="343">
        <v>7</v>
      </c>
      <c r="E153" s="344"/>
      <c r="F153" s="310">
        <f t="shared" si="14"/>
        <v>0</v>
      </c>
    </row>
    <row r="154" spans="1:6" s="296" customFormat="1" ht="26">
      <c r="A154" s="341"/>
      <c r="B154" s="339" t="s">
        <v>1150</v>
      </c>
      <c r="C154" s="358" t="s">
        <v>0</v>
      </c>
      <c r="D154" s="346">
        <v>20</v>
      </c>
      <c r="E154" s="347"/>
      <c r="F154" s="310">
        <f t="shared" si="14"/>
        <v>0</v>
      </c>
    </row>
    <row r="155" spans="1:6" s="296" customFormat="1">
      <c r="A155" s="350" t="s">
        <v>1151</v>
      </c>
      <c r="B155" s="339" t="s">
        <v>1152</v>
      </c>
      <c r="C155" s="342"/>
      <c r="D155" s="343"/>
      <c r="E155" s="344"/>
      <c r="F155" s="348"/>
    </row>
    <row r="156" spans="1:6" s="296" customFormat="1">
      <c r="A156" s="350"/>
      <c r="B156" s="339" t="s">
        <v>1119</v>
      </c>
      <c r="C156" s="342" t="s">
        <v>0</v>
      </c>
      <c r="D156" s="343">
        <v>4</v>
      </c>
      <c r="E156" s="344"/>
      <c r="F156" s="310">
        <f t="shared" ref="F156:F163" si="15">ROUND((D156*E156),2)</f>
        <v>0</v>
      </c>
    </row>
    <row r="157" spans="1:6" s="296" customFormat="1">
      <c r="A157" s="341"/>
      <c r="B157" s="339" t="s">
        <v>1120</v>
      </c>
      <c r="C157" s="342" t="s">
        <v>0</v>
      </c>
      <c r="D157" s="343">
        <v>6</v>
      </c>
      <c r="E157" s="344"/>
      <c r="F157" s="310">
        <f t="shared" si="15"/>
        <v>0</v>
      </c>
    </row>
    <row r="158" spans="1:6" s="296" customFormat="1">
      <c r="A158" s="341"/>
      <c r="B158" s="339" t="s">
        <v>1121</v>
      </c>
      <c r="C158" s="342" t="s">
        <v>0</v>
      </c>
      <c r="D158" s="343">
        <v>4</v>
      </c>
      <c r="E158" s="344"/>
      <c r="F158" s="310">
        <f t="shared" si="15"/>
        <v>0</v>
      </c>
    </row>
    <row r="159" spans="1:6" s="296" customFormat="1">
      <c r="A159" s="341"/>
      <c r="B159" s="339" t="s">
        <v>1122</v>
      </c>
      <c r="C159" s="342" t="s">
        <v>0</v>
      </c>
      <c r="D159" s="343">
        <v>5</v>
      </c>
      <c r="E159" s="344"/>
      <c r="F159" s="310">
        <f t="shared" si="15"/>
        <v>0</v>
      </c>
    </row>
    <row r="160" spans="1:6" s="296" customFormat="1">
      <c r="A160" s="341"/>
      <c r="B160" s="339" t="s">
        <v>1123</v>
      </c>
      <c r="C160" s="342" t="s">
        <v>0</v>
      </c>
      <c r="D160" s="343">
        <v>13</v>
      </c>
      <c r="E160" s="344"/>
      <c r="F160" s="310">
        <f t="shared" si="15"/>
        <v>0</v>
      </c>
    </row>
    <row r="161" spans="1:6" s="296" customFormat="1">
      <c r="A161" s="341"/>
      <c r="B161" s="339" t="s">
        <v>1124</v>
      </c>
      <c r="C161" s="342" t="s">
        <v>0</v>
      </c>
      <c r="D161" s="343">
        <v>9</v>
      </c>
      <c r="E161" s="344"/>
      <c r="F161" s="310">
        <f t="shared" si="15"/>
        <v>0</v>
      </c>
    </row>
    <row r="162" spans="1:6" s="296" customFormat="1">
      <c r="A162" s="341"/>
      <c r="B162" s="339" t="s">
        <v>1125</v>
      </c>
      <c r="C162" s="342" t="s">
        <v>0</v>
      </c>
      <c r="D162" s="343">
        <v>8</v>
      </c>
      <c r="E162" s="344"/>
      <c r="F162" s="310">
        <f t="shared" si="15"/>
        <v>0</v>
      </c>
    </row>
    <row r="163" spans="1:6" s="296" customFormat="1" ht="26">
      <c r="A163" s="341"/>
      <c r="B163" s="339" t="s">
        <v>1128</v>
      </c>
      <c r="C163" s="358" t="s">
        <v>0</v>
      </c>
      <c r="D163" s="346">
        <v>15</v>
      </c>
      <c r="E163" s="347"/>
      <c r="F163" s="310">
        <f t="shared" si="15"/>
        <v>0</v>
      </c>
    </row>
    <row r="164" spans="1:6" s="296" customFormat="1" ht="26">
      <c r="A164" s="350" t="s">
        <v>1153</v>
      </c>
      <c r="B164" s="339" t="s">
        <v>1154</v>
      </c>
      <c r="C164" s="342"/>
      <c r="D164" s="343"/>
      <c r="E164" s="344"/>
      <c r="F164" s="348"/>
    </row>
    <row r="165" spans="1:6" s="296" customFormat="1">
      <c r="A165" s="341"/>
      <c r="B165" s="339" t="s">
        <v>1124</v>
      </c>
      <c r="C165" s="342" t="s">
        <v>0</v>
      </c>
      <c r="D165" s="343">
        <v>44</v>
      </c>
      <c r="E165" s="344"/>
      <c r="F165" s="310">
        <f t="shared" ref="F165:F169" si="16">ROUND((D165*E165),2)</f>
        <v>0</v>
      </c>
    </row>
    <row r="166" spans="1:6" s="296" customFormat="1">
      <c r="A166" s="341"/>
      <c r="B166" s="339" t="s">
        <v>1125</v>
      </c>
      <c r="C166" s="342" t="s">
        <v>0</v>
      </c>
      <c r="D166" s="343">
        <v>94</v>
      </c>
      <c r="E166" s="344"/>
      <c r="F166" s="310">
        <f t="shared" si="16"/>
        <v>0</v>
      </c>
    </row>
    <row r="167" spans="1:6" s="296" customFormat="1" ht="26">
      <c r="A167" s="341"/>
      <c r="B167" s="339" t="s">
        <v>1128</v>
      </c>
      <c r="C167" s="358" t="s">
        <v>0</v>
      </c>
      <c r="D167" s="346">
        <v>174</v>
      </c>
      <c r="E167" s="347"/>
      <c r="F167" s="310">
        <f t="shared" si="16"/>
        <v>0</v>
      </c>
    </row>
    <row r="168" spans="1:6" s="296" customFormat="1" ht="39">
      <c r="A168" s="350" t="s">
        <v>1155</v>
      </c>
      <c r="B168" s="339" t="s">
        <v>1156</v>
      </c>
      <c r="C168" s="342" t="s">
        <v>0</v>
      </c>
      <c r="D168" s="343">
        <v>416</v>
      </c>
      <c r="E168" s="344"/>
      <c r="F168" s="310">
        <f t="shared" si="16"/>
        <v>0</v>
      </c>
    </row>
    <row r="169" spans="1:6" s="296" customFormat="1" ht="39">
      <c r="A169" s="350" t="s">
        <v>1157</v>
      </c>
      <c r="B169" s="339" t="s">
        <v>1158</v>
      </c>
      <c r="C169" s="342" t="s">
        <v>418</v>
      </c>
      <c r="D169" s="343">
        <v>4</v>
      </c>
      <c r="E169" s="344"/>
      <c r="F169" s="310">
        <f t="shared" si="16"/>
        <v>0</v>
      </c>
    </row>
    <row r="170" spans="1:6" s="296" customFormat="1">
      <c r="A170" s="350" t="s">
        <v>1159</v>
      </c>
      <c r="B170" s="339" t="s">
        <v>1160</v>
      </c>
      <c r="C170" s="342"/>
      <c r="D170" s="343"/>
      <c r="E170" s="344"/>
      <c r="F170" s="348"/>
    </row>
    <row r="171" spans="1:6" s="296" customFormat="1">
      <c r="A171" s="341"/>
      <c r="B171" s="339" t="s">
        <v>1161</v>
      </c>
      <c r="C171" s="342" t="s">
        <v>0</v>
      </c>
      <c r="D171" s="343">
        <v>1</v>
      </c>
      <c r="E171" s="344"/>
      <c r="F171" s="310">
        <f t="shared" ref="F171:F173" si="17">ROUND((D171*E171),2)</f>
        <v>0</v>
      </c>
    </row>
    <row r="172" spans="1:6" s="296" customFormat="1">
      <c r="A172" s="341"/>
      <c r="B172" s="339" t="s">
        <v>1162</v>
      </c>
      <c r="C172" s="358" t="s">
        <v>0</v>
      </c>
      <c r="D172" s="346">
        <v>2</v>
      </c>
      <c r="E172" s="347"/>
      <c r="F172" s="310">
        <f t="shared" si="17"/>
        <v>0</v>
      </c>
    </row>
    <row r="173" spans="1:6" s="296" customFormat="1" ht="39">
      <c r="A173" s="350" t="s">
        <v>1163</v>
      </c>
      <c r="B173" s="339" t="s">
        <v>1164</v>
      </c>
      <c r="C173" s="342" t="s">
        <v>0</v>
      </c>
      <c r="D173" s="343">
        <v>1</v>
      </c>
      <c r="E173" s="344"/>
      <c r="F173" s="310">
        <f t="shared" si="17"/>
        <v>0</v>
      </c>
    </row>
    <row r="174" spans="1:6" s="296" customFormat="1" ht="39">
      <c r="A174" s="350" t="s">
        <v>1165</v>
      </c>
      <c r="B174" s="339" t="s">
        <v>1166</v>
      </c>
      <c r="C174" s="342"/>
      <c r="D174" s="343"/>
      <c r="E174" s="344"/>
      <c r="F174" s="348"/>
    </row>
    <row r="175" spans="1:6" s="296" customFormat="1">
      <c r="A175" s="350"/>
      <c r="B175" s="359" t="s">
        <v>1167</v>
      </c>
      <c r="C175" s="342" t="s">
        <v>0</v>
      </c>
      <c r="D175" s="343">
        <v>1</v>
      </c>
      <c r="E175" s="344"/>
      <c r="F175" s="310">
        <f t="shared" ref="F175:F183" si="18">ROUND((D175*E175),2)</f>
        <v>0</v>
      </c>
    </row>
    <row r="176" spans="1:6" s="296" customFormat="1" ht="26">
      <c r="A176" s="350"/>
      <c r="B176" s="359" t="s">
        <v>1168</v>
      </c>
      <c r="C176" s="345" t="s">
        <v>0</v>
      </c>
      <c r="D176" s="360">
        <v>2</v>
      </c>
      <c r="E176" s="361"/>
      <c r="F176" s="310">
        <f t="shared" si="18"/>
        <v>0</v>
      </c>
    </row>
    <row r="177" spans="1:6" s="296" customFormat="1" ht="39">
      <c r="A177" s="350" t="s">
        <v>1169</v>
      </c>
      <c r="B177" s="339" t="s">
        <v>1170</v>
      </c>
      <c r="C177" s="342" t="s">
        <v>0</v>
      </c>
      <c r="D177" s="343">
        <v>1</v>
      </c>
      <c r="E177" s="344"/>
      <c r="F177" s="310">
        <f t="shared" si="18"/>
        <v>0</v>
      </c>
    </row>
    <row r="178" spans="1:6" s="296" customFormat="1" ht="52">
      <c r="A178" s="350" t="s">
        <v>1171</v>
      </c>
      <c r="B178" s="339" t="s">
        <v>1172</v>
      </c>
      <c r="C178" s="342" t="s">
        <v>0</v>
      </c>
      <c r="D178" s="343">
        <v>1</v>
      </c>
      <c r="E178" s="344"/>
      <c r="F178" s="310">
        <f t="shared" si="18"/>
        <v>0</v>
      </c>
    </row>
    <row r="179" spans="1:6" s="296" customFormat="1" ht="52">
      <c r="A179" s="350" t="s">
        <v>1173</v>
      </c>
      <c r="B179" s="339" t="s">
        <v>1174</v>
      </c>
      <c r="C179" s="342" t="s">
        <v>953</v>
      </c>
      <c r="D179" s="343">
        <v>5399</v>
      </c>
      <c r="E179" s="344"/>
      <c r="F179" s="310">
        <f t="shared" si="18"/>
        <v>0</v>
      </c>
    </row>
    <row r="180" spans="1:6" s="296" customFormat="1" ht="104">
      <c r="A180" s="350" t="s">
        <v>1175</v>
      </c>
      <c r="B180" s="339" t="s">
        <v>1176</v>
      </c>
      <c r="C180" s="342" t="s">
        <v>418</v>
      </c>
      <c r="D180" s="343">
        <v>1</v>
      </c>
      <c r="E180" s="344"/>
      <c r="F180" s="310">
        <f t="shared" si="18"/>
        <v>0</v>
      </c>
    </row>
    <row r="181" spans="1:6" s="296" customFormat="1" ht="39">
      <c r="A181" s="350" t="s">
        <v>1177</v>
      </c>
      <c r="B181" s="339" t="s">
        <v>1178</v>
      </c>
      <c r="C181" s="342" t="s">
        <v>418</v>
      </c>
      <c r="D181" s="343">
        <v>1</v>
      </c>
      <c r="E181" s="344"/>
      <c r="F181" s="310">
        <f t="shared" si="18"/>
        <v>0</v>
      </c>
    </row>
    <row r="182" spans="1:6" s="296" customFormat="1" ht="65">
      <c r="A182" s="350" t="s">
        <v>1179</v>
      </c>
      <c r="B182" s="339" t="s">
        <v>1112</v>
      </c>
      <c r="C182" s="342" t="s">
        <v>39</v>
      </c>
      <c r="D182" s="343">
        <v>1000</v>
      </c>
      <c r="E182" s="344"/>
      <c r="F182" s="310">
        <f t="shared" si="18"/>
        <v>0</v>
      </c>
    </row>
    <row r="183" spans="1:6" s="356" customFormat="1" ht="39">
      <c r="A183" s="351" t="s">
        <v>1180</v>
      </c>
      <c r="B183" s="352" t="s">
        <v>1114</v>
      </c>
      <c r="C183" s="353" t="s">
        <v>418</v>
      </c>
      <c r="D183" s="354">
        <v>1</v>
      </c>
      <c r="E183" s="355"/>
      <c r="F183" s="310">
        <f t="shared" si="18"/>
        <v>0</v>
      </c>
    </row>
    <row r="184" spans="1:6" s="337" customFormat="1" ht="39">
      <c r="A184" s="332"/>
      <c r="B184" s="333" t="s">
        <v>1181</v>
      </c>
      <c r="C184" s="334"/>
      <c r="D184" s="335"/>
      <c r="E184" s="313"/>
      <c r="F184" s="336"/>
    </row>
    <row r="185" spans="1:6" s="271" customFormat="1" ht="117">
      <c r="A185" s="350" t="s">
        <v>1182</v>
      </c>
      <c r="B185" s="339" t="s">
        <v>1183</v>
      </c>
      <c r="C185" s="342"/>
      <c r="D185" s="343"/>
      <c r="E185" s="344"/>
      <c r="F185" s="348"/>
    </row>
    <row r="186" spans="1:6" s="271" customFormat="1">
      <c r="A186" s="341"/>
      <c r="B186" s="339" t="s">
        <v>1119</v>
      </c>
      <c r="C186" s="342" t="s">
        <v>953</v>
      </c>
      <c r="D186" s="343">
        <v>46</v>
      </c>
      <c r="E186" s="344"/>
      <c r="F186" s="310">
        <f t="shared" ref="F186:F191" si="19">ROUND((D186*E186),2)</f>
        <v>0</v>
      </c>
    </row>
    <row r="187" spans="1:6" s="271" customFormat="1">
      <c r="A187" s="341"/>
      <c r="B187" s="339" t="s">
        <v>1120</v>
      </c>
      <c r="C187" s="342" t="s">
        <v>953</v>
      </c>
      <c r="D187" s="343">
        <v>102</v>
      </c>
      <c r="E187" s="344"/>
      <c r="F187" s="310">
        <f t="shared" si="19"/>
        <v>0</v>
      </c>
    </row>
    <row r="188" spans="1:6" s="271" customFormat="1">
      <c r="A188" s="341"/>
      <c r="B188" s="339" t="s">
        <v>1123</v>
      </c>
      <c r="C188" s="342" t="s">
        <v>953</v>
      </c>
      <c r="D188" s="343">
        <v>4</v>
      </c>
      <c r="E188" s="344"/>
      <c r="F188" s="310">
        <f t="shared" si="19"/>
        <v>0</v>
      </c>
    </row>
    <row r="189" spans="1:6" s="271" customFormat="1">
      <c r="A189" s="341"/>
      <c r="B189" s="339" t="s">
        <v>1124</v>
      </c>
      <c r="C189" s="342" t="s">
        <v>953</v>
      </c>
      <c r="D189" s="343">
        <v>105</v>
      </c>
      <c r="E189" s="344"/>
      <c r="F189" s="310">
        <f t="shared" si="19"/>
        <v>0</v>
      </c>
    </row>
    <row r="190" spans="1:6" s="271" customFormat="1">
      <c r="A190" s="341"/>
      <c r="B190" s="339" t="s">
        <v>1125</v>
      </c>
      <c r="C190" s="342" t="s">
        <v>953</v>
      </c>
      <c r="D190" s="343">
        <v>36</v>
      </c>
      <c r="E190" s="344"/>
      <c r="F190" s="310">
        <f t="shared" si="19"/>
        <v>0</v>
      </c>
    </row>
    <row r="191" spans="1:6" s="271" customFormat="1" ht="26">
      <c r="A191" s="341"/>
      <c r="B191" s="339" t="s">
        <v>1128</v>
      </c>
      <c r="C191" s="345" t="s">
        <v>953</v>
      </c>
      <c r="D191" s="346">
        <v>150</v>
      </c>
      <c r="E191" s="347"/>
      <c r="F191" s="310">
        <f t="shared" si="19"/>
        <v>0</v>
      </c>
    </row>
    <row r="192" spans="1:6" s="271" customFormat="1" ht="104">
      <c r="A192" s="350" t="s">
        <v>1184</v>
      </c>
      <c r="B192" s="357" t="s">
        <v>1185</v>
      </c>
      <c r="C192" s="342"/>
      <c r="D192" s="343"/>
      <c r="E192" s="344"/>
      <c r="F192" s="348"/>
    </row>
    <row r="193" spans="1:6" s="271" customFormat="1">
      <c r="A193" s="341"/>
      <c r="B193" s="339" t="s">
        <v>1119</v>
      </c>
      <c r="C193" s="342" t="s">
        <v>953</v>
      </c>
      <c r="D193" s="343">
        <v>49</v>
      </c>
      <c r="E193" s="344"/>
      <c r="F193" s="310">
        <f t="shared" ref="F193:F198" si="20">ROUND((D193*E193),2)</f>
        <v>0</v>
      </c>
    </row>
    <row r="194" spans="1:6" s="271" customFormat="1">
      <c r="A194" s="341"/>
      <c r="B194" s="339" t="s">
        <v>1120</v>
      </c>
      <c r="C194" s="342" t="s">
        <v>953</v>
      </c>
      <c r="D194" s="343">
        <v>102</v>
      </c>
      <c r="E194" s="344"/>
      <c r="F194" s="310">
        <f t="shared" si="20"/>
        <v>0</v>
      </c>
    </row>
    <row r="195" spans="1:6" s="271" customFormat="1">
      <c r="A195" s="341"/>
      <c r="B195" s="339" t="s">
        <v>1123</v>
      </c>
      <c r="C195" s="342" t="s">
        <v>953</v>
      </c>
      <c r="D195" s="343">
        <v>4</v>
      </c>
      <c r="E195" s="344"/>
      <c r="F195" s="310">
        <f t="shared" si="20"/>
        <v>0</v>
      </c>
    </row>
    <row r="196" spans="1:6" s="271" customFormat="1">
      <c r="A196" s="341"/>
      <c r="B196" s="339" t="s">
        <v>1124</v>
      </c>
      <c r="C196" s="342" t="s">
        <v>953</v>
      </c>
      <c r="D196" s="343">
        <v>105</v>
      </c>
      <c r="E196" s="344"/>
      <c r="F196" s="310">
        <f t="shared" si="20"/>
        <v>0</v>
      </c>
    </row>
    <row r="197" spans="1:6" s="271" customFormat="1">
      <c r="A197" s="341"/>
      <c r="B197" s="339" t="s">
        <v>1125</v>
      </c>
      <c r="C197" s="342" t="s">
        <v>953</v>
      </c>
      <c r="D197" s="343">
        <v>36</v>
      </c>
      <c r="E197" s="344"/>
      <c r="F197" s="310">
        <f t="shared" si="20"/>
        <v>0</v>
      </c>
    </row>
    <row r="198" spans="1:6" s="271" customFormat="1" ht="26">
      <c r="A198" s="341"/>
      <c r="B198" s="339" t="s">
        <v>1128</v>
      </c>
      <c r="C198" s="345" t="s">
        <v>953</v>
      </c>
      <c r="D198" s="346">
        <v>150</v>
      </c>
      <c r="E198" s="347"/>
      <c r="F198" s="310">
        <f t="shared" si="20"/>
        <v>0</v>
      </c>
    </row>
    <row r="199" spans="1:6" s="271" customFormat="1" ht="130">
      <c r="A199" s="350" t="s">
        <v>1186</v>
      </c>
      <c r="B199" s="339" t="s">
        <v>1187</v>
      </c>
      <c r="C199" s="342"/>
      <c r="D199" s="343"/>
      <c r="E199" s="344"/>
      <c r="F199" s="348"/>
    </row>
    <row r="200" spans="1:6" s="271" customFormat="1">
      <c r="A200" s="341"/>
      <c r="B200" s="339" t="s">
        <v>1188</v>
      </c>
      <c r="C200" s="342" t="s">
        <v>953</v>
      </c>
      <c r="D200" s="343">
        <v>46</v>
      </c>
      <c r="E200" s="344"/>
      <c r="F200" s="310">
        <f t="shared" ref="F200:F203" si="21">ROUND((D200*E200),2)</f>
        <v>0</v>
      </c>
    </row>
    <row r="201" spans="1:6" s="271" customFormat="1">
      <c r="A201" s="341"/>
      <c r="B201" s="339" t="s">
        <v>1189</v>
      </c>
      <c r="C201" s="342" t="s">
        <v>953</v>
      </c>
      <c r="D201" s="343">
        <v>40</v>
      </c>
      <c r="E201" s="344"/>
      <c r="F201" s="310">
        <f t="shared" si="21"/>
        <v>0</v>
      </c>
    </row>
    <row r="202" spans="1:6" s="271" customFormat="1">
      <c r="A202" s="341"/>
      <c r="B202" s="339" t="s">
        <v>1142</v>
      </c>
      <c r="C202" s="342" t="s">
        <v>953</v>
      </c>
      <c r="D202" s="343">
        <v>33</v>
      </c>
      <c r="E202" s="344"/>
      <c r="F202" s="310">
        <f t="shared" si="21"/>
        <v>0</v>
      </c>
    </row>
    <row r="203" spans="1:6" s="271" customFormat="1" ht="26">
      <c r="A203" s="341"/>
      <c r="B203" s="339" t="s">
        <v>1144</v>
      </c>
      <c r="C203" s="345" t="s">
        <v>953</v>
      </c>
      <c r="D203" s="346">
        <v>20</v>
      </c>
      <c r="E203" s="347"/>
      <c r="F203" s="310">
        <f t="shared" si="21"/>
        <v>0</v>
      </c>
    </row>
    <row r="204" spans="1:6" s="271" customFormat="1">
      <c r="A204" s="350" t="s">
        <v>1190</v>
      </c>
      <c r="B204" s="339" t="s">
        <v>1152</v>
      </c>
      <c r="C204" s="342"/>
      <c r="D204" s="343"/>
      <c r="E204" s="344"/>
      <c r="F204" s="348"/>
    </row>
    <row r="205" spans="1:6" s="271" customFormat="1">
      <c r="A205" s="341"/>
      <c r="B205" s="339" t="s">
        <v>1120</v>
      </c>
      <c r="C205" s="342" t="s">
        <v>0</v>
      </c>
      <c r="D205" s="343">
        <v>1</v>
      </c>
      <c r="E205" s="344"/>
      <c r="F205" s="310">
        <f t="shared" ref="F205:F209" si="22">ROUND((D205*E205),2)</f>
        <v>0</v>
      </c>
    </row>
    <row r="206" spans="1:6" s="271" customFormat="1">
      <c r="A206" s="341"/>
      <c r="B206" s="339" t="s">
        <v>1123</v>
      </c>
      <c r="C206" s="342" t="s">
        <v>0</v>
      </c>
      <c r="D206" s="343">
        <v>1</v>
      </c>
      <c r="E206" s="344"/>
      <c r="F206" s="310">
        <f t="shared" si="22"/>
        <v>0</v>
      </c>
    </row>
    <row r="207" spans="1:6" s="271" customFormat="1">
      <c r="A207" s="341"/>
      <c r="B207" s="339" t="s">
        <v>1124</v>
      </c>
      <c r="C207" s="342" t="s">
        <v>0</v>
      </c>
      <c r="D207" s="343">
        <v>1</v>
      </c>
      <c r="E207" s="344"/>
      <c r="F207" s="310">
        <f t="shared" si="22"/>
        <v>0</v>
      </c>
    </row>
    <row r="208" spans="1:6" s="271" customFormat="1">
      <c r="A208" s="341"/>
      <c r="B208" s="339" t="s">
        <v>1125</v>
      </c>
      <c r="C208" s="342" t="s">
        <v>0</v>
      </c>
      <c r="D208" s="343">
        <v>2</v>
      </c>
      <c r="E208" s="344"/>
      <c r="F208" s="310">
        <f t="shared" si="22"/>
        <v>0</v>
      </c>
    </row>
    <row r="209" spans="1:6" s="271" customFormat="1" ht="26">
      <c r="A209" s="341"/>
      <c r="B209" s="339" t="s">
        <v>1128</v>
      </c>
      <c r="C209" s="358" t="s">
        <v>0</v>
      </c>
      <c r="D209" s="346">
        <v>6</v>
      </c>
      <c r="E209" s="347"/>
      <c r="F209" s="310">
        <f t="shared" si="22"/>
        <v>0</v>
      </c>
    </row>
    <row r="210" spans="1:6" s="271" customFormat="1" ht="26">
      <c r="A210" s="350" t="s">
        <v>1191</v>
      </c>
      <c r="B210" s="339" t="s">
        <v>1192</v>
      </c>
      <c r="C210" s="342"/>
      <c r="D210" s="343"/>
      <c r="E210" s="344"/>
      <c r="F210" s="348"/>
    </row>
    <row r="211" spans="1:6" s="271" customFormat="1">
      <c r="A211" s="341"/>
      <c r="B211" s="339" t="s">
        <v>1126</v>
      </c>
      <c r="C211" s="342" t="s">
        <v>0</v>
      </c>
      <c r="D211" s="343">
        <v>10</v>
      </c>
      <c r="E211" s="344"/>
      <c r="F211" s="310">
        <f t="shared" ref="F211:F215" si="23">ROUND((D211*E211),2)</f>
        <v>0</v>
      </c>
    </row>
    <row r="212" spans="1:6" s="271" customFormat="1" ht="26">
      <c r="A212" s="341"/>
      <c r="B212" s="339" t="s">
        <v>1193</v>
      </c>
      <c r="C212" s="358" t="s">
        <v>0</v>
      </c>
      <c r="D212" s="346">
        <v>2</v>
      </c>
      <c r="E212" s="347"/>
      <c r="F212" s="310">
        <f t="shared" si="23"/>
        <v>0</v>
      </c>
    </row>
    <row r="213" spans="1:6" s="271" customFormat="1" ht="52">
      <c r="A213" s="350" t="s">
        <v>1194</v>
      </c>
      <c r="B213" s="339" t="s">
        <v>1195</v>
      </c>
      <c r="C213" s="342" t="s">
        <v>953</v>
      </c>
      <c r="D213" s="343">
        <v>446</v>
      </c>
      <c r="E213" s="344"/>
      <c r="F213" s="310">
        <f t="shared" si="23"/>
        <v>0</v>
      </c>
    </row>
    <row r="214" spans="1:6" s="271" customFormat="1" ht="65">
      <c r="A214" s="350" t="s">
        <v>1196</v>
      </c>
      <c r="B214" s="339" t="s">
        <v>1112</v>
      </c>
      <c r="C214" s="342" t="s">
        <v>39</v>
      </c>
      <c r="D214" s="343">
        <v>200</v>
      </c>
      <c r="E214" s="344"/>
      <c r="F214" s="310">
        <f t="shared" si="23"/>
        <v>0</v>
      </c>
    </row>
    <row r="215" spans="1:6" s="356" customFormat="1" ht="39">
      <c r="A215" s="351" t="s">
        <v>1197</v>
      </c>
      <c r="B215" s="352" t="s">
        <v>1114</v>
      </c>
      <c r="C215" s="353" t="s">
        <v>418</v>
      </c>
      <c r="D215" s="354">
        <v>1</v>
      </c>
      <c r="E215" s="355"/>
      <c r="F215" s="310">
        <f t="shared" si="23"/>
        <v>0</v>
      </c>
    </row>
    <row r="216" spans="1:6" ht="38.25" customHeight="1">
      <c r="A216" s="362"/>
      <c r="B216" s="363" t="s">
        <v>1198</v>
      </c>
      <c r="C216" s="307"/>
      <c r="D216" s="308"/>
      <c r="E216" s="313"/>
      <c r="F216" s="310"/>
    </row>
    <row r="217" spans="1:6" s="368" customFormat="1" ht="26">
      <c r="A217" s="297" t="s">
        <v>1199</v>
      </c>
      <c r="B217" s="364" t="s">
        <v>1200</v>
      </c>
      <c r="C217" s="365" t="s">
        <v>956</v>
      </c>
      <c r="D217" s="366">
        <v>1</v>
      </c>
      <c r="E217" s="367"/>
      <c r="F217" s="310">
        <f t="shared" ref="F217:F222" si="24">ROUND((D217*E217),2)</f>
        <v>0</v>
      </c>
    </row>
    <row r="218" spans="1:6" s="368" customFormat="1" ht="39">
      <c r="A218" s="297" t="s">
        <v>1201</v>
      </c>
      <c r="B218" s="364" t="s">
        <v>1202</v>
      </c>
      <c r="C218" s="365" t="s">
        <v>956</v>
      </c>
      <c r="D218" s="366">
        <v>1</v>
      </c>
      <c r="E218" s="367"/>
      <c r="F218" s="310">
        <f t="shared" si="24"/>
        <v>0</v>
      </c>
    </row>
    <row r="219" spans="1:6" s="368" customFormat="1" ht="26">
      <c r="A219" s="297" t="s">
        <v>1203</v>
      </c>
      <c r="B219" s="364" t="s">
        <v>1204</v>
      </c>
      <c r="C219" s="365" t="s">
        <v>956</v>
      </c>
      <c r="D219" s="366">
        <v>1</v>
      </c>
      <c r="E219" s="367"/>
      <c r="F219" s="310">
        <f t="shared" si="24"/>
        <v>0</v>
      </c>
    </row>
    <row r="220" spans="1:6" s="368" customFormat="1" ht="234">
      <c r="A220" s="297" t="s">
        <v>1205</v>
      </c>
      <c r="B220" s="364" t="s">
        <v>1206</v>
      </c>
      <c r="C220" s="365" t="s">
        <v>956</v>
      </c>
      <c r="D220" s="366">
        <v>1</v>
      </c>
      <c r="E220" s="367"/>
      <c r="F220" s="310">
        <f t="shared" si="24"/>
        <v>0</v>
      </c>
    </row>
    <row r="221" spans="1:6" s="368" customFormat="1" ht="409.5">
      <c r="A221" s="297" t="s">
        <v>1207</v>
      </c>
      <c r="B221" s="978" t="s">
        <v>1208</v>
      </c>
      <c r="C221" s="369" t="s">
        <v>956</v>
      </c>
      <c r="D221" s="320">
        <v>1</v>
      </c>
      <c r="E221" s="367"/>
      <c r="F221" s="310">
        <f t="shared" si="24"/>
        <v>0</v>
      </c>
    </row>
    <row r="222" spans="1:6" s="296" customFormat="1" ht="409.5">
      <c r="A222" s="370" t="s">
        <v>1209</v>
      </c>
      <c r="B222" s="364" t="s">
        <v>1210</v>
      </c>
      <c r="C222" s="369" t="s">
        <v>956</v>
      </c>
      <c r="D222" s="320">
        <v>1</v>
      </c>
      <c r="E222" s="367"/>
      <c r="F222" s="310">
        <f t="shared" si="24"/>
        <v>0</v>
      </c>
    </row>
    <row r="223" spans="1:6" s="296" customFormat="1" ht="91">
      <c r="A223" s="371" t="s">
        <v>1211</v>
      </c>
      <c r="B223" s="372" t="s">
        <v>1212</v>
      </c>
      <c r="C223" s="365"/>
      <c r="D223" s="366"/>
      <c r="E223" s="367"/>
      <c r="F223" s="310"/>
    </row>
    <row r="224" spans="1:6" s="296" customFormat="1">
      <c r="A224" s="373"/>
      <c r="B224" s="374" t="s">
        <v>1213</v>
      </c>
      <c r="C224" s="365" t="s">
        <v>953</v>
      </c>
      <c r="D224" s="366">
        <v>52</v>
      </c>
      <c r="E224" s="367"/>
      <c r="F224" s="310">
        <f t="shared" ref="F224:F225" si="25">ROUND((D224*E224),2)</f>
        <v>0</v>
      </c>
    </row>
    <row r="225" spans="1:6" s="296" customFormat="1">
      <c r="A225" s="373"/>
      <c r="B225" s="372" t="s">
        <v>1214</v>
      </c>
      <c r="C225" s="365" t="s">
        <v>953</v>
      </c>
      <c r="D225" s="366">
        <v>8</v>
      </c>
      <c r="E225" s="367"/>
      <c r="F225" s="310">
        <f t="shared" si="25"/>
        <v>0</v>
      </c>
    </row>
    <row r="226" spans="1:6" s="296" customFormat="1" ht="52">
      <c r="A226" s="328" t="s">
        <v>1215</v>
      </c>
      <c r="B226" s="372" t="s">
        <v>1216</v>
      </c>
      <c r="C226" s="365"/>
      <c r="D226" s="366"/>
      <c r="E226" s="367"/>
      <c r="F226" s="310"/>
    </row>
    <row r="227" spans="1:6" s="296" customFormat="1">
      <c r="A227" s="373"/>
      <c r="B227" s="372" t="s">
        <v>1217</v>
      </c>
      <c r="C227" s="365" t="s">
        <v>953</v>
      </c>
      <c r="D227" s="366">
        <v>52</v>
      </c>
      <c r="E227" s="367"/>
      <c r="F227" s="310">
        <f t="shared" ref="F227:F228" si="26">ROUND((D227*E227),2)</f>
        <v>0</v>
      </c>
    </row>
    <row r="228" spans="1:6" s="296" customFormat="1" ht="26">
      <c r="A228" s="373"/>
      <c r="B228" s="372" t="s">
        <v>1218</v>
      </c>
      <c r="C228" s="365" t="s">
        <v>953</v>
      </c>
      <c r="D228" s="366">
        <v>8</v>
      </c>
      <c r="E228" s="367"/>
      <c r="F228" s="310">
        <f t="shared" si="26"/>
        <v>0</v>
      </c>
    </row>
    <row r="229" spans="1:6" s="296" customFormat="1" ht="39">
      <c r="A229" s="328" t="s">
        <v>1219</v>
      </c>
      <c r="B229" s="372" t="s">
        <v>1220</v>
      </c>
      <c r="C229" s="365"/>
      <c r="D229" s="366"/>
      <c r="E229" s="367"/>
      <c r="F229" s="310"/>
    </row>
    <row r="230" spans="1:6" s="296" customFormat="1">
      <c r="A230" s="373"/>
      <c r="B230" s="372" t="s">
        <v>1221</v>
      </c>
      <c r="C230" s="365" t="s">
        <v>0</v>
      </c>
      <c r="D230" s="366">
        <v>1</v>
      </c>
      <c r="E230" s="367"/>
      <c r="F230" s="310">
        <f t="shared" ref="F230:F237" si="27">ROUND((D230*E230),2)</f>
        <v>0</v>
      </c>
    </row>
    <row r="231" spans="1:6" s="296" customFormat="1">
      <c r="A231" s="373"/>
      <c r="B231" s="372" t="s">
        <v>1222</v>
      </c>
      <c r="C231" s="365" t="s">
        <v>0</v>
      </c>
      <c r="D231" s="366">
        <v>3</v>
      </c>
      <c r="E231" s="367"/>
      <c r="F231" s="310">
        <f t="shared" si="27"/>
        <v>0</v>
      </c>
    </row>
    <row r="232" spans="1:6" s="296" customFormat="1" ht="26">
      <c r="A232" s="373"/>
      <c r="B232" s="372" t="s">
        <v>1223</v>
      </c>
      <c r="C232" s="365" t="s">
        <v>0</v>
      </c>
      <c r="D232" s="366">
        <v>1</v>
      </c>
      <c r="E232" s="367"/>
      <c r="F232" s="310">
        <f t="shared" si="27"/>
        <v>0</v>
      </c>
    </row>
    <row r="233" spans="1:6" s="296" customFormat="1" ht="52">
      <c r="A233" s="328" t="s">
        <v>1224</v>
      </c>
      <c r="B233" s="375" t="s">
        <v>1225</v>
      </c>
      <c r="C233" s="376" t="s">
        <v>0</v>
      </c>
      <c r="D233" s="377">
        <v>2</v>
      </c>
      <c r="E233" s="378"/>
      <c r="F233" s="310">
        <f t="shared" si="27"/>
        <v>0</v>
      </c>
    </row>
    <row r="234" spans="1:6" s="379" customFormat="1" ht="104">
      <c r="A234" s="328" t="s">
        <v>1226</v>
      </c>
      <c r="B234" s="374" t="s">
        <v>1227</v>
      </c>
      <c r="C234" s="365" t="s">
        <v>956</v>
      </c>
      <c r="D234" s="366">
        <v>1</v>
      </c>
      <c r="E234" s="367"/>
      <c r="F234" s="310">
        <f t="shared" si="27"/>
        <v>0</v>
      </c>
    </row>
    <row r="235" spans="1:6" s="296" customFormat="1" ht="52">
      <c r="A235" s="328" t="s">
        <v>1228</v>
      </c>
      <c r="B235" s="380" t="s">
        <v>1229</v>
      </c>
      <c r="C235" s="365" t="s">
        <v>953</v>
      </c>
      <c r="D235" s="366">
        <v>60</v>
      </c>
      <c r="E235" s="367"/>
      <c r="F235" s="310">
        <f t="shared" si="27"/>
        <v>0</v>
      </c>
    </row>
    <row r="236" spans="1:6" s="296" customFormat="1" ht="65">
      <c r="A236" s="328" t="s">
        <v>1230</v>
      </c>
      <c r="B236" s="339" t="s">
        <v>1112</v>
      </c>
      <c r="C236" s="342" t="s">
        <v>39</v>
      </c>
      <c r="D236" s="343">
        <v>150</v>
      </c>
      <c r="E236" s="378"/>
      <c r="F236" s="310">
        <f t="shared" si="27"/>
        <v>0</v>
      </c>
    </row>
    <row r="237" spans="1:6" s="356" customFormat="1" ht="39">
      <c r="A237" s="351" t="s">
        <v>1231</v>
      </c>
      <c r="B237" s="352" t="s">
        <v>1114</v>
      </c>
      <c r="C237" s="353" t="s">
        <v>418</v>
      </c>
      <c r="D237" s="354">
        <v>1</v>
      </c>
      <c r="E237" s="355"/>
      <c r="F237" s="310">
        <f t="shared" si="27"/>
        <v>0</v>
      </c>
    </row>
    <row r="238" spans="1:6" ht="52">
      <c r="A238" s="381"/>
      <c r="B238" s="363" t="s">
        <v>1232</v>
      </c>
      <c r="C238" s="307"/>
      <c r="D238" s="308"/>
      <c r="E238" s="313"/>
      <c r="F238" s="310"/>
    </row>
    <row r="239" spans="1:6" s="296" customFormat="1" ht="117">
      <c r="A239" s="370" t="s">
        <v>1233</v>
      </c>
      <c r="B239" s="979" t="s">
        <v>1234</v>
      </c>
      <c r="C239" s="369" t="s">
        <v>956</v>
      </c>
      <c r="D239" s="320">
        <v>1</v>
      </c>
      <c r="E239" s="367"/>
      <c r="F239" s="310">
        <f t="shared" ref="F239:F245" si="28">ROUND((D239*E239),2)</f>
        <v>0</v>
      </c>
    </row>
    <row r="240" spans="1:6" s="296" customFormat="1" ht="78">
      <c r="A240" s="370" t="s">
        <v>1235</v>
      </c>
      <c r="B240" s="382" t="s">
        <v>1236</v>
      </c>
      <c r="C240" s="369" t="s">
        <v>956</v>
      </c>
      <c r="D240" s="320">
        <v>1</v>
      </c>
      <c r="E240" s="367"/>
      <c r="F240" s="310">
        <f t="shared" si="28"/>
        <v>0</v>
      </c>
    </row>
    <row r="241" spans="1:6" s="296" customFormat="1" ht="52">
      <c r="A241" s="370" t="s">
        <v>1237</v>
      </c>
      <c r="B241" s="382" t="s">
        <v>1238</v>
      </c>
      <c r="C241" s="369" t="s">
        <v>956</v>
      </c>
      <c r="D241" s="320">
        <v>1</v>
      </c>
      <c r="E241" s="367"/>
      <c r="F241" s="310">
        <f t="shared" si="28"/>
        <v>0</v>
      </c>
    </row>
    <row r="242" spans="1:6" s="296" customFormat="1" ht="156">
      <c r="A242" s="370" t="s">
        <v>1239</v>
      </c>
      <c r="B242" s="382" t="s">
        <v>1240</v>
      </c>
      <c r="C242" s="369" t="s">
        <v>956</v>
      </c>
      <c r="D242" s="320">
        <v>1</v>
      </c>
      <c r="E242" s="367"/>
      <c r="F242" s="310">
        <f t="shared" si="28"/>
        <v>0</v>
      </c>
    </row>
    <row r="243" spans="1:6" s="296" customFormat="1" ht="117">
      <c r="A243" s="370" t="s">
        <v>1241</v>
      </c>
      <c r="B243" s="382" t="s">
        <v>1242</v>
      </c>
      <c r="C243" s="369" t="s">
        <v>956</v>
      </c>
      <c r="D243" s="320">
        <v>1</v>
      </c>
      <c r="E243" s="367"/>
      <c r="F243" s="310">
        <f t="shared" si="28"/>
        <v>0</v>
      </c>
    </row>
    <row r="244" spans="1:6" s="296" customFormat="1" ht="312">
      <c r="A244" s="383" t="s">
        <v>1243</v>
      </c>
      <c r="B244" s="384" t="s">
        <v>1244</v>
      </c>
      <c r="C244" s="385"/>
      <c r="D244" s="386"/>
      <c r="E244" s="387"/>
      <c r="F244" s="310"/>
    </row>
    <row r="245" spans="1:6" s="296" customFormat="1" ht="198.5" customHeight="1">
      <c r="A245" s="388"/>
      <c r="B245" s="389" t="s">
        <v>1245</v>
      </c>
      <c r="C245" s="390" t="s">
        <v>956</v>
      </c>
      <c r="D245" s="391">
        <v>1</v>
      </c>
      <c r="E245" s="392"/>
      <c r="F245" s="310">
        <f t="shared" si="28"/>
        <v>0</v>
      </c>
    </row>
    <row r="246" spans="1:6" s="296" customFormat="1" ht="338">
      <c r="A246" s="383" t="s">
        <v>1246</v>
      </c>
      <c r="B246" s="384" t="s">
        <v>1247</v>
      </c>
      <c r="C246" s="393"/>
      <c r="D246" s="394"/>
      <c r="E246" s="393"/>
      <c r="F246" s="395"/>
    </row>
    <row r="247" spans="1:6" s="296" customFormat="1" ht="312">
      <c r="A247" s="396"/>
      <c r="B247" s="397" t="s">
        <v>1248</v>
      </c>
      <c r="C247" s="398"/>
      <c r="D247" s="399"/>
      <c r="E247" s="398"/>
      <c r="F247" s="400"/>
    </row>
    <row r="248" spans="1:6" s="296" customFormat="1" ht="403">
      <c r="A248" s="401"/>
      <c r="B248" s="980" t="s">
        <v>1249</v>
      </c>
      <c r="C248" s="390" t="s">
        <v>956</v>
      </c>
      <c r="D248" s="391">
        <v>1</v>
      </c>
      <c r="E248" s="392"/>
      <c r="F248" s="310">
        <f t="shared" ref="F248" si="29">ROUND((D248*E248),2)</f>
        <v>0</v>
      </c>
    </row>
    <row r="249" spans="1:6" s="296" customFormat="1" ht="379">
      <c r="A249" s="402" t="s">
        <v>1250</v>
      </c>
      <c r="B249" s="403" t="s">
        <v>1251</v>
      </c>
      <c r="C249" s="404"/>
      <c r="D249" s="405"/>
      <c r="E249" s="404"/>
      <c r="F249" s="406"/>
    </row>
    <row r="250" spans="1:6" s="296" customFormat="1" ht="409.5">
      <c r="A250" s="407"/>
      <c r="B250" s="408" t="s">
        <v>1252</v>
      </c>
      <c r="C250" s="369" t="s">
        <v>956</v>
      </c>
      <c r="D250" s="320">
        <v>1</v>
      </c>
      <c r="E250" s="367"/>
      <c r="F250" s="310">
        <f t="shared" ref="F250:F253" si="30">ROUND((D250*E250),2)</f>
        <v>0</v>
      </c>
    </row>
    <row r="251" spans="1:6" s="296" customFormat="1" ht="338">
      <c r="A251" s="370" t="s">
        <v>1253</v>
      </c>
      <c r="B251" s="403" t="s">
        <v>1254</v>
      </c>
      <c r="C251" s="369" t="s">
        <v>956</v>
      </c>
      <c r="D251" s="320">
        <v>1</v>
      </c>
      <c r="E251" s="367"/>
      <c r="F251" s="310">
        <f t="shared" si="30"/>
        <v>0</v>
      </c>
    </row>
    <row r="252" spans="1:6" s="296" customFormat="1" ht="258" customHeight="1">
      <c r="A252" s="370" t="s">
        <v>1255</v>
      </c>
      <c r="B252" s="981" t="s">
        <v>1256</v>
      </c>
      <c r="C252" s="369" t="s">
        <v>956</v>
      </c>
      <c r="D252" s="320">
        <v>1</v>
      </c>
      <c r="E252" s="367"/>
      <c r="F252" s="310">
        <f t="shared" si="30"/>
        <v>0</v>
      </c>
    </row>
    <row r="253" spans="1:6" s="296" customFormat="1" ht="195">
      <c r="A253" s="370" t="s">
        <v>1257</v>
      </c>
      <c r="B253" s="403" t="s">
        <v>1258</v>
      </c>
      <c r="C253" s="369" t="s">
        <v>956</v>
      </c>
      <c r="D253" s="320">
        <v>1</v>
      </c>
      <c r="E253" s="367"/>
      <c r="F253" s="310">
        <f t="shared" si="30"/>
        <v>0</v>
      </c>
    </row>
    <row r="254" spans="1:6" ht="156">
      <c r="A254" s="370" t="s">
        <v>1259</v>
      </c>
      <c r="B254" s="403" t="s">
        <v>1260</v>
      </c>
      <c r="C254" s="404"/>
      <c r="D254" s="405"/>
      <c r="E254" s="409"/>
      <c r="F254" s="310"/>
    </row>
    <row r="255" spans="1:6" s="271" customFormat="1" ht="169">
      <c r="A255" s="407"/>
      <c r="B255" s="408" t="s">
        <v>1261</v>
      </c>
      <c r="C255" s="404"/>
      <c r="D255" s="405"/>
      <c r="E255" s="409"/>
      <c r="F255" s="310"/>
    </row>
    <row r="256" spans="1:6" ht="182">
      <c r="A256" s="328"/>
      <c r="B256" s="403" t="s">
        <v>1262</v>
      </c>
      <c r="C256" s="307"/>
      <c r="D256" s="308"/>
      <c r="E256" s="309"/>
      <c r="F256" s="310"/>
    </row>
    <row r="257" spans="1:6" ht="273">
      <c r="A257" s="410"/>
      <c r="B257" s="408" t="s">
        <v>1263</v>
      </c>
      <c r="C257" s="369" t="s">
        <v>956</v>
      </c>
      <c r="D257" s="320">
        <v>1</v>
      </c>
      <c r="E257" s="367"/>
      <c r="F257" s="310">
        <f t="shared" ref="F257:F261" si="31">ROUND((D257*E257),2)</f>
        <v>0</v>
      </c>
    </row>
    <row r="258" spans="1:6" s="271" customFormat="1" ht="282" customHeight="1">
      <c r="A258" s="411" t="s">
        <v>1264</v>
      </c>
      <c r="B258" s="981" t="s">
        <v>1265</v>
      </c>
      <c r="C258" s="369" t="s">
        <v>956</v>
      </c>
      <c r="D258" s="320">
        <v>1</v>
      </c>
      <c r="E258" s="367"/>
      <c r="F258" s="310">
        <f t="shared" si="31"/>
        <v>0</v>
      </c>
    </row>
    <row r="259" spans="1:6" s="271" customFormat="1" ht="234">
      <c r="A259" s="411" t="s">
        <v>1266</v>
      </c>
      <c r="B259" s="382" t="s">
        <v>1267</v>
      </c>
      <c r="C259" s="369" t="s">
        <v>956</v>
      </c>
      <c r="D259" s="320">
        <v>1</v>
      </c>
      <c r="E259" s="367"/>
      <c r="F259" s="310">
        <f t="shared" si="31"/>
        <v>0</v>
      </c>
    </row>
    <row r="260" spans="1:6" s="296" customFormat="1" ht="156">
      <c r="A260" s="412" t="s">
        <v>1268</v>
      </c>
      <c r="B260" s="364" t="s">
        <v>1269</v>
      </c>
      <c r="C260" s="413" t="s">
        <v>956</v>
      </c>
      <c r="D260" s="320">
        <v>1</v>
      </c>
      <c r="E260" s="367"/>
      <c r="F260" s="310">
        <f t="shared" si="31"/>
        <v>0</v>
      </c>
    </row>
    <row r="261" spans="1:6" s="356" customFormat="1" ht="39">
      <c r="A261" s="349" t="s">
        <v>1270</v>
      </c>
      <c r="B261" s="352" t="s">
        <v>1114</v>
      </c>
      <c r="C261" s="353" t="s">
        <v>418</v>
      </c>
      <c r="D261" s="354">
        <v>1</v>
      </c>
      <c r="E261" s="355"/>
      <c r="F261" s="310">
        <f t="shared" si="31"/>
        <v>0</v>
      </c>
    </row>
    <row r="262" spans="1:6" s="296" customFormat="1">
      <c r="A262" s="291"/>
      <c r="B262" s="292" t="s">
        <v>1271</v>
      </c>
      <c r="C262" s="293"/>
      <c r="D262" s="293"/>
      <c r="E262" s="294"/>
      <c r="F262" s="295">
        <f>SUM(F263:F361)</f>
        <v>0</v>
      </c>
    </row>
    <row r="263" spans="1:6" s="296" customFormat="1" ht="39">
      <c r="A263" s="414"/>
      <c r="B263" s="333" t="s">
        <v>1272</v>
      </c>
      <c r="C263" s="342"/>
      <c r="D263" s="343"/>
      <c r="E263" s="313"/>
      <c r="F263" s="348"/>
    </row>
    <row r="264" spans="1:6" s="271" customFormat="1" ht="104">
      <c r="A264" s="415" t="s">
        <v>1273</v>
      </c>
      <c r="B264" s="339" t="s">
        <v>1274</v>
      </c>
      <c r="C264" s="342"/>
      <c r="D264" s="343"/>
      <c r="E264" s="344"/>
      <c r="F264" s="348"/>
    </row>
    <row r="265" spans="1:6" s="296" customFormat="1">
      <c r="A265" s="416"/>
      <c r="B265" s="339" t="s">
        <v>1275</v>
      </c>
      <c r="C265" s="365" t="s">
        <v>953</v>
      </c>
      <c r="D265" s="343">
        <v>94</v>
      </c>
      <c r="E265" s="344"/>
      <c r="F265" s="310">
        <f t="shared" ref="F265:F267" si="32">ROUND((D265*E265),2)</f>
        <v>0</v>
      </c>
    </row>
    <row r="266" spans="1:6" s="296" customFormat="1">
      <c r="A266" s="416"/>
      <c r="B266" s="339" t="s">
        <v>1276</v>
      </c>
      <c r="C266" s="365" t="s">
        <v>953</v>
      </c>
      <c r="D266" s="346">
        <v>116</v>
      </c>
      <c r="E266" s="347"/>
      <c r="F266" s="310">
        <f t="shared" si="32"/>
        <v>0</v>
      </c>
    </row>
    <row r="267" spans="1:6" s="296" customFormat="1" ht="26">
      <c r="A267" s="416"/>
      <c r="B267" s="339" t="s">
        <v>1277</v>
      </c>
      <c r="C267" s="417" t="s">
        <v>953</v>
      </c>
      <c r="D267" s="346">
        <v>49</v>
      </c>
      <c r="E267" s="347"/>
      <c r="F267" s="310">
        <f t="shared" si="32"/>
        <v>0</v>
      </c>
    </row>
    <row r="268" spans="1:6" s="296" customFormat="1" ht="104">
      <c r="A268" s="415" t="s">
        <v>1278</v>
      </c>
      <c r="B268" s="339" t="s">
        <v>1279</v>
      </c>
      <c r="C268" s="342"/>
      <c r="D268" s="343"/>
      <c r="E268" s="344"/>
      <c r="F268" s="348"/>
    </row>
    <row r="269" spans="1:6" s="296" customFormat="1">
      <c r="A269" s="416"/>
      <c r="B269" s="339" t="s">
        <v>1280</v>
      </c>
      <c r="C269" s="365" t="s">
        <v>953</v>
      </c>
      <c r="D269" s="343">
        <v>176</v>
      </c>
      <c r="E269" s="344"/>
      <c r="F269" s="310">
        <f t="shared" ref="F269:F271" si="33">ROUND((D269*E269),2)</f>
        <v>0</v>
      </c>
    </row>
    <row r="270" spans="1:6" s="296" customFormat="1">
      <c r="A270" s="416"/>
      <c r="B270" s="339" t="s">
        <v>1281</v>
      </c>
      <c r="C270" s="365" t="s">
        <v>953</v>
      </c>
      <c r="D270" s="343">
        <v>3</v>
      </c>
      <c r="E270" s="344"/>
      <c r="F270" s="310">
        <f t="shared" si="33"/>
        <v>0</v>
      </c>
    </row>
    <row r="271" spans="1:6" s="296" customFormat="1" ht="26">
      <c r="A271" s="416"/>
      <c r="B271" s="339" t="s">
        <v>1282</v>
      </c>
      <c r="C271" s="417" t="s">
        <v>953</v>
      </c>
      <c r="D271" s="360">
        <v>15</v>
      </c>
      <c r="E271" s="361"/>
      <c r="F271" s="310">
        <f t="shared" si="33"/>
        <v>0</v>
      </c>
    </row>
    <row r="272" spans="1:6" s="296" customFormat="1" ht="104">
      <c r="A272" s="415" t="s">
        <v>1283</v>
      </c>
      <c r="B272" s="339" t="s">
        <v>1284</v>
      </c>
      <c r="C272" s="342"/>
      <c r="D272" s="343"/>
      <c r="E272" s="344"/>
      <c r="F272" s="348"/>
    </row>
    <row r="273" spans="1:6" s="296" customFormat="1">
      <c r="A273" s="416"/>
      <c r="B273" s="339" t="s">
        <v>1275</v>
      </c>
      <c r="C273" s="365" t="s">
        <v>953</v>
      </c>
      <c r="D273" s="343">
        <v>250</v>
      </c>
      <c r="E273" s="344"/>
      <c r="F273" s="310">
        <f t="shared" ref="F273:F277" si="34">ROUND((D273*E273),2)</f>
        <v>0</v>
      </c>
    </row>
    <row r="274" spans="1:6" s="296" customFormat="1">
      <c r="A274" s="416"/>
      <c r="B274" s="339" t="s">
        <v>1281</v>
      </c>
      <c r="C274" s="365" t="s">
        <v>953</v>
      </c>
      <c r="D274" s="343">
        <v>22</v>
      </c>
      <c r="E274" s="344"/>
      <c r="F274" s="310">
        <f t="shared" si="34"/>
        <v>0</v>
      </c>
    </row>
    <row r="275" spans="1:6" s="296" customFormat="1">
      <c r="A275" s="416"/>
      <c r="B275" s="339" t="s">
        <v>1276</v>
      </c>
      <c r="C275" s="365" t="s">
        <v>953</v>
      </c>
      <c r="D275" s="343">
        <v>1630</v>
      </c>
      <c r="E275" s="344"/>
      <c r="F275" s="310">
        <f t="shared" si="34"/>
        <v>0</v>
      </c>
    </row>
    <row r="276" spans="1:6" s="296" customFormat="1">
      <c r="A276" s="416"/>
      <c r="B276" s="339" t="s">
        <v>1285</v>
      </c>
      <c r="C276" s="365" t="s">
        <v>953</v>
      </c>
      <c r="D276" s="343">
        <v>518</v>
      </c>
      <c r="E276" s="344"/>
      <c r="F276" s="310">
        <f t="shared" si="34"/>
        <v>0</v>
      </c>
    </row>
    <row r="277" spans="1:6" s="296" customFormat="1" ht="26">
      <c r="A277" s="416"/>
      <c r="B277" s="339" t="s">
        <v>1286</v>
      </c>
      <c r="C277" s="417" t="s">
        <v>953</v>
      </c>
      <c r="D277" s="346">
        <v>278</v>
      </c>
      <c r="E277" s="347"/>
      <c r="F277" s="310">
        <f t="shared" si="34"/>
        <v>0</v>
      </c>
    </row>
    <row r="278" spans="1:6" s="296" customFormat="1" ht="91">
      <c r="A278" s="415" t="s">
        <v>1287</v>
      </c>
      <c r="B278" s="339" t="s">
        <v>1288</v>
      </c>
      <c r="C278" s="342"/>
      <c r="D278" s="343"/>
      <c r="E278" s="344"/>
      <c r="F278" s="348"/>
    </row>
    <row r="279" spans="1:6" s="296" customFormat="1">
      <c r="A279" s="416"/>
      <c r="B279" s="339" t="s">
        <v>1289</v>
      </c>
      <c r="C279" s="365" t="s">
        <v>953</v>
      </c>
      <c r="D279" s="343">
        <v>250</v>
      </c>
      <c r="E279" s="344"/>
      <c r="F279" s="310">
        <f t="shared" ref="F279:F285" si="35">ROUND((D279*E279),2)</f>
        <v>0</v>
      </c>
    </row>
    <row r="280" spans="1:6" s="296" customFormat="1">
      <c r="A280" s="416"/>
      <c r="B280" s="339" t="s">
        <v>1290</v>
      </c>
      <c r="C280" s="365" t="s">
        <v>953</v>
      </c>
      <c r="D280" s="343">
        <v>25</v>
      </c>
      <c r="E280" s="344"/>
      <c r="F280" s="310">
        <f t="shared" si="35"/>
        <v>0</v>
      </c>
    </row>
    <row r="281" spans="1:6" s="296" customFormat="1">
      <c r="A281" s="416"/>
      <c r="B281" s="339" t="s">
        <v>1291</v>
      </c>
      <c r="C281" s="365" t="s">
        <v>953</v>
      </c>
      <c r="D281" s="343">
        <v>818</v>
      </c>
      <c r="E281" s="344"/>
      <c r="F281" s="310">
        <f t="shared" si="35"/>
        <v>0</v>
      </c>
    </row>
    <row r="282" spans="1:6" s="296" customFormat="1" ht="26">
      <c r="A282" s="416"/>
      <c r="B282" s="339" t="s">
        <v>1292</v>
      </c>
      <c r="C282" s="417" t="s">
        <v>953</v>
      </c>
      <c r="D282" s="346">
        <v>278</v>
      </c>
      <c r="E282" s="347"/>
      <c r="F282" s="310">
        <f t="shared" si="35"/>
        <v>0</v>
      </c>
    </row>
    <row r="283" spans="1:6" s="296" customFormat="1" ht="65">
      <c r="A283" s="415" t="s">
        <v>1293</v>
      </c>
      <c r="B283" s="339" t="s">
        <v>1294</v>
      </c>
      <c r="C283" s="342" t="s">
        <v>0</v>
      </c>
      <c r="D283" s="343">
        <v>48</v>
      </c>
      <c r="E283" s="344"/>
      <c r="F283" s="310">
        <f t="shared" si="35"/>
        <v>0</v>
      </c>
    </row>
    <row r="284" spans="1:6" s="296" customFormat="1" ht="65">
      <c r="A284" s="415" t="s">
        <v>1295</v>
      </c>
      <c r="B284" s="339" t="s">
        <v>1296</v>
      </c>
      <c r="C284" s="342" t="s">
        <v>0</v>
      </c>
      <c r="D284" s="343">
        <v>8</v>
      </c>
      <c r="E284" s="344"/>
      <c r="F284" s="310">
        <f t="shared" si="35"/>
        <v>0</v>
      </c>
    </row>
    <row r="285" spans="1:6" s="296" customFormat="1" ht="65">
      <c r="A285" s="415" t="s">
        <v>1297</v>
      </c>
      <c r="B285" s="339" t="s">
        <v>1298</v>
      </c>
      <c r="C285" s="342" t="s">
        <v>0</v>
      </c>
      <c r="D285" s="343">
        <v>2</v>
      </c>
      <c r="E285" s="344"/>
      <c r="F285" s="310">
        <f t="shared" si="35"/>
        <v>0</v>
      </c>
    </row>
    <row r="286" spans="1:6" s="296" customFormat="1" ht="65">
      <c r="A286" s="415" t="s">
        <v>1299</v>
      </c>
      <c r="B286" s="339" t="s">
        <v>1300</v>
      </c>
      <c r="C286" s="342"/>
      <c r="D286" s="343"/>
      <c r="E286" s="344"/>
      <c r="F286" s="348"/>
    </row>
    <row r="287" spans="1:6" s="296" customFormat="1">
      <c r="A287" s="416"/>
      <c r="B287" s="339" t="s">
        <v>1301</v>
      </c>
      <c r="C287" s="342" t="s">
        <v>0</v>
      </c>
      <c r="D287" s="343">
        <v>1</v>
      </c>
      <c r="E287" s="344"/>
      <c r="F287" s="310">
        <f t="shared" ref="F287:F289" si="36">ROUND((D287*E287),2)</f>
        <v>0</v>
      </c>
    </row>
    <row r="288" spans="1:6" s="296" customFormat="1" ht="14">
      <c r="A288" s="416"/>
      <c r="B288" s="339" t="s">
        <v>1302</v>
      </c>
      <c r="C288" s="342" t="s">
        <v>0</v>
      </c>
      <c r="D288" s="343">
        <v>5</v>
      </c>
      <c r="E288" s="344"/>
      <c r="F288" s="310">
        <f t="shared" si="36"/>
        <v>0</v>
      </c>
    </row>
    <row r="289" spans="1:6" s="296" customFormat="1" ht="26">
      <c r="A289" s="416"/>
      <c r="B289" s="359" t="s">
        <v>1303</v>
      </c>
      <c r="C289" s="358" t="s">
        <v>0</v>
      </c>
      <c r="D289" s="346">
        <v>2</v>
      </c>
      <c r="E289" s="347"/>
      <c r="F289" s="310">
        <f t="shared" si="36"/>
        <v>0</v>
      </c>
    </row>
    <row r="290" spans="1:6" s="296" customFormat="1" ht="39">
      <c r="A290" s="415" t="s">
        <v>1304</v>
      </c>
      <c r="B290" s="339" t="s">
        <v>1305</v>
      </c>
      <c r="C290" s="342"/>
      <c r="D290" s="343"/>
      <c r="E290" s="344"/>
      <c r="F290" s="348"/>
    </row>
    <row r="291" spans="1:6" s="296" customFormat="1">
      <c r="A291" s="415"/>
      <c r="B291" s="339" t="s">
        <v>1276</v>
      </c>
      <c r="C291" s="342" t="s">
        <v>0</v>
      </c>
      <c r="D291" s="346">
        <v>2</v>
      </c>
      <c r="E291" s="344"/>
      <c r="F291" s="310">
        <f t="shared" ref="F291:F307" si="37">ROUND((D291*E291),2)</f>
        <v>0</v>
      </c>
    </row>
    <row r="292" spans="1:6" s="296" customFormat="1" ht="26">
      <c r="A292" s="415"/>
      <c r="B292" s="339" t="s">
        <v>1306</v>
      </c>
      <c r="C292" s="345" t="s">
        <v>0</v>
      </c>
      <c r="D292" s="346">
        <v>13</v>
      </c>
      <c r="E292" s="361"/>
      <c r="F292" s="310">
        <f t="shared" si="37"/>
        <v>0</v>
      </c>
    </row>
    <row r="293" spans="1:6" s="296" customFormat="1" ht="91">
      <c r="A293" s="415" t="s">
        <v>1307</v>
      </c>
      <c r="B293" s="339" t="s">
        <v>1308</v>
      </c>
      <c r="C293" s="365" t="s">
        <v>953</v>
      </c>
      <c r="D293" s="343">
        <v>40</v>
      </c>
      <c r="E293" s="344"/>
      <c r="F293" s="310">
        <f t="shared" si="37"/>
        <v>0</v>
      </c>
    </row>
    <row r="294" spans="1:6" s="296" customFormat="1" ht="65">
      <c r="A294" s="415" t="s">
        <v>1309</v>
      </c>
      <c r="B294" s="339" t="s">
        <v>1310</v>
      </c>
      <c r="C294" s="342" t="s">
        <v>0</v>
      </c>
      <c r="D294" s="343">
        <v>1</v>
      </c>
      <c r="E294" s="344"/>
      <c r="F294" s="310">
        <f t="shared" si="37"/>
        <v>0</v>
      </c>
    </row>
    <row r="295" spans="1:6" s="296" customFormat="1" ht="65">
      <c r="A295" s="415" t="s">
        <v>1311</v>
      </c>
      <c r="B295" s="339" t="s">
        <v>1312</v>
      </c>
      <c r="C295" s="342" t="s">
        <v>0</v>
      </c>
      <c r="D295" s="343">
        <v>30</v>
      </c>
      <c r="E295" s="344"/>
      <c r="F295" s="310">
        <f t="shared" si="37"/>
        <v>0</v>
      </c>
    </row>
    <row r="296" spans="1:6" s="296" customFormat="1" ht="39">
      <c r="A296" s="415" t="s">
        <v>1313</v>
      </c>
      <c r="B296" s="339" t="s">
        <v>1314</v>
      </c>
      <c r="C296" s="342" t="s">
        <v>0</v>
      </c>
      <c r="D296" s="343">
        <v>8</v>
      </c>
      <c r="E296" s="344"/>
      <c r="F296" s="310">
        <f t="shared" si="37"/>
        <v>0</v>
      </c>
    </row>
    <row r="297" spans="1:6" s="296" customFormat="1" ht="52">
      <c r="A297" s="415" t="s">
        <v>1315</v>
      </c>
      <c r="B297" s="339" t="s">
        <v>1316</v>
      </c>
      <c r="C297" s="342" t="s">
        <v>0</v>
      </c>
      <c r="D297" s="343">
        <v>64</v>
      </c>
      <c r="E297" s="344"/>
      <c r="F297" s="310">
        <f t="shared" si="37"/>
        <v>0</v>
      </c>
    </row>
    <row r="298" spans="1:6" s="296" customFormat="1" ht="52">
      <c r="A298" s="415" t="s">
        <v>1317</v>
      </c>
      <c r="B298" s="339" t="s">
        <v>1318</v>
      </c>
      <c r="C298" s="342" t="s">
        <v>0</v>
      </c>
      <c r="D298" s="343">
        <v>8</v>
      </c>
      <c r="E298" s="344"/>
      <c r="F298" s="310">
        <f t="shared" si="37"/>
        <v>0</v>
      </c>
    </row>
    <row r="299" spans="1:6" s="296" customFormat="1" ht="52">
      <c r="A299" s="415" t="s">
        <v>1319</v>
      </c>
      <c r="B299" s="339" t="s">
        <v>1320</v>
      </c>
      <c r="C299" s="342" t="s">
        <v>0</v>
      </c>
      <c r="D299" s="343">
        <v>15</v>
      </c>
      <c r="E299" s="344"/>
      <c r="F299" s="310">
        <f t="shared" si="37"/>
        <v>0</v>
      </c>
    </row>
    <row r="300" spans="1:6" s="296" customFormat="1" ht="78">
      <c r="A300" s="415" t="s">
        <v>1321</v>
      </c>
      <c r="B300" s="339" t="s">
        <v>1322</v>
      </c>
      <c r="C300" s="342" t="s">
        <v>1001</v>
      </c>
      <c r="D300" s="343">
        <v>382</v>
      </c>
      <c r="E300" s="344"/>
      <c r="F300" s="310">
        <f t="shared" si="37"/>
        <v>0</v>
      </c>
    </row>
    <row r="301" spans="1:6" s="296" customFormat="1" ht="52">
      <c r="A301" s="415" t="s">
        <v>1323</v>
      </c>
      <c r="B301" s="339" t="s">
        <v>1324</v>
      </c>
      <c r="C301" s="342" t="s">
        <v>1325</v>
      </c>
      <c r="D301" s="343">
        <v>5</v>
      </c>
      <c r="E301" s="344"/>
      <c r="F301" s="310">
        <f t="shared" si="37"/>
        <v>0</v>
      </c>
    </row>
    <row r="302" spans="1:6" s="296" customFormat="1" ht="104">
      <c r="A302" s="415" t="s">
        <v>1326</v>
      </c>
      <c r="B302" s="349" t="s">
        <v>1327</v>
      </c>
      <c r="C302" s="342" t="s">
        <v>0</v>
      </c>
      <c r="D302" s="343">
        <v>1</v>
      </c>
      <c r="E302" s="344"/>
      <c r="F302" s="310">
        <f t="shared" si="37"/>
        <v>0</v>
      </c>
    </row>
    <row r="303" spans="1:6" s="296" customFormat="1" ht="65">
      <c r="A303" s="415" t="s">
        <v>1328</v>
      </c>
      <c r="B303" s="339" t="s">
        <v>1329</v>
      </c>
      <c r="C303" s="342" t="s">
        <v>0</v>
      </c>
      <c r="D303" s="343">
        <v>1</v>
      </c>
      <c r="E303" s="344"/>
      <c r="F303" s="310">
        <f t="shared" si="37"/>
        <v>0</v>
      </c>
    </row>
    <row r="304" spans="1:6" s="296" customFormat="1" ht="117">
      <c r="A304" s="415" t="s">
        <v>1330</v>
      </c>
      <c r="B304" s="339" t="s">
        <v>1331</v>
      </c>
      <c r="C304" s="342" t="s">
        <v>956</v>
      </c>
      <c r="D304" s="343">
        <v>1</v>
      </c>
      <c r="E304" s="344"/>
      <c r="F304" s="310">
        <f t="shared" si="37"/>
        <v>0</v>
      </c>
    </row>
    <row r="305" spans="1:6" s="296" customFormat="1" ht="104">
      <c r="A305" s="415" t="s">
        <v>1332</v>
      </c>
      <c r="B305" s="339" t="s">
        <v>1333</v>
      </c>
      <c r="C305" s="342" t="s">
        <v>956</v>
      </c>
      <c r="D305" s="343">
        <v>1</v>
      </c>
      <c r="E305" s="344"/>
      <c r="F305" s="310">
        <f t="shared" si="37"/>
        <v>0</v>
      </c>
    </row>
    <row r="306" spans="1:6" s="296" customFormat="1" ht="52">
      <c r="A306" s="415" t="s">
        <v>1334</v>
      </c>
      <c r="B306" s="339" t="s">
        <v>1335</v>
      </c>
      <c r="C306" s="365" t="s">
        <v>953</v>
      </c>
      <c r="D306" s="343">
        <v>4522</v>
      </c>
      <c r="E306" s="344"/>
      <c r="F306" s="310">
        <f t="shared" si="37"/>
        <v>0</v>
      </c>
    </row>
    <row r="307" spans="1:6" s="356" customFormat="1" ht="39">
      <c r="A307" s="349" t="s">
        <v>1336</v>
      </c>
      <c r="B307" s="352" t="s">
        <v>1114</v>
      </c>
      <c r="C307" s="353" t="s">
        <v>418</v>
      </c>
      <c r="D307" s="354">
        <v>1</v>
      </c>
      <c r="E307" s="355"/>
      <c r="F307" s="310">
        <f t="shared" si="37"/>
        <v>0</v>
      </c>
    </row>
    <row r="308" spans="1:6" s="296" customFormat="1" ht="39">
      <c r="A308" s="414"/>
      <c r="B308" s="333" t="s">
        <v>1337</v>
      </c>
      <c r="C308" s="342"/>
      <c r="D308" s="343"/>
      <c r="E308" s="313"/>
      <c r="F308" s="348"/>
    </row>
    <row r="309" spans="1:6" s="303" customFormat="1" ht="104">
      <c r="A309" s="418" t="s">
        <v>1338</v>
      </c>
      <c r="B309" s="415" t="s">
        <v>1339</v>
      </c>
      <c r="C309" s="419"/>
      <c r="D309" s="420"/>
      <c r="E309" s="421"/>
      <c r="F309" s="348"/>
    </row>
    <row r="310" spans="1:6" s="303" customFormat="1">
      <c r="A310" s="422"/>
      <c r="B310" s="415" t="s">
        <v>1275</v>
      </c>
      <c r="C310" s="365" t="s">
        <v>953</v>
      </c>
      <c r="D310" s="420">
        <v>212</v>
      </c>
      <c r="E310" s="421"/>
      <c r="F310" s="310">
        <f t="shared" ref="F310:F320" si="38">ROUND((D310*E310),2)</f>
        <v>0</v>
      </c>
    </row>
    <row r="311" spans="1:6" s="303" customFormat="1">
      <c r="A311" s="422"/>
      <c r="B311" s="415" t="s">
        <v>1281</v>
      </c>
      <c r="C311" s="365" t="s">
        <v>953</v>
      </c>
      <c r="D311" s="420">
        <v>10</v>
      </c>
      <c r="E311" s="421"/>
      <c r="F311" s="310">
        <f t="shared" si="38"/>
        <v>0</v>
      </c>
    </row>
    <row r="312" spans="1:6" s="303" customFormat="1">
      <c r="A312" s="422"/>
      <c r="B312" s="415" t="s">
        <v>1276</v>
      </c>
      <c r="C312" s="365" t="s">
        <v>953</v>
      </c>
      <c r="D312" s="420">
        <v>475</v>
      </c>
      <c r="E312" s="421"/>
      <c r="F312" s="310">
        <f t="shared" si="38"/>
        <v>0</v>
      </c>
    </row>
    <row r="313" spans="1:6" s="303" customFormat="1" ht="26">
      <c r="A313" s="422"/>
      <c r="B313" s="415" t="s">
        <v>1340</v>
      </c>
      <c r="C313" s="417" t="s">
        <v>953</v>
      </c>
      <c r="D313" s="423">
        <v>32</v>
      </c>
      <c r="E313" s="424"/>
      <c r="F313" s="310">
        <f t="shared" si="38"/>
        <v>0</v>
      </c>
    </row>
    <row r="314" spans="1:6" s="303" customFormat="1" ht="78">
      <c r="A314" s="418" t="s">
        <v>1341</v>
      </c>
      <c r="B314" s="415" t="s">
        <v>1342</v>
      </c>
      <c r="C314" s="419" t="s">
        <v>1001</v>
      </c>
      <c r="D314" s="420">
        <v>260</v>
      </c>
      <c r="E314" s="421"/>
      <c r="F314" s="310">
        <f t="shared" si="38"/>
        <v>0</v>
      </c>
    </row>
    <row r="315" spans="1:6" s="303" customFormat="1" ht="78">
      <c r="A315" s="418" t="s">
        <v>1343</v>
      </c>
      <c r="B315" s="415" t="s">
        <v>1344</v>
      </c>
      <c r="C315" s="419" t="s">
        <v>0</v>
      </c>
      <c r="D315" s="420">
        <v>8</v>
      </c>
      <c r="E315" s="421"/>
      <c r="F315" s="310">
        <f t="shared" si="38"/>
        <v>0</v>
      </c>
    </row>
    <row r="316" spans="1:6" s="303" customFormat="1" ht="78">
      <c r="A316" s="418" t="s">
        <v>1345</v>
      </c>
      <c r="B316" s="415" t="s">
        <v>1346</v>
      </c>
      <c r="C316" s="419" t="s">
        <v>0</v>
      </c>
      <c r="D316" s="420">
        <v>8</v>
      </c>
      <c r="E316" s="421"/>
      <c r="F316" s="310">
        <f t="shared" si="38"/>
        <v>0</v>
      </c>
    </row>
    <row r="317" spans="1:6" s="303" customFormat="1" ht="78">
      <c r="A317" s="418" t="s">
        <v>1347</v>
      </c>
      <c r="B317" s="425" t="s">
        <v>1348</v>
      </c>
      <c r="C317" s="419" t="s">
        <v>0</v>
      </c>
      <c r="D317" s="420">
        <v>8</v>
      </c>
      <c r="E317" s="421"/>
      <c r="F317" s="310">
        <f t="shared" si="38"/>
        <v>0</v>
      </c>
    </row>
    <row r="318" spans="1:6" s="303" customFormat="1" ht="52">
      <c r="A318" s="418" t="s">
        <v>1349</v>
      </c>
      <c r="B318" s="425" t="s">
        <v>1350</v>
      </c>
      <c r="C318" s="419" t="s">
        <v>0</v>
      </c>
      <c r="D318" s="420">
        <v>14</v>
      </c>
      <c r="E318" s="421"/>
      <c r="F318" s="310">
        <f t="shared" si="38"/>
        <v>0</v>
      </c>
    </row>
    <row r="319" spans="1:6" s="303" customFormat="1" ht="52">
      <c r="A319" s="418" t="s">
        <v>1351</v>
      </c>
      <c r="B319" s="425" t="s">
        <v>1352</v>
      </c>
      <c r="C319" s="419" t="s">
        <v>953</v>
      </c>
      <c r="D319" s="420">
        <v>729</v>
      </c>
      <c r="E319" s="421"/>
      <c r="F319" s="310">
        <f t="shared" si="38"/>
        <v>0</v>
      </c>
    </row>
    <row r="320" spans="1:6" s="356" customFormat="1" ht="39">
      <c r="A320" s="349" t="s">
        <v>1353</v>
      </c>
      <c r="B320" s="352" t="s">
        <v>1114</v>
      </c>
      <c r="C320" s="353" t="s">
        <v>418</v>
      </c>
      <c r="D320" s="354">
        <v>1</v>
      </c>
      <c r="E320" s="355"/>
      <c r="F320" s="310">
        <f t="shared" si="38"/>
        <v>0</v>
      </c>
    </row>
    <row r="321" spans="1:6" s="296" customFormat="1" ht="52">
      <c r="A321" s="414"/>
      <c r="B321" s="333" t="s">
        <v>1354</v>
      </c>
      <c r="C321" s="342"/>
      <c r="D321" s="343"/>
      <c r="E321" s="313"/>
      <c r="F321" s="348"/>
    </row>
    <row r="322" spans="1:6" s="296" customFormat="1" ht="91">
      <c r="A322" s="418" t="s">
        <v>1355</v>
      </c>
      <c r="B322" s="339" t="s">
        <v>1356</v>
      </c>
      <c r="C322" s="426"/>
      <c r="D322" s="427"/>
      <c r="E322" s="428"/>
      <c r="F322" s="429"/>
    </row>
    <row r="323" spans="1:6" s="271" customFormat="1">
      <c r="A323" s="422"/>
      <c r="B323" s="339" t="s">
        <v>1276</v>
      </c>
      <c r="C323" s="419" t="s">
        <v>953</v>
      </c>
      <c r="D323" s="427">
        <v>139</v>
      </c>
      <c r="E323" s="344"/>
      <c r="F323" s="310">
        <f t="shared" ref="F323:F329" si="39">ROUND((D323*E323),2)</f>
        <v>0</v>
      </c>
    </row>
    <row r="324" spans="1:6" s="271" customFormat="1">
      <c r="A324" s="422"/>
      <c r="B324" s="339" t="s">
        <v>1285</v>
      </c>
      <c r="C324" s="419" t="s">
        <v>953</v>
      </c>
      <c r="D324" s="427">
        <v>136</v>
      </c>
      <c r="E324" s="344"/>
      <c r="F324" s="310">
        <f t="shared" si="39"/>
        <v>0</v>
      </c>
    </row>
    <row r="325" spans="1:6" s="271" customFormat="1">
      <c r="A325" s="422"/>
      <c r="B325" s="339" t="s">
        <v>1084</v>
      </c>
      <c r="C325" s="419" t="s">
        <v>953</v>
      </c>
      <c r="D325" s="427">
        <v>75</v>
      </c>
      <c r="E325" s="344"/>
      <c r="F325" s="310">
        <f t="shared" si="39"/>
        <v>0</v>
      </c>
    </row>
    <row r="326" spans="1:6" s="271" customFormat="1" ht="26">
      <c r="A326" s="422"/>
      <c r="B326" s="339" t="s">
        <v>1357</v>
      </c>
      <c r="C326" s="430" t="s">
        <v>953</v>
      </c>
      <c r="D326" s="431">
        <v>38</v>
      </c>
      <c r="E326" s="347"/>
      <c r="F326" s="310">
        <f t="shared" si="39"/>
        <v>0</v>
      </c>
    </row>
    <row r="327" spans="1:6" s="271" customFormat="1" ht="65">
      <c r="A327" s="418" t="s">
        <v>1358</v>
      </c>
      <c r="B327" s="339" t="s">
        <v>1359</v>
      </c>
      <c r="C327" s="426" t="s">
        <v>0</v>
      </c>
      <c r="D327" s="427">
        <v>1</v>
      </c>
      <c r="E327" s="428"/>
      <c r="F327" s="310">
        <f t="shared" si="39"/>
        <v>0</v>
      </c>
    </row>
    <row r="328" spans="1:6" s="271" customFormat="1" ht="65">
      <c r="A328" s="418" t="s">
        <v>1360</v>
      </c>
      <c r="B328" s="339" t="s">
        <v>1361</v>
      </c>
      <c r="C328" s="426" t="s">
        <v>0</v>
      </c>
      <c r="D328" s="427">
        <v>1</v>
      </c>
      <c r="E328" s="344"/>
      <c r="F328" s="310">
        <f t="shared" si="39"/>
        <v>0</v>
      </c>
    </row>
    <row r="329" spans="1:6" s="271" customFormat="1" ht="65">
      <c r="A329" s="418" t="s">
        <v>1362</v>
      </c>
      <c r="B329" s="339" t="s">
        <v>1363</v>
      </c>
      <c r="C329" s="426" t="s">
        <v>0</v>
      </c>
      <c r="D329" s="427">
        <v>1</v>
      </c>
      <c r="E329" s="344"/>
      <c r="F329" s="310">
        <f t="shared" si="39"/>
        <v>0</v>
      </c>
    </row>
    <row r="330" spans="1:6" s="271" customFormat="1" ht="65">
      <c r="A330" s="418" t="s">
        <v>1364</v>
      </c>
      <c r="B330" s="339" t="s">
        <v>1365</v>
      </c>
      <c r="C330" s="426"/>
      <c r="D330" s="427"/>
      <c r="E330" s="428"/>
      <c r="F330" s="429"/>
    </row>
    <row r="331" spans="1:6" s="271" customFormat="1">
      <c r="A331" s="422"/>
      <c r="B331" s="339" t="s">
        <v>1366</v>
      </c>
      <c r="C331" s="426" t="s">
        <v>0</v>
      </c>
      <c r="D331" s="427">
        <v>1</v>
      </c>
      <c r="E331" s="344"/>
      <c r="F331" s="310">
        <f t="shared" ref="F331:F350" si="40">ROUND((D331*E331),2)</f>
        <v>0</v>
      </c>
    </row>
    <row r="332" spans="1:6" s="271" customFormat="1">
      <c r="A332" s="422"/>
      <c r="B332" s="339" t="s">
        <v>1367</v>
      </c>
      <c r="C332" s="426" t="s">
        <v>0</v>
      </c>
      <c r="D332" s="427">
        <v>1</v>
      </c>
      <c r="E332" s="344"/>
      <c r="F332" s="310">
        <f t="shared" si="40"/>
        <v>0</v>
      </c>
    </row>
    <row r="333" spans="1:6" s="271" customFormat="1" ht="26">
      <c r="A333" s="422"/>
      <c r="B333" s="339" t="s">
        <v>1368</v>
      </c>
      <c r="C333" s="432" t="s">
        <v>0</v>
      </c>
      <c r="D333" s="431">
        <v>1</v>
      </c>
      <c r="E333" s="347"/>
      <c r="F333" s="310">
        <f t="shared" si="40"/>
        <v>0</v>
      </c>
    </row>
    <row r="334" spans="1:6" s="271" customFormat="1" ht="52">
      <c r="A334" s="418" t="s">
        <v>1369</v>
      </c>
      <c r="B334" s="339" t="s">
        <v>1370</v>
      </c>
      <c r="C334" s="426" t="s">
        <v>0</v>
      </c>
      <c r="D334" s="427">
        <v>4</v>
      </c>
      <c r="E334" s="344"/>
      <c r="F334" s="310">
        <f t="shared" si="40"/>
        <v>0</v>
      </c>
    </row>
    <row r="335" spans="1:6" s="271" customFormat="1" ht="65">
      <c r="A335" s="418" t="s">
        <v>1371</v>
      </c>
      <c r="B335" s="339" t="s">
        <v>1372</v>
      </c>
      <c r="C335" s="426" t="s">
        <v>0</v>
      </c>
      <c r="D335" s="427">
        <v>3</v>
      </c>
      <c r="E335" s="344"/>
      <c r="F335" s="310">
        <f t="shared" si="40"/>
        <v>0</v>
      </c>
    </row>
    <row r="336" spans="1:6" s="271" customFormat="1" ht="78">
      <c r="A336" s="418" t="s">
        <v>1373</v>
      </c>
      <c r="B336" s="339" t="s">
        <v>1374</v>
      </c>
      <c r="C336" s="426" t="s">
        <v>953</v>
      </c>
      <c r="D336" s="427">
        <v>52</v>
      </c>
      <c r="E336" s="344"/>
      <c r="F336" s="310">
        <f t="shared" si="40"/>
        <v>0</v>
      </c>
    </row>
    <row r="337" spans="1:6" s="271" customFormat="1" ht="171">
      <c r="A337" s="418" t="s">
        <v>1375</v>
      </c>
      <c r="B337" s="339" t="s">
        <v>1376</v>
      </c>
      <c r="C337" s="426" t="s">
        <v>418</v>
      </c>
      <c r="D337" s="427">
        <v>1</v>
      </c>
      <c r="E337" s="344"/>
      <c r="F337" s="310">
        <f t="shared" si="40"/>
        <v>0</v>
      </c>
    </row>
    <row r="338" spans="1:6" s="271" customFormat="1" ht="67">
      <c r="A338" s="418" t="s">
        <v>1377</v>
      </c>
      <c r="B338" s="339" t="s">
        <v>1378</v>
      </c>
      <c r="C338" s="426" t="s">
        <v>418</v>
      </c>
      <c r="D338" s="427">
        <v>1</v>
      </c>
      <c r="E338" s="344"/>
      <c r="F338" s="310">
        <f t="shared" si="40"/>
        <v>0</v>
      </c>
    </row>
    <row r="339" spans="1:6" s="271" customFormat="1" ht="52">
      <c r="A339" s="418" t="s">
        <v>1379</v>
      </c>
      <c r="B339" s="339" t="s">
        <v>1380</v>
      </c>
      <c r="C339" s="426" t="s">
        <v>418</v>
      </c>
      <c r="D339" s="427">
        <v>1</v>
      </c>
      <c r="E339" s="344"/>
      <c r="F339" s="310">
        <f t="shared" si="40"/>
        <v>0</v>
      </c>
    </row>
    <row r="340" spans="1:6" s="271" customFormat="1" ht="65">
      <c r="A340" s="418" t="s">
        <v>1381</v>
      </c>
      <c r="B340" s="339" t="s">
        <v>1382</v>
      </c>
      <c r="C340" s="426" t="s">
        <v>418</v>
      </c>
      <c r="D340" s="427">
        <v>1</v>
      </c>
      <c r="E340" s="344"/>
      <c r="F340" s="310">
        <f t="shared" si="40"/>
        <v>0</v>
      </c>
    </row>
    <row r="341" spans="1:6" s="271" customFormat="1" ht="67">
      <c r="A341" s="418" t="s">
        <v>1383</v>
      </c>
      <c r="B341" s="339" t="s">
        <v>1384</v>
      </c>
      <c r="C341" s="426" t="s">
        <v>418</v>
      </c>
      <c r="D341" s="427">
        <v>2</v>
      </c>
      <c r="E341" s="344"/>
      <c r="F341" s="310">
        <f t="shared" si="40"/>
        <v>0</v>
      </c>
    </row>
    <row r="342" spans="1:6" s="271" customFormat="1" ht="26">
      <c r="A342" s="418" t="s">
        <v>1385</v>
      </c>
      <c r="B342" s="339" t="s">
        <v>1386</v>
      </c>
      <c r="C342" s="426" t="s">
        <v>418</v>
      </c>
      <c r="D342" s="427">
        <v>1</v>
      </c>
      <c r="E342" s="344"/>
      <c r="F342" s="310">
        <f t="shared" si="40"/>
        <v>0</v>
      </c>
    </row>
    <row r="343" spans="1:6" s="271" customFormat="1" ht="52">
      <c r="A343" s="418" t="s">
        <v>1387</v>
      </c>
      <c r="B343" s="339" t="s">
        <v>1388</v>
      </c>
      <c r="C343" s="426" t="s">
        <v>0</v>
      </c>
      <c r="D343" s="427">
        <v>3</v>
      </c>
      <c r="E343" s="344"/>
      <c r="F343" s="310">
        <f t="shared" si="40"/>
        <v>0</v>
      </c>
    </row>
    <row r="344" spans="1:6" s="271" customFormat="1" ht="43">
      <c r="A344" s="418" t="s">
        <v>1389</v>
      </c>
      <c r="B344" s="339" t="s">
        <v>1390</v>
      </c>
      <c r="C344" s="426" t="s">
        <v>0</v>
      </c>
      <c r="D344" s="427">
        <v>1</v>
      </c>
      <c r="E344" s="344"/>
      <c r="F344" s="310">
        <f t="shared" si="40"/>
        <v>0</v>
      </c>
    </row>
    <row r="345" spans="1:6" s="271" customFormat="1" ht="52">
      <c r="A345" s="418" t="s">
        <v>1391</v>
      </c>
      <c r="B345" s="339" t="s">
        <v>1392</v>
      </c>
      <c r="C345" s="426" t="s">
        <v>0</v>
      </c>
      <c r="D345" s="427">
        <v>1</v>
      </c>
      <c r="E345" s="344"/>
      <c r="F345" s="310">
        <f t="shared" si="40"/>
        <v>0</v>
      </c>
    </row>
    <row r="346" spans="1:6" s="271" customFormat="1" ht="78">
      <c r="A346" s="418" t="s">
        <v>1393</v>
      </c>
      <c r="B346" s="357" t="s">
        <v>1394</v>
      </c>
      <c r="C346" s="426" t="s">
        <v>418</v>
      </c>
      <c r="D346" s="427">
        <v>1</v>
      </c>
      <c r="E346" s="344"/>
      <c r="F346" s="310">
        <f t="shared" si="40"/>
        <v>0</v>
      </c>
    </row>
    <row r="347" spans="1:6" s="271" customFormat="1" ht="39">
      <c r="A347" s="418" t="s">
        <v>1395</v>
      </c>
      <c r="B347" s="339" t="s">
        <v>1396</v>
      </c>
      <c r="C347" s="426" t="s">
        <v>0</v>
      </c>
      <c r="D347" s="427">
        <v>2</v>
      </c>
      <c r="E347" s="344"/>
      <c r="F347" s="310">
        <f t="shared" si="40"/>
        <v>0</v>
      </c>
    </row>
    <row r="348" spans="1:6" s="271" customFormat="1" ht="91">
      <c r="A348" s="418" t="s">
        <v>1397</v>
      </c>
      <c r="B348" s="339" t="s">
        <v>1398</v>
      </c>
      <c r="C348" s="426" t="s">
        <v>418</v>
      </c>
      <c r="D348" s="427">
        <v>1</v>
      </c>
      <c r="E348" s="344"/>
      <c r="F348" s="310">
        <f t="shared" si="40"/>
        <v>0</v>
      </c>
    </row>
    <row r="349" spans="1:6" s="271" customFormat="1" ht="78">
      <c r="A349" s="418" t="s">
        <v>1399</v>
      </c>
      <c r="B349" s="339" t="s">
        <v>1400</v>
      </c>
      <c r="C349" s="426" t="s">
        <v>418</v>
      </c>
      <c r="D349" s="427">
        <v>1</v>
      </c>
      <c r="E349" s="344"/>
      <c r="F349" s="310">
        <f t="shared" si="40"/>
        <v>0</v>
      </c>
    </row>
    <row r="350" spans="1:6" s="271" customFormat="1" ht="26">
      <c r="A350" s="418" t="s">
        <v>1401</v>
      </c>
      <c r="B350" s="339" t="s">
        <v>1402</v>
      </c>
      <c r="C350" s="426" t="s">
        <v>418</v>
      </c>
      <c r="D350" s="427">
        <v>1</v>
      </c>
      <c r="E350" s="344"/>
      <c r="F350" s="310">
        <f t="shared" si="40"/>
        <v>0</v>
      </c>
    </row>
    <row r="351" spans="1:6" s="271" customFormat="1" ht="26">
      <c r="A351" s="418" t="s">
        <v>1403</v>
      </c>
      <c r="B351" s="339" t="s">
        <v>1404</v>
      </c>
      <c r="C351" s="426"/>
      <c r="D351" s="427"/>
      <c r="E351" s="428"/>
      <c r="F351" s="429"/>
    </row>
    <row r="352" spans="1:6" s="271" customFormat="1">
      <c r="A352" s="418"/>
      <c r="B352" s="359" t="s">
        <v>1405</v>
      </c>
      <c r="C352" s="426"/>
      <c r="D352" s="427"/>
      <c r="E352" s="428"/>
      <c r="F352" s="429"/>
    </row>
    <row r="353" spans="1:6" s="271" customFormat="1">
      <c r="A353" s="422"/>
      <c r="B353" s="339" t="s">
        <v>1084</v>
      </c>
      <c r="C353" s="426" t="s">
        <v>953</v>
      </c>
      <c r="D353" s="427">
        <v>25</v>
      </c>
      <c r="E353" s="344"/>
      <c r="F353" s="310">
        <f t="shared" ref="F353:F354" si="41">ROUND((D353*E353),2)</f>
        <v>0</v>
      </c>
    </row>
    <row r="354" spans="1:6" s="271" customFormat="1">
      <c r="A354" s="422"/>
      <c r="B354" s="339" t="s">
        <v>1406</v>
      </c>
      <c r="C354" s="426" t="s">
        <v>953</v>
      </c>
      <c r="D354" s="427">
        <v>15</v>
      </c>
      <c r="E354" s="344"/>
      <c r="F354" s="310">
        <f t="shared" si="41"/>
        <v>0</v>
      </c>
    </row>
    <row r="355" spans="1:6" s="271" customFormat="1">
      <c r="A355" s="422"/>
      <c r="B355" s="359" t="s">
        <v>1407</v>
      </c>
      <c r="C355" s="426"/>
      <c r="D355" s="427"/>
      <c r="E355" s="428"/>
      <c r="F355" s="429"/>
    </row>
    <row r="356" spans="1:6" s="271" customFormat="1">
      <c r="A356" s="422"/>
      <c r="B356" s="339" t="s">
        <v>1406</v>
      </c>
      <c r="C356" s="432" t="s">
        <v>0</v>
      </c>
      <c r="D356" s="431">
        <v>2</v>
      </c>
      <c r="E356" s="347"/>
      <c r="F356" s="310">
        <f t="shared" ref="F356:F361" si="42">ROUND((D356*E356),2)</f>
        <v>0</v>
      </c>
    </row>
    <row r="357" spans="1:6" s="271" customFormat="1" ht="26">
      <c r="A357" s="422"/>
      <c r="B357" s="339" t="s">
        <v>1286</v>
      </c>
      <c r="C357" s="432" t="s">
        <v>0</v>
      </c>
      <c r="D357" s="431">
        <v>2</v>
      </c>
      <c r="E357" s="347"/>
      <c r="F357" s="310">
        <f t="shared" si="42"/>
        <v>0</v>
      </c>
    </row>
    <row r="358" spans="1:6" s="271" customFormat="1" ht="78">
      <c r="A358" s="418" t="s">
        <v>1408</v>
      </c>
      <c r="B358" s="339" t="s">
        <v>1409</v>
      </c>
      <c r="C358" s="433" t="s">
        <v>956</v>
      </c>
      <c r="D358" s="434">
        <v>1</v>
      </c>
      <c r="E358" s="435"/>
      <c r="F358" s="310">
        <f t="shared" si="42"/>
        <v>0</v>
      </c>
    </row>
    <row r="359" spans="1:6" s="271" customFormat="1" ht="52">
      <c r="A359" s="418" t="s">
        <v>1410</v>
      </c>
      <c r="B359" s="339" t="s">
        <v>1411</v>
      </c>
      <c r="C359" s="426" t="s">
        <v>418</v>
      </c>
      <c r="D359" s="427">
        <v>1</v>
      </c>
      <c r="E359" s="344"/>
      <c r="F359" s="310">
        <f t="shared" si="42"/>
        <v>0</v>
      </c>
    </row>
    <row r="360" spans="1:6" s="271" customFormat="1" ht="52">
      <c r="A360" s="418" t="s">
        <v>1412</v>
      </c>
      <c r="B360" s="339" t="s">
        <v>1335</v>
      </c>
      <c r="C360" s="426" t="s">
        <v>953</v>
      </c>
      <c r="D360" s="427">
        <v>428</v>
      </c>
      <c r="E360" s="344"/>
      <c r="F360" s="310">
        <f t="shared" si="42"/>
        <v>0</v>
      </c>
    </row>
    <row r="361" spans="1:6" s="356" customFormat="1" ht="39">
      <c r="A361" s="349" t="s">
        <v>1413</v>
      </c>
      <c r="B361" s="352" t="s">
        <v>1114</v>
      </c>
      <c r="C361" s="353" t="s">
        <v>418</v>
      </c>
      <c r="D361" s="354">
        <v>1</v>
      </c>
      <c r="E361" s="355"/>
      <c r="F361" s="310">
        <f t="shared" si="42"/>
        <v>0</v>
      </c>
    </row>
    <row r="362" spans="1:6" s="296" customFormat="1">
      <c r="A362" s="291"/>
      <c r="B362" s="292" t="s">
        <v>1414</v>
      </c>
      <c r="C362" s="293"/>
      <c r="D362" s="293"/>
      <c r="E362" s="294"/>
      <c r="F362" s="295">
        <f>SUM(F363:F412)</f>
        <v>0</v>
      </c>
    </row>
    <row r="363" spans="1:6" s="436" customFormat="1" ht="156">
      <c r="A363" s="418" t="s">
        <v>1415</v>
      </c>
      <c r="B363" s="339" t="s">
        <v>1416</v>
      </c>
      <c r="C363" s="342" t="s">
        <v>0</v>
      </c>
      <c r="D363" s="343">
        <v>6</v>
      </c>
      <c r="E363" s="344"/>
      <c r="F363" s="310">
        <f t="shared" ref="F363" si="43">ROUND((D363*E363),2)</f>
        <v>0</v>
      </c>
    </row>
    <row r="364" spans="1:6" s="296" customFormat="1" ht="26">
      <c r="A364" s="418" t="s">
        <v>1417</v>
      </c>
      <c r="B364" s="339" t="s">
        <v>1418</v>
      </c>
      <c r="C364" s="342"/>
      <c r="D364" s="343"/>
      <c r="E364" s="344"/>
      <c r="F364" s="348"/>
    </row>
    <row r="365" spans="1:6" s="296" customFormat="1">
      <c r="A365" s="422"/>
      <c r="B365" s="359" t="s">
        <v>1419</v>
      </c>
      <c r="C365" s="342" t="s">
        <v>0</v>
      </c>
      <c r="D365" s="343">
        <v>6</v>
      </c>
      <c r="E365" s="344"/>
      <c r="F365" s="310">
        <f t="shared" ref="F365:F377" si="44">ROUND((D365*E365),2)</f>
        <v>0</v>
      </c>
    </row>
    <row r="366" spans="1:6" s="296" customFormat="1">
      <c r="A366" s="422"/>
      <c r="B366" s="359" t="s">
        <v>1420</v>
      </c>
      <c r="C366" s="342" t="s">
        <v>0</v>
      </c>
      <c r="D366" s="343">
        <v>6</v>
      </c>
      <c r="E366" s="344"/>
      <c r="F366" s="310">
        <f t="shared" si="44"/>
        <v>0</v>
      </c>
    </row>
    <row r="367" spans="1:6" s="296" customFormat="1">
      <c r="A367" s="422"/>
      <c r="B367" s="359" t="s">
        <v>1421</v>
      </c>
      <c r="C367" s="342" t="s">
        <v>0</v>
      </c>
      <c r="D367" s="343">
        <v>6</v>
      </c>
      <c r="E367" s="344"/>
      <c r="F367" s="310">
        <f t="shared" si="44"/>
        <v>0</v>
      </c>
    </row>
    <row r="368" spans="1:6" s="296" customFormat="1" ht="26">
      <c r="A368" s="422"/>
      <c r="B368" s="359" t="s">
        <v>1422</v>
      </c>
      <c r="C368" s="358" t="s">
        <v>0</v>
      </c>
      <c r="D368" s="346">
        <v>6</v>
      </c>
      <c r="E368" s="347"/>
      <c r="F368" s="310">
        <f t="shared" si="44"/>
        <v>0</v>
      </c>
    </row>
    <row r="369" spans="1:6" s="296" customFormat="1" ht="143">
      <c r="A369" s="418" t="s">
        <v>1423</v>
      </c>
      <c r="B369" s="339" t="s">
        <v>1424</v>
      </c>
      <c r="C369" s="342" t="s">
        <v>0</v>
      </c>
      <c r="D369" s="343">
        <v>6</v>
      </c>
      <c r="E369" s="344"/>
      <c r="F369" s="310">
        <f t="shared" si="44"/>
        <v>0</v>
      </c>
    </row>
    <row r="370" spans="1:6" s="296" customFormat="1" ht="39">
      <c r="A370" s="418" t="s">
        <v>1425</v>
      </c>
      <c r="B370" s="339" t="s">
        <v>1426</v>
      </c>
      <c r="C370" s="342" t="s">
        <v>0</v>
      </c>
      <c r="D370" s="343">
        <v>6</v>
      </c>
      <c r="E370" s="344"/>
      <c r="F370" s="310">
        <f t="shared" si="44"/>
        <v>0</v>
      </c>
    </row>
    <row r="371" spans="1:6" s="296" customFormat="1" ht="130">
      <c r="A371" s="418" t="s">
        <v>1427</v>
      </c>
      <c r="B371" s="339" t="s">
        <v>1428</v>
      </c>
      <c r="C371" s="342" t="s">
        <v>0</v>
      </c>
      <c r="D371" s="343">
        <v>49</v>
      </c>
      <c r="E371" s="344"/>
      <c r="F371" s="310">
        <f t="shared" si="44"/>
        <v>0</v>
      </c>
    </row>
    <row r="372" spans="1:6" s="296" customFormat="1" ht="130">
      <c r="A372" s="418" t="s">
        <v>1429</v>
      </c>
      <c r="B372" s="339" t="s">
        <v>1430</v>
      </c>
      <c r="C372" s="342" t="s">
        <v>0</v>
      </c>
      <c r="D372" s="343">
        <v>61</v>
      </c>
      <c r="E372" s="344"/>
      <c r="F372" s="310">
        <f t="shared" si="44"/>
        <v>0</v>
      </c>
    </row>
    <row r="373" spans="1:6" s="296" customFormat="1" ht="130">
      <c r="A373" s="437" t="s">
        <v>1431</v>
      </c>
      <c r="B373" s="339" t="s">
        <v>1432</v>
      </c>
      <c r="C373" s="342" t="s">
        <v>0</v>
      </c>
      <c r="D373" s="343">
        <v>70</v>
      </c>
      <c r="E373" s="344"/>
      <c r="F373" s="310">
        <f t="shared" si="44"/>
        <v>0</v>
      </c>
    </row>
    <row r="374" spans="1:6" s="296" customFormat="1" ht="130">
      <c r="A374" s="418" t="s">
        <v>1433</v>
      </c>
      <c r="B374" s="339" t="s">
        <v>1434</v>
      </c>
      <c r="C374" s="342" t="s">
        <v>0</v>
      </c>
      <c r="D374" s="343">
        <v>10</v>
      </c>
      <c r="E374" s="344"/>
      <c r="F374" s="310">
        <f t="shared" si="44"/>
        <v>0</v>
      </c>
    </row>
    <row r="375" spans="1:6" s="296" customFormat="1" ht="39">
      <c r="A375" s="418" t="s">
        <v>1435</v>
      </c>
      <c r="B375" s="339" t="s">
        <v>1436</v>
      </c>
      <c r="C375" s="342" t="s">
        <v>0</v>
      </c>
      <c r="D375" s="343">
        <v>141</v>
      </c>
      <c r="E375" s="344"/>
      <c r="F375" s="310">
        <f t="shared" si="44"/>
        <v>0</v>
      </c>
    </row>
    <row r="376" spans="1:6" s="296" customFormat="1" ht="39">
      <c r="A376" s="418" t="s">
        <v>1437</v>
      </c>
      <c r="B376" s="339" t="s">
        <v>1438</v>
      </c>
      <c r="C376" s="342" t="s">
        <v>0</v>
      </c>
      <c r="D376" s="343">
        <v>141</v>
      </c>
      <c r="E376" s="344"/>
      <c r="F376" s="310">
        <f t="shared" si="44"/>
        <v>0</v>
      </c>
    </row>
    <row r="377" spans="1:6" s="296" customFormat="1" ht="143">
      <c r="A377" s="418" t="s">
        <v>1439</v>
      </c>
      <c r="B377" s="339" t="s">
        <v>1440</v>
      </c>
      <c r="C377" s="342" t="s">
        <v>0</v>
      </c>
      <c r="D377" s="343">
        <v>30</v>
      </c>
      <c r="E377" s="344"/>
      <c r="F377" s="310">
        <f t="shared" si="44"/>
        <v>0</v>
      </c>
    </row>
    <row r="378" spans="1:6" s="296" customFormat="1" ht="65">
      <c r="A378" s="418" t="s">
        <v>1441</v>
      </c>
      <c r="B378" s="339" t="s">
        <v>1442</v>
      </c>
      <c r="C378" s="342"/>
      <c r="D378" s="343"/>
      <c r="E378" s="344"/>
      <c r="F378" s="348"/>
    </row>
    <row r="379" spans="1:6" s="296" customFormat="1">
      <c r="A379" s="438"/>
      <c r="B379" s="339" t="s">
        <v>1443</v>
      </c>
      <c r="C379" s="342" t="s">
        <v>0</v>
      </c>
      <c r="D379" s="343">
        <v>7</v>
      </c>
      <c r="E379" s="344"/>
      <c r="F379" s="310">
        <f t="shared" ref="F379:F380" si="45">ROUND((D379*E379),2)</f>
        <v>0</v>
      </c>
    </row>
    <row r="380" spans="1:6" s="296" customFormat="1" ht="26">
      <c r="A380" s="438"/>
      <c r="B380" s="339" t="s">
        <v>1444</v>
      </c>
      <c r="C380" s="345" t="s">
        <v>0</v>
      </c>
      <c r="D380" s="360">
        <v>5</v>
      </c>
      <c r="E380" s="361"/>
      <c r="F380" s="310">
        <f t="shared" si="45"/>
        <v>0</v>
      </c>
    </row>
    <row r="381" spans="1:6" s="296" customFormat="1" ht="26">
      <c r="A381" s="418" t="s">
        <v>1445</v>
      </c>
      <c r="B381" s="339" t="s">
        <v>1446</v>
      </c>
      <c r="C381" s="342"/>
      <c r="D381" s="343"/>
      <c r="E381" s="344"/>
      <c r="F381" s="348"/>
    </row>
    <row r="382" spans="1:6" s="296" customFormat="1">
      <c r="A382" s="422"/>
      <c r="B382" s="339" t="s">
        <v>1447</v>
      </c>
      <c r="C382" s="342" t="s">
        <v>0</v>
      </c>
      <c r="D382" s="343">
        <v>5</v>
      </c>
      <c r="E382" s="344"/>
      <c r="F382" s="310">
        <f t="shared" ref="F382:F388" si="46">ROUND((D382*E382),2)</f>
        <v>0</v>
      </c>
    </row>
    <row r="383" spans="1:6" s="296" customFormat="1" ht="26">
      <c r="A383" s="422"/>
      <c r="B383" s="339" t="s">
        <v>1448</v>
      </c>
      <c r="C383" s="345" t="s">
        <v>0</v>
      </c>
      <c r="D383" s="360">
        <v>7</v>
      </c>
      <c r="E383" s="361"/>
      <c r="F383" s="310">
        <f t="shared" si="46"/>
        <v>0</v>
      </c>
    </row>
    <row r="384" spans="1:6" s="296" customFormat="1" ht="117">
      <c r="A384" s="439" t="s">
        <v>1449</v>
      </c>
      <c r="B384" s="357" t="s">
        <v>1450</v>
      </c>
      <c r="C384" s="440" t="s">
        <v>0</v>
      </c>
      <c r="D384" s="441">
        <v>2</v>
      </c>
      <c r="E384" s="435"/>
      <c r="F384" s="310">
        <f t="shared" si="46"/>
        <v>0</v>
      </c>
    </row>
    <row r="385" spans="1:6" s="379" customFormat="1" ht="143">
      <c r="A385" s="418" t="s">
        <v>1451</v>
      </c>
      <c r="B385" s="339" t="s">
        <v>1452</v>
      </c>
      <c r="C385" s="342" t="s">
        <v>0</v>
      </c>
      <c r="D385" s="343">
        <v>26</v>
      </c>
      <c r="E385" s="344"/>
      <c r="F385" s="310">
        <f t="shared" si="46"/>
        <v>0</v>
      </c>
    </row>
    <row r="386" spans="1:6" s="296" customFormat="1" ht="65">
      <c r="A386" s="418" t="s">
        <v>1453</v>
      </c>
      <c r="B386" s="339" t="s">
        <v>1454</v>
      </c>
      <c r="C386" s="440" t="s">
        <v>0</v>
      </c>
      <c r="D386" s="441">
        <v>2</v>
      </c>
      <c r="E386" s="435"/>
      <c r="F386" s="310">
        <f t="shared" si="46"/>
        <v>0</v>
      </c>
    </row>
    <row r="387" spans="1:6" s="296" customFormat="1" ht="130">
      <c r="A387" s="418" t="s">
        <v>1455</v>
      </c>
      <c r="B387" s="339" t="s">
        <v>1456</v>
      </c>
      <c r="C387" s="342" t="s">
        <v>0</v>
      </c>
      <c r="D387" s="343">
        <v>15</v>
      </c>
      <c r="E387" s="344"/>
      <c r="F387" s="310">
        <f t="shared" si="46"/>
        <v>0</v>
      </c>
    </row>
    <row r="388" spans="1:6" s="296" customFormat="1" ht="52">
      <c r="A388" s="418" t="s">
        <v>1457</v>
      </c>
      <c r="B388" s="339" t="s">
        <v>1458</v>
      </c>
      <c r="C388" s="342" t="s">
        <v>0</v>
      </c>
      <c r="D388" s="343">
        <v>15</v>
      </c>
      <c r="E388" s="344"/>
      <c r="F388" s="310">
        <f t="shared" si="46"/>
        <v>0</v>
      </c>
    </row>
    <row r="389" spans="1:6" s="296" customFormat="1">
      <c r="A389" s="418" t="s">
        <v>1459</v>
      </c>
      <c r="B389" s="339" t="s">
        <v>1460</v>
      </c>
      <c r="C389" s="342"/>
      <c r="D389" s="343"/>
      <c r="E389" s="344"/>
      <c r="F389" s="348"/>
    </row>
    <row r="390" spans="1:6" s="296" customFormat="1">
      <c r="A390" s="422"/>
      <c r="B390" s="359" t="s">
        <v>1461</v>
      </c>
      <c r="C390" s="342" t="s">
        <v>0</v>
      </c>
      <c r="D390" s="343">
        <v>190</v>
      </c>
      <c r="E390" s="344"/>
      <c r="F390" s="310">
        <f t="shared" ref="F390:F398" si="47">ROUND((D390*E390),2)</f>
        <v>0</v>
      </c>
    </row>
    <row r="391" spans="1:6" s="296" customFormat="1">
      <c r="A391" s="422"/>
      <c r="B391" s="359" t="s">
        <v>1462</v>
      </c>
      <c r="C391" s="342" t="s">
        <v>0</v>
      </c>
      <c r="D391" s="343">
        <v>55</v>
      </c>
      <c r="E391" s="344"/>
      <c r="F391" s="310">
        <f t="shared" si="47"/>
        <v>0</v>
      </c>
    </row>
    <row r="392" spans="1:6" s="296" customFormat="1">
      <c r="A392" s="422"/>
      <c r="B392" s="359" t="s">
        <v>1463</v>
      </c>
      <c r="C392" s="342" t="s">
        <v>0</v>
      </c>
      <c r="D392" s="343">
        <v>55</v>
      </c>
      <c r="E392" s="344"/>
      <c r="F392" s="310">
        <f t="shared" si="47"/>
        <v>0</v>
      </c>
    </row>
    <row r="393" spans="1:6" s="296" customFormat="1">
      <c r="A393" s="422"/>
      <c r="B393" s="359" t="s">
        <v>1464</v>
      </c>
      <c r="C393" s="342" t="s">
        <v>0</v>
      </c>
      <c r="D393" s="343">
        <v>50</v>
      </c>
      <c r="E393" s="344"/>
      <c r="F393" s="310">
        <f t="shared" si="47"/>
        <v>0</v>
      </c>
    </row>
    <row r="394" spans="1:6" s="296" customFormat="1">
      <c r="A394" s="422"/>
      <c r="B394" s="359" t="s">
        <v>1465</v>
      </c>
      <c r="C394" s="342" t="s">
        <v>0</v>
      </c>
      <c r="D394" s="343">
        <v>110</v>
      </c>
      <c r="E394" s="344"/>
      <c r="F394" s="310">
        <f t="shared" si="47"/>
        <v>0</v>
      </c>
    </row>
    <row r="395" spans="1:6" s="296" customFormat="1">
      <c r="A395" s="422"/>
      <c r="B395" s="359" t="s">
        <v>1466</v>
      </c>
      <c r="C395" s="342" t="s">
        <v>0</v>
      </c>
      <c r="D395" s="343">
        <v>190</v>
      </c>
      <c r="E395" s="344"/>
      <c r="F395" s="310">
        <f t="shared" si="47"/>
        <v>0</v>
      </c>
    </row>
    <row r="396" spans="1:6" s="296" customFormat="1" ht="26">
      <c r="A396" s="422"/>
      <c r="B396" s="359" t="s">
        <v>1467</v>
      </c>
      <c r="C396" s="358" t="s">
        <v>0</v>
      </c>
      <c r="D396" s="346">
        <v>40</v>
      </c>
      <c r="E396" s="347"/>
      <c r="F396" s="310">
        <f t="shared" si="47"/>
        <v>0</v>
      </c>
    </row>
    <row r="397" spans="1:6" s="296" customFormat="1" ht="52">
      <c r="A397" s="418" t="s">
        <v>1468</v>
      </c>
      <c r="B397" s="339" t="s">
        <v>1469</v>
      </c>
      <c r="C397" s="342" t="s">
        <v>0</v>
      </c>
      <c r="D397" s="343">
        <v>80</v>
      </c>
      <c r="E397" s="344"/>
      <c r="F397" s="310">
        <f t="shared" si="47"/>
        <v>0</v>
      </c>
    </row>
    <row r="398" spans="1:6" s="296" customFormat="1" ht="39">
      <c r="A398" s="418" t="s">
        <v>1470</v>
      </c>
      <c r="B398" s="339" t="s">
        <v>1471</v>
      </c>
      <c r="C398" s="342" t="s">
        <v>0</v>
      </c>
      <c r="D398" s="343">
        <v>11</v>
      </c>
      <c r="E398" s="344"/>
      <c r="F398" s="310">
        <f t="shared" si="47"/>
        <v>0</v>
      </c>
    </row>
    <row r="399" spans="1:6" s="296" customFormat="1" ht="52">
      <c r="A399" s="418" t="s">
        <v>1472</v>
      </c>
      <c r="B399" s="339" t="s">
        <v>1473</v>
      </c>
      <c r="C399" s="342"/>
      <c r="D399" s="343"/>
      <c r="E399" s="344"/>
      <c r="F399" s="348"/>
    </row>
    <row r="400" spans="1:6" s="296" customFormat="1">
      <c r="A400" s="422"/>
      <c r="B400" s="359" t="s">
        <v>1474</v>
      </c>
      <c r="C400" s="342" t="s">
        <v>0</v>
      </c>
      <c r="D400" s="343">
        <v>55</v>
      </c>
      <c r="E400" s="344"/>
      <c r="F400" s="310">
        <f t="shared" ref="F400:F408" si="48">ROUND((D400*E400),2)</f>
        <v>0</v>
      </c>
    </row>
    <row r="401" spans="1:6" s="296" customFormat="1" ht="26">
      <c r="A401" s="422"/>
      <c r="B401" s="359" t="s">
        <v>1475</v>
      </c>
      <c r="C401" s="358" t="s">
        <v>0</v>
      </c>
      <c r="D401" s="346">
        <v>8</v>
      </c>
      <c r="E401" s="347"/>
      <c r="F401" s="310">
        <f t="shared" si="48"/>
        <v>0</v>
      </c>
    </row>
    <row r="402" spans="1:6" s="296" customFormat="1" ht="39">
      <c r="A402" s="418" t="s">
        <v>1476</v>
      </c>
      <c r="B402" s="359" t="s">
        <v>1477</v>
      </c>
      <c r="C402" s="342" t="s">
        <v>0</v>
      </c>
      <c r="D402" s="343">
        <v>53</v>
      </c>
      <c r="E402" s="344"/>
      <c r="F402" s="310">
        <f t="shared" si="48"/>
        <v>0</v>
      </c>
    </row>
    <row r="403" spans="1:6" s="296" customFormat="1" ht="39">
      <c r="A403" s="418" t="s">
        <v>1478</v>
      </c>
      <c r="B403" s="339" t="s">
        <v>1479</v>
      </c>
      <c r="C403" s="342" t="s">
        <v>0</v>
      </c>
      <c r="D403" s="343">
        <v>2</v>
      </c>
      <c r="E403" s="344"/>
      <c r="F403" s="310">
        <f t="shared" si="48"/>
        <v>0</v>
      </c>
    </row>
    <row r="404" spans="1:6" s="296" customFormat="1" ht="78">
      <c r="A404" s="418" t="s">
        <v>1480</v>
      </c>
      <c r="B404" s="339" t="s">
        <v>1481</v>
      </c>
      <c r="C404" s="342" t="s">
        <v>418</v>
      </c>
      <c r="D404" s="343">
        <v>4</v>
      </c>
      <c r="E404" s="344"/>
      <c r="F404" s="310">
        <f t="shared" si="48"/>
        <v>0</v>
      </c>
    </row>
    <row r="405" spans="1:6" s="296" customFormat="1" ht="91">
      <c r="A405" s="418" t="s">
        <v>1482</v>
      </c>
      <c r="B405" s="339" t="s">
        <v>1483</v>
      </c>
      <c r="C405" s="342" t="s">
        <v>418</v>
      </c>
      <c r="D405" s="343">
        <v>10</v>
      </c>
      <c r="E405" s="344"/>
      <c r="F405" s="310">
        <f t="shared" si="48"/>
        <v>0</v>
      </c>
    </row>
    <row r="406" spans="1:6" s="296" customFormat="1" ht="91">
      <c r="A406" s="418" t="s">
        <v>1484</v>
      </c>
      <c r="B406" s="359" t="s">
        <v>1485</v>
      </c>
      <c r="C406" s="342" t="s">
        <v>418</v>
      </c>
      <c r="D406" s="343">
        <v>2</v>
      </c>
      <c r="E406" s="344"/>
      <c r="F406" s="310">
        <f t="shared" si="48"/>
        <v>0</v>
      </c>
    </row>
    <row r="407" spans="1:6" s="296" customFormat="1" ht="91">
      <c r="A407" s="418" t="s">
        <v>1486</v>
      </c>
      <c r="B407" s="359" t="s">
        <v>1487</v>
      </c>
      <c r="C407" s="342" t="s">
        <v>418</v>
      </c>
      <c r="D407" s="343">
        <v>1</v>
      </c>
      <c r="E407" s="344"/>
      <c r="F407" s="310">
        <f t="shared" si="48"/>
        <v>0</v>
      </c>
    </row>
    <row r="408" spans="1:6" s="296" customFormat="1" ht="65">
      <c r="A408" s="418" t="s">
        <v>1488</v>
      </c>
      <c r="B408" s="359" t="s">
        <v>1489</v>
      </c>
      <c r="C408" s="342" t="s">
        <v>418</v>
      </c>
      <c r="D408" s="343">
        <v>11</v>
      </c>
      <c r="E408" s="344"/>
      <c r="F408" s="310">
        <f t="shared" si="48"/>
        <v>0</v>
      </c>
    </row>
    <row r="409" spans="1:6" s="296" customFormat="1" ht="65">
      <c r="A409" s="418" t="s">
        <v>1490</v>
      </c>
      <c r="B409" s="339" t="s">
        <v>1491</v>
      </c>
      <c r="C409" s="342"/>
      <c r="D409" s="343"/>
      <c r="E409" s="344"/>
      <c r="F409" s="348"/>
    </row>
    <row r="410" spans="1:6" s="296" customFormat="1">
      <c r="A410" s="422"/>
      <c r="B410" s="359" t="s">
        <v>1492</v>
      </c>
      <c r="C410" s="342" t="s">
        <v>0</v>
      </c>
      <c r="D410" s="343">
        <v>4</v>
      </c>
      <c r="E410" s="344"/>
      <c r="F410" s="310">
        <f t="shared" ref="F410:F412" si="49">ROUND((D410*E410),2)</f>
        <v>0</v>
      </c>
    </row>
    <row r="411" spans="1:6" s="296" customFormat="1">
      <c r="A411" s="422"/>
      <c r="B411" s="359" t="s">
        <v>1493</v>
      </c>
      <c r="C411" s="342" t="s">
        <v>0</v>
      </c>
      <c r="D411" s="343">
        <v>3</v>
      </c>
      <c r="E411" s="344"/>
      <c r="F411" s="310">
        <f t="shared" si="49"/>
        <v>0</v>
      </c>
    </row>
    <row r="412" spans="1:6" s="296" customFormat="1" ht="26">
      <c r="A412" s="422"/>
      <c r="B412" s="359" t="s">
        <v>1494</v>
      </c>
      <c r="C412" s="358" t="s">
        <v>0</v>
      </c>
      <c r="D412" s="346">
        <v>2</v>
      </c>
      <c r="E412" s="347"/>
      <c r="F412" s="310">
        <f t="shared" si="49"/>
        <v>0</v>
      </c>
    </row>
    <row r="413" spans="1:6" s="296" customFormat="1">
      <c r="A413" s="291"/>
      <c r="B413" s="292" t="s">
        <v>1495</v>
      </c>
      <c r="C413" s="293"/>
      <c r="D413" s="293"/>
      <c r="E413" s="294"/>
      <c r="F413" s="295">
        <f>SUM(F414:F446)</f>
        <v>0</v>
      </c>
    </row>
    <row r="414" spans="1:6" s="436" customFormat="1" ht="39">
      <c r="A414" s="418" t="s">
        <v>1496</v>
      </c>
      <c r="B414" s="339" t="s">
        <v>1497</v>
      </c>
      <c r="C414" s="342"/>
      <c r="D414" s="343"/>
      <c r="E414" s="344"/>
      <c r="F414" s="348"/>
    </row>
    <row r="415" spans="1:6" s="271" customFormat="1">
      <c r="A415" s="438"/>
      <c r="B415" s="339" t="s">
        <v>1498</v>
      </c>
      <c r="C415" s="342" t="s">
        <v>0</v>
      </c>
      <c r="D415" s="343">
        <v>10</v>
      </c>
      <c r="E415" s="344"/>
      <c r="F415" s="310">
        <f t="shared" ref="F415:F419" si="50">ROUND((D415*E415),2)</f>
        <v>0</v>
      </c>
    </row>
    <row r="416" spans="1:6" s="271" customFormat="1">
      <c r="A416" s="438"/>
      <c r="B416" s="339" t="s">
        <v>1499</v>
      </c>
      <c r="C416" s="342" t="s">
        <v>0</v>
      </c>
      <c r="D416" s="343">
        <v>25</v>
      </c>
      <c r="E416" s="344"/>
      <c r="F416" s="310">
        <f t="shared" si="50"/>
        <v>0</v>
      </c>
    </row>
    <row r="417" spans="1:6" s="271" customFormat="1">
      <c r="A417" s="438"/>
      <c r="B417" s="339" t="s">
        <v>1500</v>
      </c>
      <c r="C417" s="342" t="s">
        <v>0</v>
      </c>
      <c r="D417" s="343">
        <v>30</v>
      </c>
      <c r="E417" s="344"/>
      <c r="F417" s="310">
        <f t="shared" si="50"/>
        <v>0</v>
      </c>
    </row>
    <row r="418" spans="1:6" s="271" customFormat="1" ht="26">
      <c r="A418" s="438"/>
      <c r="B418" s="339" t="s">
        <v>1501</v>
      </c>
      <c r="C418" s="358" t="s">
        <v>0</v>
      </c>
      <c r="D418" s="346">
        <v>45</v>
      </c>
      <c r="E418" s="347"/>
      <c r="F418" s="310">
        <f t="shared" si="50"/>
        <v>0</v>
      </c>
    </row>
    <row r="419" spans="1:6" s="271" customFormat="1" ht="39">
      <c r="A419" s="418" t="s">
        <v>1502</v>
      </c>
      <c r="B419" s="339" t="s">
        <v>1503</v>
      </c>
      <c r="C419" s="342" t="s">
        <v>0</v>
      </c>
      <c r="D419" s="343">
        <v>110</v>
      </c>
      <c r="E419" s="344"/>
      <c r="F419" s="310">
        <f t="shared" si="50"/>
        <v>0</v>
      </c>
    </row>
    <row r="420" spans="1:6" s="271" customFormat="1" ht="52">
      <c r="A420" s="418" t="s">
        <v>1504</v>
      </c>
      <c r="B420" s="339" t="s">
        <v>1505</v>
      </c>
      <c r="C420" s="342"/>
      <c r="D420" s="343"/>
      <c r="E420" s="344"/>
      <c r="F420" s="348"/>
    </row>
    <row r="421" spans="1:6" s="271" customFormat="1">
      <c r="A421" s="438"/>
      <c r="B421" s="339" t="s">
        <v>1506</v>
      </c>
      <c r="C421" s="342" t="s">
        <v>0</v>
      </c>
      <c r="D421" s="343">
        <v>25</v>
      </c>
      <c r="E421" s="344"/>
      <c r="F421" s="310">
        <f t="shared" ref="F421:F424" si="51">ROUND((D421*E421),2)</f>
        <v>0</v>
      </c>
    </row>
    <row r="422" spans="1:6" s="271" customFormat="1">
      <c r="A422" s="438"/>
      <c r="B422" s="339" t="s">
        <v>1507</v>
      </c>
      <c r="C422" s="342" t="s">
        <v>0</v>
      </c>
      <c r="D422" s="343">
        <v>110</v>
      </c>
      <c r="E422" s="344"/>
      <c r="F422" s="310">
        <f t="shared" si="51"/>
        <v>0</v>
      </c>
    </row>
    <row r="423" spans="1:6" s="271" customFormat="1">
      <c r="A423" s="438"/>
      <c r="B423" s="339" t="s">
        <v>1508</v>
      </c>
      <c r="C423" s="342" t="s">
        <v>0</v>
      </c>
      <c r="D423" s="343">
        <v>165</v>
      </c>
      <c r="E423" s="344"/>
      <c r="F423" s="310">
        <f t="shared" si="51"/>
        <v>0</v>
      </c>
    </row>
    <row r="424" spans="1:6" s="271" customFormat="1" ht="26">
      <c r="A424" s="438"/>
      <c r="B424" s="339" t="s">
        <v>1509</v>
      </c>
      <c r="C424" s="358" t="s">
        <v>0</v>
      </c>
      <c r="D424" s="346">
        <v>10</v>
      </c>
      <c r="E424" s="347"/>
      <c r="F424" s="310">
        <f t="shared" si="51"/>
        <v>0</v>
      </c>
    </row>
    <row r="425" spans="1:6" s="271" customFormat="1" ht="65">
      <c r="A425" s="442" t="s">
        <v>1510</v>
      </c>
      <c r="B425" s="339" t="s">
        <v>1511</v>
      </c>
      <c r="C425" s="358"/>
      <c r="D425" s="346"/>
      <c r="E425" s="347"/>
      <c r="F425" s="443"/>
    </row>
    <row r="426" spans="1:6" s="271" customFormat="1">
      <c r="A426" s="442"/>
      <c r="B426" s="339" t="s">
        <v>1512</v>
      </c>
      <c r="C426" s="358" t="s">
        <v>0</v>
      </c>
      <c r="D426" s="346">
        <v>14</v>
      </c>
      <c r="E426" s="347"/>
      <c r="F426" s="310">
        <f t="shared" ref="F426:F427" si="52">ROUND((D426*E426),2)</f>
        <v>0</v>
      </c>
    </row>
    <row r="427" spans="1:6" s="271" customFormat="1" ht="26">
      <c r="A427" s="442"/>
      <c r="B427" s="339" t="s">
        <v>1513</v>
      </c>
      <c r="C427" s="358" t="s">
        <v>0</v>
      </c>
      <c r="D427" s="346">
        <v>2</v>
      </c>
      <c r="E427" s="347"/>
      <c r="F427" s="310">
        <f t="shared" si="52"/>
        <v>0</v>
      </c>
    </row>
    <row r="428" spans="1:6" s="271" customFormat="1" ht="65">
      <c r="A428" s="442" t="s">
        <v>1514</v>
      </c>
      <c r="B428" s="339" t="s">
        <v>1515</v>
      </c>
      <c r="C428" s="358"/>
      <c r="D428" s="346"/>
      <c r="E428" s="347"/>
      <c r="F428" s="443"/>
    </row>
    <row r="429" spans="1:6" s="271" customFormat="1">
      <c r="A429" s="442"/>
      <c r="B429" s="339" t="s">
        <v>1516</v>
      </c>
      <c r="C429" s="358" t="s">
        <v>0</v>
      </c>
      <c r="D429" s="346">
        <v>14</v>
      </c>
      <c r="E429" s="347"/>
      <c r="F429" s="310">
        <f t="shared" ref="F429:F430" si="53">ROUND((D429*E429),2)</f>
        <v>0</v>
      </c>
    </row>
    <row r="430" spans="1:6" s="271" customFormat="1" ht="26">
      <c r="A430" s="442"/>
      <c r="B430" s="339" t="s">
        <v>1517</v>
      </c>
      <c r="C430" s="358" t="s">
        <v>0</v>
      </c>
      <c r="D430" s="346">
        <v>2</v>
      </c>
      <c r="E430" s="347"/>
      <c r="F430" s="310">
        <f t="shared" si="53"/>
        <v>0</v>
      </c>
    </row>
    <row r="431" spans="1:6" s="271" customFormat="1" ht="65">
      <c r="A431" s="418" t="s">
        <v>1518</v>
      </c>
      <c r="B431" s="339" t="s">
        <v>1519</v>
      </c>
      <c r="C431" s="342"/>
      <c r="D431" s="343"/>
      <c r="E431" s="344"/>
      <c r="F431" s="348"/>
    </row>
    <row r="432" spans="1:6" s="271" customFormat="1">
      <c r="A432" s="438"/>
      <c r="B432" s="339" t="s">
        <v>1520</v>
      </c>
      <c r="C432" s="342" t="s">
        <v>1521</v>
      </c>
      <c r="D432" s="343">
        <v>56</v>
      </c>
      <c r="E432" s="344"/>
      <c r="F432" s="310">
        <f t="shared" ref="F432:F433" si="54">ROUND((D432*E432),2)</f>
        <v>0</v>
      </c>
    </row>
    <row r="433" spans="1:8" s="271" customFormat="1" ht="26">
      <c r="A433" s="438"/>
      <c r="B433" s="339" t="s">
        <v>1522</v>
      </c>
      <c r="C433" s="358" t="s">
        <v>1521</v>
      </c>
      <c r="D433" s="346">
        <v>56</v>
      </c>
      <c r="E433" s="347"/>
      <c r="F433" s="310">
        <f t="shared" si="54"/>
        <v>0</v>
      </c>
    </row>
    <row r="434" spans="1:8" s="271" customFormat="1" ht="104">
      <c r="A434" s="418" t="s">
        <v>1523</v>
      </c>
      <c r="B434" s="339" t="s">
        <v>1524</v>
      </c>
      <c r="C434" s="342"/>
      <c r="D434" s="343"/>
      <c r="E434" s="344"/>
      <c r="F434" s="348"/>
    </row>
    <row r="435" spans="1:8" s="271" customFormat="1">
      <c r="A435" s="438"/>
      <c r="B435" s="339" t="s">
        <v>1525</v>
      </c>
      <c r="C435" s="342" t="s">
        <v>418</v>
      </c>
      <c r="D435" s="343">
        <v>25</v>
      </c>
      <c r="E435" s="344"/>
      <c r="F435" s="310">
        <f t="shared" ref="F435:F438" si="55">ROUND((D435*E435),2)</f>
        <v>0</v>
      </c>
    </row>
    <row r="436" spans="1:8" s="271" customFormat="1">
      <c r="A436" s="438"/>
      <c r="B436" s="339" t="s">
        <v>1526</v>
      </c>
      <c r="C436" s="342" t="s">
        <v>418</v>
      </c>
      <c r="D436" s="343">
        <v>60</v>
      </c>
      <c r="E436" s="344"/>
      <c r="F436" s="310">
        <f t="shared" si="55"/>
        <v>0</v>
      </c>
    </row>
    <row r="437" spans="1:8" s="271" customFormat="1">
      <c r="A437" s="438"/>
      <c r="B437" s="339" t="s">
        <v>1527</v>
      </c>
      <c r="C437" s="342" t="s">
        <v>418</v>
      </c>
      <c r="D437" s="343">
        <v>85</v>
      </c>
      <c r="E437" s="344"/>
      <c r="F437" s="310">
        <f t="shared" si="55"/>
        <v>0</v>
      </c>
    </row>
    <row r="438" spans="1:8" s="271" customFormat="1" ht="26">
      <c r="A438" s="438"/>
      <c r="B438" s="339" t="s">
        <v>1528</v>
      </c>
      <c r="C438" s="358" t="s">
        <v>418</v>
      </c>
      <c r="D438" s="346">
        <v>10</v>
      </c>
      <c r="E438" s="347"/>
      <c r="F438" s="310">
        <f t="shared" si="55"/>
        <v>0</v>
      </c>
    </row>
    <row r="439" spans="1:8" s="271" customFormat="1" ht="93.75" customHeight="1">
      <c r="A439" s="418" t="s">
        <v>1529</v>
      </c>
      <c r="B439" s="339" t="s">
        <v>1530</v>
      </c>
      <c r="C439" s="342"/>
      <c r="D439" s="343"/>
      <c r="E439" s="344"/>
      <c r="F439" s="348"/>
    </row>
    <row r="440" spans="1:8" s="271" customFormat="1">
      <c r="A440" s="438"/>
      <c r="B440" s="339" t="s">
        <v>1531</v>
      </c>
      <c r="C440" s="342" t="s">
        <v>418</v>
      </c>
      <c r="D440" s="343">
        <v>45</v>
      </c>
      <c r="E440" s="344"/>
      <c r="F440" s="310">
        <f t="shared" ref="F440:F443" si="56">ROUND((D440*E440),2)</f>
        <v>0</v>
      </c>
    </row>
    <row r="441" spans="1:8" s="271" customFormat="1">
      <c r="A441" s="438"/>
      <c r="B441" s="339" t="s">
        <v>1532</v>
      </c>
      <c r="C441" s="342" t="s">
        <v>418</v>
      </c>
      <c r="D441" s="343">
        <v>30</v>
      </c>
      <c r="E441" s="344"/>
      <c r="F441" s="310">
        <f t="shared" si="56"/>
        <v>0</v>
      </c>
    </row>
    <row r="442" spans="1:8" s="271" customFormat="1">
      <c r="A442" s="438"/>
      <c r="B442" s="339" t="s">
        <v>1533</v>
      </c>
      <c r="C442" s="342" t="s">
        <v>418</v>
      </c>
      <c r="D442" s="343">
        <v>25</v>
      </c>
      <c r="E442" s="344"/>
      <c r="F442" s="310">
        <f t="shared" si="56"/>
        <v>0</v>
      </c>
    </row>
    <row r="443" spans="1:8" s="271" customFormat="1" ht="26">
      <c r="A443" s="438"/>
      <c r="B443" s="339" t="s">
        <v>1534</v>
      </c>
      <c r="C443" s="444" t="s">
        <v>418</v>
      </c>
      <c r="D443" s="346">
        <v>10</v>
      </c>
      <c r="E443" s="347"/>
      <c r="F443" s="310">
        <f t="shared" si="56"/>
        <v>0</v>
      </c>
    </row>
    <row r="444" spans="1:8" s="296" customFormat="1" ht="63.75" customHeight="1">
      <c r="A444" s="418" t="s">
        <v>1535</v>
      </c>
      <c r="B444" s="339" t="s">
        <v>1536</v>
      </c>
      <c r="C444" s="342"/>
      <c r="D444" s="343"/>
      <c r="E444" s="344"/>
      <c r="F444" s="348"/>
    </row>
    <row r="445" spans="1:8" s="296" customFormat="1">
      <c r="A445" s="438"/>
      <c r="B445" s="339" t="s">
        <v>1525</v>
      </c>
      <c r="C445" s="342" t="s">
        <v>0</v>
      </c>
      <c r="D445" s="343">
        <v>50</v>
      </c>
      <c r="E445" s="344"/>
      <c r="F445" s="310">
        <f t="shared" ref="F445:F446" si="57">ROUND((D445*E445),2)</f>
        <v>0</v>
      </c>
    </row>
    <row r="446" spans="1:8" s="296" customFormat="1" ht="26">
      <c r="A446" s="438"/>
      <c r="B446" s="339" t="s">
        <v>1537</v>
      </c>
      <c r="C446" s="342" t="s">
        <v>0</v>
      </c>
      <c r="D446" s="343">
        <v>80</v>
      </c>
      <c r="E446" s="344"/>
      <c r="F446" s="310">
        <f t="shared" si="57"/>
        <v>0</v>
      </c>
    </row>
    <row r="447" spans="1:8" s="296" customFormat="1">
      <c r="A447" s="291"/>
      <c r="B447" s="292" t="s">
        <v>1538</v>
      </c>
      <c r="C447" s="293"/>
      <c r="D447" s="293"/>
      <c r="E447" s="294"/>
      <c r="F447" s="295">
        <f>SUM(F448:F490)</f>
        <v>0</v>
      </c>
    </row>
    <row r="448" spans="1:8" s="303" customFormat="1" ht="26">
      <c r="A448" s="412" t="s">
        <v>1539</v>
      </c>
      <c r="B448" s="445" t="s">
        <v>1540</v>
      </c>
      <c r="C448" s="446" t="s">
        <v>956</v>
      </c>
      <c r="D448" s="320">
        <v>1</v>
      </c>
      <c r="E448" s="310"/>
      <c r="F448" s="310">
        <f t="shared" ref="F448:F460" si="58">ROUND((D448*E448),2)</f>
        <v>0</v>
      </c>
      <c r="G448" s="447"/>
      <c r="H448" s="447"/>
    </row>
    <row r="449" spans="1:8" s="303" customFormat="1" ht="39">
      <c r="A449" s="412" t="s">
        <v>1541</v>
      </c>
      <c r="B449" s="445" t="s">
        <v>1542</v>
      </c>
      <c r="C449" s="413" t="s">
        <v>1543</v>
      </c>
      <c r="D449" s="320">
        <v>60</v>
      </c>
      <c r="E449" s="310"/>
      <c r="F449" s="310">
        <f t="shared" si="58"/>
        <v>0</v>
      </c>
      <c r="G449" s="447"/>
      <c r="H449" s="447"/>
    </row>
    <row r="450" spans="1:8" s="303" customFormat="1" ht="43">
      <c r="A450" s="412" t="s">
        <v>1544</v>
      </c>
      <c r="B450" s="364" t="s">
        <v>1545</v>
      </c>
      <c r="C450" s="413" t="s">
        <v>1546</v>
      </c>
      <c r="D450" s="320">
        <v>37.799999999999997</v>
      </c>
      <c r="E450" s="310"/>
      <c r="F450" s="310">
        <f t="shared" si="58"/>
        <v>0</v>
      </c>
      <c r="G450" s="447"/>
      <c r="H450" s="447"/>
    </row>
    <row r="451" spans="1:8" s="303" customFormat="1" ht="28">
      <c r="A451" s="412" t="s">
        <v>1547</v>
      </c>
      <c r="B451" s="364" t="s">
        <v>1548</v>
      </c>
      <c r="C451" s="446"/>
      <c r="D451" s="320"/>
      <c r="E451" s="310"/>
      <c r="F451" s="310"/>
      <c r="G451" s="447"/>
      <c r="H451" s="447"/>
    </row>
    <row r="452" spans="1:8" s="303" customFormat="1" ht="15">
      <c r="A452" s="412"/>
      <c r="B452" s="448" t="s">
        <v>1549</v>
      </c>
      <c r="C452" s="446" t="s">
        <v>1546</v>
      </c>
      <c r="D452" s="320">
        <v>208</v>
      </c>
      <c r="E452" s="310"/>
      <c r="F452" s="310">
        <f t="shared" si="58"/>
        <v>0</v>
      </c>
      <c r="G452" s="447"/>
      <c r="H452" s="447"/>
    </row>
    <row r="453" spans="1:8" s="303" customFormat="1" ht="26">
      <c r="A453" s="412"/>
      <c r="B453" s="364" t="s">
        <v>1550</v>
      </c>
      <c r="C453" s="446" t="s">
        <v>1546</v>
      </c>
      <c r="D453" s="320">
        <v>162</v>
      </c>
      <c r="E453" s="310"/>
      <c r="F453" s="310">
        <f t="shared" si="58"/>
        <v>0</v>
      </c>
      <c r="G453" s="447"/>
      <c r="H453" s="447"/>
    </row>
    <row r="454" spans="1:8" s="303" customFormat="1" ht="56">
      <c r="A454" s="412" t="s">
        <v>1551</v>
      </c>
      <c r="B454" s="364" t="s">
        <v>1552</v>
      </c>
      <c r="C454" s="413" t="s">
        <v>1546</v>
      </c>
      <c r="D454" s="320">
        <v>272</v>
      </c>
      <c r="E454" s="310"/>
      <c r="F454" s="310">
        <f t="shared" si="58"/>
        <v>0</v>
      </c>
      <c r="G454" s="447"/>
      <c r="H454" s="447"/>
    </row>
    <row r="455" spans="1:8" s="303" customFormat="1" ht="43">
      <c r="A455" s="412" t="s">
        <v>1553</v>
      </c>
      <c r="B455" s="445" t="s">
        <v>1554</v>
      </c>
      <c r="C455" s="413" t="s">
        <v>1546</v>
      </c>
      <c r="D455" s="320">
        <v>163</v>
      </c>
      <c r="E455" s="310"/>
      <c r="F455" s="310">
        <f t="shared" si="58"/>
        <v>0</v>
      </c>
      <c r="G455" s="447"/>
      <c r="H455" s="447"/>
    </row>
    <row r="456" spans="1:8" s="303" customFormat="1" ht="56">
      <c r="A456" s="412" t="s">
        <v>1555</v>
      </c>
      <c r="B456" s="364" t="s">
        <v>1556</v>
      </c>
      <c r="C456" s="413" t="s">
        <v>1546</v>
      </c>
      <c r="D456" s="320">
        <v>21.5</v>
      </c>
      <c r="E456" s="310"/>
      <c r="F456" s="310">
        <f t="shared" si="58"/>
        <v>0</v>
      </c>
      <c r="G456" s="447"/>
      <c r="H456" s="447"/>
    </row>
    <row r="457" spans="1:8" s="303" customFormat="1" ht="41">
      <c r="A457" s="412" t="s">
        <v>1557</v>
      </c>
      <c r="B457" s="364" t="s">
        <v>1558</v>
      </c>
      <c r="C457" s="413" t="s">
        <v>1546</v>
      </c>
      <c r="D457" s="320">
        <v>5</v>
      </c>
      <c r="E457" s="310"/>
      <c r="F457" s="310">
        <f t="shared" si="58"/>
        <v>0</v>
      </c>
      <c r="G457" s="447"/>
      <c r="H457" s="447"/>
    </row>
    <row r="458" spans="1:8" s="303" customFormat="1" ht="54">
      <c r="A458" s="412" t="s">
        <v>1559</v>
      </c>
      <c r="B458" s="364" t="s">
        <v>1560</v>
      </c>
      <c r="C458" s="413" t="s">
        <v>1546</v>
      </c>
      <c r="D458" s="320">
        <v>12.2</v>
      </c>
      <c r="E458" s="310"/>
      <c r="F458" s="310">
        <f t="shared" si="58"/>
        <v>0</v>
      </c>
      <c r="G458" s="447"/>
      <c r="H458" s="447"/>
    </row>
    <row r="459" spans="1:8" s="303" customFormat="1" ht="54">
      <c r="A459" s="412" t="s">
        <v>1561</v>
      </c>
      <c r="B459" s="364" t="s">
        <v>1562</v>
      </c>
      <c r="C459" s="413" t="s">
        <v>1546</v>
      </c>
      <c r="D459" s="320">
        <v>21</v>
      </c>
      <c r="E459" s="310"/>
      <c r="F459" s="310">
        <f t="shared" si="58"/>
        <v>0</v>
      </c>
      <c r="G459" s="447"/>
      <c r="H459" s="447"/>
    </row>
    <row r="460" spans="1:8" s="303" customFormat="1" ht="67">
      <c r="A460" s="412" t="s">
        <v>1563</v>
      </c>
      <c r="B460" s="445" t="s">
        <v>1564</v>
      </c>
      <c r="C460" s="413" t="s">
        <v>1546</v>
      </c>
      <c r="D460" s="320">
        <v>9.6</v>
      </c>
      <c r="E460" s="310"/>
      <c r="F460" s="310">
        <f t="shared" si="58"/>
        <v>0</v>
      </c>
      <c r="G460" s="447"/>
      <c r="H460" s="447"/>
    </row>
    <row r="461" spans="1:8" s="303" customFormat="1">
      <c r="A461" s="412" t="s">
        <v>1565</v>
      </c>
      <c r="B461" s="449" t="s">
        <v>1566</v>
      </c>
      <c r="C461" s="446"/>
      <c r="D461" s="320"/>
      <c r="E461" s="310"/>
      <c r="F461" s="310"/>
      <c r="G461" s="447"/>
      <c r="H461" s="447"/>
    </row>
    <row r="462" spans="1:8" s="303" customFormat="1" ht="15">
      <c r="A462" s="412"/>
      <c r="B462" s="450" t="s">
        <v>1567</v>
      </c>
      <c r="C462" s="446" t="s">
        <v>1568</v>
      </c>
      <c r="D462" s="320">
        <v>206</v>
      </c>
      <c r="E462" s="310"/>
      <c r="F462" s="310">
        <f t="shared" ref="F462:F465" si="59">ROUND((D462*E462),2)</f>
        <v>0</v>
      </c>
      <c r="G462" s="447"/>
      <c r="H462" s="447"/>
    </row>
    <row r="463" spans="1:8" s="303" customFormat="1" ht="15">
      <c r="A463" s="412"/>
      <c r="B463" s="450" t="s">
        <v>1569</v>
      </c>
      <c r="C463" s="446" t="s">
        <v>1568</v>
      </c>
      <c r="D463" s="320">
        <v>32</v>
      </c>
      <c r="E463" s="310"/>
      <c r="F463" s="310">
        <f t="shared" si="59"/>
        <v>0</v>
      </c>
      <c r="G463" s="447"/>
      <c r="H463" s="447"/>
    </row>
    <row r="464" spans="1:8" s="303" customFormat="1" ht="26">
      <c r="A464" s="412"/>
      <c r="B464" s="451" t="s">
        <v>1570</v>
      </c>
      <c r="C464" s="446" t="s">
        <v>1568</v>
      </c>
      <c r="D464" s="320">
        <v>23</v>
      </c>
      <c r="E464" s="310"/>
      <c r="F464" s="310">
        <f t="shared" si="59"/>
        <v>0</v>
      </c>
      <c r="G464" s="447"/>
      <c r="H464" s="447"/>
    </row>
    <row r="465" spans="1:8" s="303" customFormat="1" ht="158">
      <c r="A465" s="412" t="s">
        <v>1571</v>
      </c>
      <c r="B465" s="452" t="s">
        <v>1572</v>
      </c>
      <c r="C465" s="413" t="s">
        <v>1568</v>
      </c>
      <c r="D465" s="320">
        <v>52</v>
      </c>
      <c r="E465" s="310"/>
      <c r="F465" s="310">
        <f t="shared" si="59"/>
        <v>0</v>
      </c>
      <c r="G465" s="447"/>
      <c r="H465" s="447"/>
    </row>
    <row r="466" spans="1:8" s="303" customFormat="1" ht="171">
      <c r="A466" s="412" t="s">
        <v>1573</v>
      </c>
      <c r="B466" s="453" t="s">
        <v>1574</v>
      </c>
      <c r="C466" s="446"/>
      <c r="D466" s="320"/>
      <c r="E466" s="310"/>
      <c r="F466" s="310"/>
      <c r="G466" s="447"/>
      <c r="H466" s="447"/>
    </row>
    <row r="467" spans="1:8" s="303" customFormat="1" ht="15">
      <c r="A467" s="412"/>
      <c r="B467" s="449" t="s">
        <v>1575</v>
      </c>
      <c r="C467" s="446" t="s">
        <v>1568</v>
      </c>
      <c r="D467" s="320">
        <v>85</v>
      </c>
      <c r="E467" s="310"/>
      <c r="F467" s="310">
        <f t="shared" ref="F467:F474" si="60">ROUND((D467*E467),2)</f>
        <v>0</v>
      </c>
      <c r="G467" s="447"/>
      <c r="H467" s="447"/>
    </row>
    <row r="468" spans="1:8" s="303" customFormat="1" ht="26">
      <c r="A468" s="412"/>
      <c r="B468" s="445" t="s">
        <v>1576</v>
      </c>
      <c r="C468" s="446" t="s">
        <v>1568</v>
      </c>
      <c r="D468" s="320">
        <v>50</v>
      </c>
      <c r="E468" s="310"/>
      <c r="F468" s="310">
        <f t="shared" si="60"/>
        <v>0</v>
      </c>
      <c r="G468" s="447"/>
      <c r="H468" s="447"/>
    </row>
    <row r="469" spans="1:8" s="303" customFormat="1" ht="95">
      <c r="A469" s="412" t="s">
        <v>1577</v>
      </c>
      <c r="B469" s="453" t="s">
        <v>1578</v>
      </c>
      <c r="C469" s="413" t="s">
        <v>1568</v>
      </c>
      <c r="D469" s="320">
        <v>135</v>
      </c>
      <c r="E469" s="310"/>
      <c r="F469" s="310">
        <f t="shared" si="60"/>
        <v>0</v>
      </c>
      <c r="G469" s="447"/>
      <c r="H469" s="447"/>
    </row>
    <row r="470" spans="1:8" s="303" customFormat="1" ht="39">
      <c r="A470" s="412" t="s">
        <v>1579</v>
      </c>
      <c r="B470" s="445" t="s">
        <v>1580</v>
      </c>
      <c r="C470" s="413" t="s">
        <v>39</v>
      </c>
      <c r="D470" s="320">
        <v>6750</v>
      </c>
      <c r="E470" s="310"/>
      <c r="F470" s="310">
        <f t="shared" si="60"/>
        <v>0</v>
      </c>
      <c r="G470" s="447"/>
      <c r="H470" s="447"/>
    </row>
    <row r="471" spans="1:8" s="303" customFormat="1" ht="56">
      <c r="A471" s="412" t="s">
        <v>1581</v>
      </c>
      <c r="B471" s="445" t="s">
        <v>1582</v>
      </c>
      <c r="C471" s="413" t="s">
        <v>1568</v>
      </c>
      <c r="D471" s="320">
        <v>31</v>
      </c>
      <c r="E471" s="310"/>
      <c r="F471" s="310">
        <f t="shared" si="60"/>
        <v>0</v>
      </c>
      <c r="G471" s="447"/>
      <c r="H471" s="447"/>
    </row>
    <row r="472" spans="1:8" s="303" customFormat="1" ht="56">
      <c r="A472" s="412" t="s">
        <v>1583</v>
      </c>
      <c r="B472" s="445" t="s">
        <v>1584</v>
      </c>
      <c r="C472" s="413" t="s">
        <v>1568</v>
      </c>
      <c r="D472" s="320">
        <v>101.6</v>
      </c>
      <c r="E472" s="310"/>
      <c r="F472" s="310">
        <f t="shared" si="60"/>
        <v>0</v>
      </c>
      <c r="G472" s="447"/>
      <c r="H472" s="447"/>
    </row>
    <row r="473" spans="1:8" s="303" customFormat="1" ht="39">
      <c r="A473" s="412" t="s">
        <v>1585</v>
      </c>
      <c r="B473" s="445" t="s">
        <v>1586</v>
      </c>
      <c r="C473" s="413" t="s">
        <v>0</v>
      </c>
      <c r="D473" s="320">
        <v>6</v>
      </c>
      <c r="E473" s="310"/>
      <c r="F473" s="310">
        <f t="shared" si="60"/>
        <v>0</v>
      </c>
      <c r="G473" s="447"/>
      <c r="H473" s="447"/>
    </row>
    <row r="474" spans="1:8" s="303" customFormat="1" ht="52">
      <c r="A474" s="412" t="s">
        <v>1587</v>
      </c>
      <c r="B474" s="445" t="s">
        <v>1588</v>
      </c>
      <c r="C474" s="413" t="s">
        <v>0</v>
      </c>
      <c r="D474" s="320">
        <v>4</v>
      </c>
      <c r="E474" s="310"/>
      <c r="F474" s="310">
        <f t="shared" si="60"/>
        <v>0</v>
      </c>
      <c r="G474" s="447"/>
      <c r="H474" s="447"/>
    </row>
    <row r="475" spans="1:8" s="303" customFormat="1">
      <c r="A475" s="412" t="s">
        <v>1589</v>
      </c>
      <c r="B475" s="445" t="s">
        <v>1590</v>
      </c>
      <c r="C475" s="446"/>
      <c r="D475" s="320"/>
      <c r="E475" s="310"/>
      <c r="F475" s="310"/>
      <c r="G475" s="447"/>
      <c r="H475" s="447"/>
    </row>
    <row r="476" spans="1:8" s="303" customFormat="1">
      <c r="A476" s="412"/>
      <c r="B476" s="445" t="s">
        <v>1591</v>
      </c>
      <c r="C476" s="446" t="s">
        <v>0</v>
      </c>
      <c r="D476" s="320">
        <v>2</v>
      </c>
      <c r="E476" s="310"/>
      <c r="F476" s="310">
        <f t="shared" ref="F476:F490" si="61">ROUND((D476*E476),2)</f>
        <v>0</v>
      </c>
      <c r="G476" s="447"/>
      <c r="H476" s="447"/>
    </row>
    <row r="477" spans="1:8" s="303" customFormat="1" ht="15">
      <c r="A477" s="412"/>
      <c r="B477" s="445" t="s">
        <v>1592</v>
      </c>
      <c r="C477" s="446" t="s">
        <v>0</v>
      </c>
      <c r="D477" s="320">
        <v>4</v>
      </c>
      <c r="E477" s="310"/>
      <c r="F477" s="310">
        <f t="shared" si="61"/>
        <v>0</v>
      </c>
      <c r="G477" s="447"/>
      <c r="H477" s="447"/>
    </row>
    <row r="478" spans="1:8" s="303" customFormat="1">
      <c r="A478" s="412"/>
      <c r="B478" s="445" t="s">
        <v>1593</v>
      </c>
      <c r="C478" s="446" t="s">
        <v>0</v>
      </c>
      <c r="D478" s="320">
        <v>1</v>
      </c>
      <c r="E478" s="310"/>
      <c r="F478" s="310">
        <f t="shared" si="61"/>
        <v>0</v>
      </c>
      <c r="G478" s="447"/>
      <c r="H478" s="447"/>
    </row>
    <row r="479" spans="1:8" s="303" customFormat="1">
      <c r="A479" s="412"/>
      <c r="B479" s="445" t="s">
        <v>1594</v>
      </c>
      <c r="C479" s="446" t="s">
        <v>0</v>
      </c>
      <c r="D479" s="320">
        <v>1</v>
      </c>
      <c r="E479" s="310"/>
      <c r="F479" s="310">
        <f t="shared" si="61"/>
        <v>0</v>
      </c>
      <c r="G479" s="447"/>
      <c r="H479" s="447"/>
    </row>
    <row r="480" spans="1:8" s="303" customFormat="1" ht="26">
      <c r="A480" s="412"/>
      <c r="B480" s="445" t="s">
        <v>1595</v>
      </c>
      <c r="C480" s="446" t="s">
        <v>0</v>
      </c>
      <c r="D480" s="320">
        <v>28</v>
      </c>
      <c r="E480" s="310"/>
      <c r="F480" s="310">
        <f t="shared" si="61"/>
        <v>0</v>
      </c>
      <c r="G480" s="447"/>
      <c r="H480" s="447"/>
    </row>
    <row r="481" spans="1:8" s="303" customFormat="1" ht="78">
      <c r="A481" s="412" t="s">
        <v>1596</v>
      </c>
      <c r="B481" s="445" t="s">
        <v>1597</v>
      </c>
      <c r="C481" s="413" t="s">
        <v>418</v>
      </c>
      <c r="D481" s="320">
        <v>4</v>
      </c>
      <c r="E481" s="310"/>
      <c r="F481" s="310">
        <f t="shared" si="61"/>
        <v>0</v>
      </c>
      <c r="G481" s="447"/>
      <c r="H481" s="447"/>
    </row>
    <row r="482" spans="1:8" s="303" customFormat="1" ht="78">
      <c r="A482" s="412" t="s">
        <v>1598</v>
      </c>
      <c r="B482" s="445" t="s">
        <v>1599</v>
      </c>
      <c r="C482" s="413" t="s">
        <v>418</v>
      </c>
      <c r="D482" s="320">
        <v>2</v>
      </c>
      <c r="E482" s="310"/>
      <c r="F482" s="310">
        <f t="shared" si="61"/>
        <v>0</v>
      </c>
      <c r="G482" s="447"/>
      <c r="H482" s="447"/>
    </row>
    <row r="483" spans="1:8" s="303" customFormat="1" ht="56">
      <c r="A483" s="412" t="s">
        <v>1600</v>
      </c>
      <c r="B483" s="445" t="s">
        <v>1601</v>
      </c>
      <c r="C483" s="413" t="s">
        <v>1568</v>
      </c>
      <c r="D483" s="320">
        <v>111</v>
      </c>
      <c r="E483" s="310"/>
      <c r="F483" s="310">
        <f t="shared" si="61"/>
        <v>0</v>
      </c>
      <c r="G483" s="447"/>
      <c r="H483" s="447"/>
    </row>
    <row r="484" spans="1:8" s="303" customFormat="1" ht="39">
      <c r="A484" s="412" t="s">
        <v>1602</v>
      </c>
      <c r="B484" s="445" t="s">
        <v>1603</v>
      </c>
      <c r="C484" s="413" t="s">
        <v>418</v>
      </c>
      <c r="D484" s="320">
        <v>1</v>
      </c>
      <c r="E484" s="310"/>
      <c r="F484" s="310">
        <f t="shared" si="61"/>
        <v>0</v>
      </c>
      <c r="G484" s="447"/>
      <c r="H484" s="447"/>
    </row>
    <row r="485" spans="1:8" s="457" customFormat="1" ht="285">
      <c r="A485" s="412" t="s">
        <v>1604</v>
      </c>
      <c r="B485" s="454" t="s">
        <v>1605</v>
      </c>
      <c r="C485" s="455" t="s">
        <v>0</v>
      </c>
      <c r="D485" s="456">
        <v>1</v>
      </c>
      <c r="E485" s="310"/>
      <c r="F485" s="310">
        <f t="shared" si="61"/>
        <v>0</v>
      </c>
    </row>
    <row r="486" spans="1:8" ht="104">
      <c r="A486" s="458" t="s">
        <v>1606</v>
      </c>
      <c r="B486" s="445" t="s">
        <v>1607</v>
      </c>
      <c r="C486" s="413" t="s">
        <v>1543</v>
      </c>
      <c r="D486" s="320">
        <v>12</v>
      </c>
      <c r="E486" s="310"/>
      <c r="F486" s="310">
        <f t="shared" si="61"/>
        <v>0</v>
      </c>
      <c r="G486" s="279"/>
      <c r="H486" s="279"/>
    </row>
    <row r="487" spans="1:8" ht="91">
      <c r="A487" s="458" t="s">
        <v>1608</v>
      </c>
      <c r="B487" s="364" t="s">
        <v>1609</v>
      </c>
      <c r="C487" s="455" t="s">
        <v>0</v>
      </c>
      <c r="D487" s="456">
        <v>1</v>
      </c>
      <c r="E487" s="310"/>
      <c r="F487" s="310">
        <f t="shared" si="61"/>
        <v>0</v>
      </c>
      <c r="G487" s="279"/>
      <c r="H487" s="279"/>
    </row>
    <row r="488" spans="1:8" ht="65">
      <c r="A488" s="458" t="s">
        <v>1610</v>
      </c>
      <c r="B488" s="459" t="s">
        <v>1611</v>
      </c>
      <c r="C488" s="455" t="s">
        <v>418</v>
      </c>
      <c r="D488" s="456">
        <v>2</v>
      </c>
      <c r="E488" s="310"/>
      <c r="F488" s="310">
        <f t="shared" si="61"/>
        <v>0</v>
      </c>
      <c r="G488" s="279"/>
      <c r="H488" s="279"/>
    </row>
    <row r="489" spans="1:8" ht="52">
      <c r="A489" s="458" t="s">
        <v>1612</v>
      </c>
      <c r="B489" s="364" t="s">
        <v>1613</v>
      </c>
      <c r="C489" s="455" t="s">
        <v>418</v>
      </c>
      <c r="D489" s="456">
        <v>1</v>
      </c>
      <c r="E489" s="310"/>
      <c r="F489" s="310">
        <f t="shared" si="61"/>
        <v>0</v>
      </c>
      <c r="G489" s="279"/>
      <c r="H489" s="279"/>
    </row>
    <row r="490" spans="1:8" ht="78">
      <c r="A490" s="460" t="s">
        <v>1614</v>
      </c>
      <c r="B490" s="461" t="s">
        <v>1615</v>
      </c>
      <c r="C490" s="462" t="s">
        <v>418</v>
      </c>
      <c r="D490" s="354">
        <v>1</v>
      </c>
      <c r="E490" s="355"/>
      <c r="F490" s="310">
        <f t="shared" si="61"/>
        <v>0</v>
      </c>
    </row>
    <row r="491" spans="1:8" s="296" customFormat="1">
      <c r="A491" s="291"/>
      <c r="B491" s="292" t="s">
        <v>1616</v>
      </c>
      <c r="C491" s="293"/>
      <c r="D491" s="293"/>
      <c r="E491" s="294"/>
      <c r="F491" s="295">
        <f>SUM(F492:F498)</f>
        <v>0</v>
      </c>
    </row>
    <row r="492" spans="1:8" s="356" customFormat="1" ht="52">
      <c r="A492" s="349" t="s">
        <v>1617</v>
      </c>
      <c r="B492" s="463" t="s">
        <v>1618</v>
      </c>
      <c r="C492" s="353" t="s">
        <v>418</v>
      </c>
      <c r="D492" s="354">
        <v>1</v>
      </c>
      <c r="E492" s="355"/>
      <c r="F492" s="310">
        <f t="shared" ref="F492:F498" si="62">ROUND((D492*E492),2)</f>
        <v>0</v>
      </c>
    </row>
    <row r="493" spans="1:8" s="356" customFormat="1" ht="65">
      <c r="A493" s="349" t="s">
        <v>1619</v>
      </c>
      <c r="B493" s="464" t="s">
        <v>1620</v>
      </c>
      <c r="C493" s="462" t="s">
        <v>418</v>
      </c>
      <c r="D493" s="354">
        <v>1</v>
      </c>
      <c r="E493" s="355"/>
      <c r="F493" s="310">
        <f t="shared" si="62"/>
        <v>0</v>
      </c>
    </row>
    <row r="494" spans="1:8" s="467" customFormat="1" ht="52">
      <c r="A494" s="351" t="s">
        <v>1621</v>
      </c>
      <c r="B494" s="465" t="s">
        <v>1622</v>
      </c>
      <c r="C494" s="353" t="s">
        <v>418</v>
      </c>
      <c r="D494" s="466">
        <v>1</v>
      </c>
      <c r="E494" s="355"/>
      <c r="F494" s="310">
        <f t="shared" si="62"/>
        <v>0</v>
      </c>
    </row>
    <row r="495" spans="1:8" s="467" customFormat="1" ht="65">
      <c r="A495" s="351" t="s">
        <v>1623</v>
      </c>
      <c r="B495" s="465" t="s">
        <v>1624</v>
      </c>
      <c r="C495" s="353" t="s">
        <v>418</v>
      </c>
      <c r="D495" s="466">
        <v>1</v>
      </c>
      <c r="E495" s="355"/>
      <c r="F495" s="310">
        <f t="shared" si="62"/>
        <v>0</v>
      </c>
    </row>
    <row r="496" spans="1:8" s="356" customFormat="1" ht="39">
      <c r="A496" s="349" t="s">
        <v>1625</v>
      </c>
      <c r="B496" s="463" t="s">
        <v>1626</v>
      </c>
      <c r="C496" s="353" t="s">
        <v>418</v>
      </c>
      <c r="D496" s="354">
        <v>300</v>
      </c>
      <c r="E496" s="355"/>
      <c r="F496" s="310">
        <f t="shared" si="62"/>
        <v>0</v>
      </c>
    </row>
    <row r="497" spans="1:6" s="356" customFormat="1" ht="52">
      <c r="A497" s="349" t="s">
        <v>1627</v>
      </c>
      <c r="B497" s="463" t="s">
        <v>1628</v>
      </c>
      <c r="C497" s="353" t="s">
        <v>418</v>
      </c>
      <c r="D497" s="354">
        <v>1</v>
      </c>
      <c r="E497" s="355"/>
      <c r="F497" s="310">
        <f t="shared" si="62"/>
        <v>0</v>
      </c>
    </row>
    <row r="498" spans="1:6" s="356" customFormat="1" ht="91">
      <c r="A498" s="349" t="s">
        <v>1629</v>
      </c>
      <c r="B498" s="463" t="s">
        <v>1630</v>
      </c>
      <c r="C498" s="462" t="s">
        <v>418</v>
      </c>
      <c r="D498" s="354">
        <v>1</v>
      </c>
      <c r="E498" s="355"/>
      <c r="F498" s="310">
        <f t="shared" si="62"/>
        <v>0</v>
      </c>
    </row>
  </sheetData>
  <mergeCells count="4">
    <mergeCell ref="A1:A2"/>
    <mergeCell ref="B1:B2"/>
    <mergeCell ref="C1:C2"/>
    <mergeCell ref="D1:F1"/>
  </mergeCells>
  <pageMargins left="0.59055118110236227" right="0.19685039370078741" top="0.59055118110236227" bottom="0.59055118110236227" header="0.19685039370078741" footer="0.19685039370078741"/>
  <pageSetup paperSize="9" scale="19" fitToHeight="2000" orientation="portrait" r:id="rId1"/>
  <headerFooter alignWithMargins="0">
    <oddHeader xml:space="preserve">&amp;L&amp;G&amp;C&amp;"Arial Narrow,Uobičajeno"&amp;8 građevina: OHBP I DNEVNA BOLNICA
lokacija građevine: Osijek, Josipa Huttlera 4, na k.č.br. 6686 k.o. Osijek&amp;R&amp;8 &amp;"Arial Narrow,Uobičajeno"investitor: KLINIČKI BOLNIČKI CENTAR OSIJEK 
</oddHeader>
    <oddFooter>&amp;L&amp;"Arial Narrow,Uobičajeno"&amp;8troškovnik: INSTALACIJA
revizija: R1/12.2018.&amp;C&amp;"Arial Narrow,Uobičajeno"&amp;8&amp;A
&amp;R&amp;"Arial Narrow,Uobičajeno"&amp;8stranica &amp;10&amp;P</oddFooter>
  </headerFooter>
  <rowBreaks count="4" manualBreakCount="4">
    <brk id="41" max="10" man="1"/>
    <brk id="223" max="10" man="1"/>
    <brk id="252" max="10" man="1"/>
    <brk id="261" max="6"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F27"/>
  <sheetViews>
    <sheetView tabSelected="1" zoomScaleNormal="100" zoomScaleSheetLayoutView="100" workbookViewId="0">
      <selection activeCell="D1" sqref="D1"/>
    </sheetView>
  </sheetViews>
  <sheetFormatPr defaultColWidth="9.1796875" defaultRowHeight="12.5"/>
  <cols>
    <col min="1" max="1" width="5" style="21" customWidth="1"/>
    <col min="2" max="2" width="85.453125" style="29" customWidth="1"/>
    <col min="3" max="3" width="26.81640625" style="119" customWidth="1"/>
    <col min="4" max="4" width="8.1796875" style="2" customWidth="1"/>
    <col min="5" max="5" width="9.54296875" style="19" customWidth="1"/>
    <col min="6" max="6" width="12.54296875" style="19" customWidth="1"/>
    <col min="7" max="7" width="9.26953125" style="10" bestFit="1" customWidth="1"/>
    <col min="8" max="25" width="9.1796875" style="10"/>
    <col min="26" max="26" width="7.81640625" style="10" customWidth="1"/>
    <col min="27" max="16384" width="9.1796875" style="10"/>
  </cols>
  <sheetData>
    <row r="1" spans="1:4" ht="44.25" customHeight="1">
      <c r="B1" s="209" t="s">
        <v>693</v>
      </c>
    </row>
    <row r="2" spans="1:4" s="34" customFormat="1" ht="30" customHeight="1">
      <c r="A2" s="31"/>
      <c r="B2" s="32" t="s">
        <v>692</v>
      </c>
      <c r="C2" s="116" t="s">
        <v>19</v>
      </c>
      <c r="D2" s="33"/>
    </row>
    <row r="3" spans="1:4" s="36" customFormat="1" ht="30" customHeight="1">
      <c r="A3" s="9" t="s">
        <v>13</v>
      </c>
      <c r="B3" s="30" t="s">
        <v>150</v>
      </c>
      <c r="C3" s="117"/>
      <c r="D3" s="35"/>
    </row>
    <row r="4" spans="1:4" s="36" customFormat="1" ht="30" customHeight="1">
      <c r="A4" s="9" t="s">
        <v>1</v>
      </c>
      <c r="B4" s="30" t="s">
        <v>36</v>
      </c>
      <c r="C4" s="117"/>
      <c r="D4" s="35"/>
    </row>
    <row r="5" spans="1:4" s="36" customFormat="1" ht="30" customHeight="1">
      <c r="A5" s="9" t="s">
        <v>2</v>
      </c>
      <c r="B5" s="30" t="s">
        <v>26</v>
      </c>
      <c r="C5" s="117"/>
      <c r="D5" s="35"/>
    </row>
    <row r="6" spans="1:4" s="36" customFormat="1" ht="30" customHeight="1">
      <c r="A6" s="9" t="s">
        <v>12</v>
      </c>
      <c r="B6" s="30" t="s">
        <v>28</v>
      </c>
      <c r="C6" s="117"/>
      <c r="D6" s="35"/>
    </row>
    <row r="7" spans="1:4" s="36" customFormat="1" ht="30" customHeight="1">
      <c r="A7" s="9" t="s">
        <v>10</v>
      </c>
      <c r="B7" s="30" t="s">
        <v>536</v>
      </c>
      <c r="C7" s="117"/>
      <c r="D7" s="35"/>
    </row>
    <row r="8" spans="1:4" s="36" customFormat="1" ht="30" customHeight="1">
      <c r="A8" s="9" t="s">
        <v>14</v>
      </c>
      <c r="B8" s="30" t="s">
        <v>30</v>
      </c>
      <c r="C8" s="117"/>
      <c r="D8" s="35"/>
    </row>
    <row r="9" spans="1:4" s="36" customFormat="1" ht="30" customHeight="1">
      <c r="A9" s="9" t="s">
        <v>11</v>
      </c>
      <c r="B9" s="30" t="s">
        <v>33</v>
      </c>
      <c r="C9" s="117"/>
      <c r="D9" s="35"/>
    </row>
    <row r="10" spans="1:4" s="36" customFormat="1" ht="30" customHeight="1">
      <c r="A10" s="9" t="s">
        <v>17</v>
      </c>
      <c r="B10" s="30" t="s">
        <v>35</v>
      </c>
      <c r="C10" s="117"/>
      <c r="D10" s="35"/>
    </row>
    <row r="11" spans="1:4" s="36" customFormat="1" ht="30" customHeight="1">
      <c r="A11" s="9" t="s">
        <v>18</v>
      </c>
      <c r="B11" s="30" t="s">
        <v>643</v>
      </c>
      <c r="C11" s="117"/>
      <c r="D11" s="35"/>
    </row>
    <row r="12" spans="1:4" s="36" customFormat="1" ht="30" customHeight="1">
      <c r="A12" s="9" t="s">
        <v>16</v>
      </c>
      <c r="B12" s="30" t="s">
        <v>644</v>
      </c>
      <c r="C12" s="117"/>
      <c r="D12" s="35"/>
    </row>
    <row r="13" spans="1:4" s="36" customFormat="1" ht="30" customHeight="1">
      <c r="A13" s="9" t="s">
        <v>15</v>
      </c>
      <c r="B13" s="30" t="s">
        <v>537</v>
      </c>
      <c r="C13" s="117"/>
      <c r="D13" s="35"/>
    </row>
    <row r="14" spans="1:4" s="36" customFormat="1" ht="30" customHeight="1">
      <c r="A14" s="9" t="s">
        <v>37</v>
      </c>
      <c r="B14" s="30" t="s">
        <v>52</v>
      </c>
      <c r="C14" s="117"/>
      <c r="D14" s="35"/>
    </row>
    <row r="15" spans="1:4" s="36" customFormat="1" ht="30" customHeight="1">
      <c r="A15" s="9" t="s">
        <v>38</v>
      </c>
      <c r="B15" s="30" t="s">
        <v>645</v>
      </c>
      <c r="C15" s="117"/>
      <c r="D15" s="35"/>
    </row>
    <row r="16" spans="1:4" s="36" customFormat="1" ht="30" customHeight="1">
      <c r="A16" s="9" t="s">
        <v>49</v>
      </c>
      <c r="B16" s="30" t="s">
        <v>327</v>
      </c>
      <c r="C16" s="117"/>
      <c r="D16" s="35"/>
    </row>
    <row r="17" spans="1:6" s="36" customFormat="1" ht="30" customHeight="1">
      <c r="A17" s="9" t="s">
        <v>50</v>
      </c>
      <c r="B17" s="30" t="s">
        <v>535</v>
      </c>
      <c r="C17" s="117"/>
      <c r="D17" s="35"/>
    </row>
    <row r="18" spans="1:6" s="36" customFormat="1" ht="30" customHeight="1">
      <c r="A18" s="9" t="s">
        <v>53</v>
      </c>
      <c r="B18" s="30" t="s">
        <v>349</v>
      </c>
      <c r="C18" s="117"/>
      <c r="D18" s="35"/>
    </row>
    <row r="19" spans="1:6" s="36" customFormat="1" ht="30" customHeight="1">
      <c r="A19" s="9" t="s">
        <v>60</v>
      </c>
      <c r="B19" s="30" t="s">
        <v>367</v>
      </c>
      <c r="C19" s="117"/>
      <c r="D19" s="35"/>
    </row>
    <row r="20" spans="1:6" s="36" customFormat="1" ht="30" customHeight="1">
      <c r="A20" s="9" t="s">
        <v>148</v>
      </c>
      <c r="B20" s="30" t="s">
        <v>54</v>
      </c>
      <c r="C20" s="117"/>
      <c r="D20" s="35"/>
    </row>
    <row r="21" spans="1:6" s="36" customFormat="1" ht="30" customHeight="1">
      <c r="A21" s="9" t="s">
        <v>538</v>
      </c>
      <c r="B21" s="30" t="s">
        <v>403</v>
      </c>
      <c r="C21" s="117"/>
      <c r="D21" s="35"/>
    </row>
    <row r="22" spans="1:6" s="36" customFormat="1" ht="30" customHeight="1">
      <c r="A22" s="9">
        <v>20</v>
      </c>
      <c r="B22" s="30" t="s">
        <v>44</v>
      </c>
      <c r="C22" s="117"/>
      <c r="D22" s="35"/>
    </row>
    <row r="23" spans="1:6" s="40" customFormat="1" ht="30" customHeight="1">
      <c r="A23" s="37"/>
      <c r="B23" s="38" t="s">
        <v>20</v>
      </c>
      <c r="C23" s="116"/>
      <c r="D23" s="39"/>
    </row>
    <row r="24" spans="1:6" s="40" customFormat="1" ht="30" customHeight="1">
      <c r="A24" s="37"/>
      <c r="B24" s="38" t="s">
        <v>3</v>
      </c>
      <c r="C24" s="116"/>
      <c r="D24" s="39"/>
    </row>
    <row r="25" spans="1:6" s="40" customFormat="1" ht="30" customHeight="1">
      <c r="A25" s="37"/>
      <c r="B25" s="38" t="s">
        <v>21</v>
      </c>
      <c r="C25" s="116"/>
      <c r="D25" s="39"/>
    </row>
    <row r="26" spans="1:6" s="25" customFormat="1">
      <c r="A26" s="26"/>
      <c r="B26" s="28"/>
      <c r="C26" s="118"/>
      <c r="E26" s="27"/>
      <c r="F26" s="27"/>
    </row>
    <row r="27" spans="1:6" s="25" customFormat="1">
      <c r="A27" s="26"/>
      <c r="B27" s="28"/>
      <c r="C27" s="118"/>
      <c r="E27" s="27"/>
      <c r="F27" s="27"/>
    </row>
  </sheetData>
  <pageMargins left="0.70866141732283472" right="0.70866141732283472" top="0.74803149606299213" bottom="0.74803149606299213" header="0.31496062992125984" footer="0.31496062992125984"/>
  <pageSetup paperSize="9" scale="74" orientation="portrait" r:id="rId1"/>
  <headerFooter>
    <oddHeader xml:space="preserve">&amp;L&amp;G
</oddHeader>
  </headerFooter>
  <colBreaks count="1" manualBreakCount="1">
    <brk id="3" max="1048575" man="1"/>
  </colBreaks>
  <legacyDrawingHF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2"/>
  </sheetPr>
  <dimension ref="A1:V1732"/>
  <sheetViews>
    <sheetView view="pageBreakPreview" zoomScale="50" zoomScaleNormal="100" zoomScaleSheetLayoutView="50" workbookViewId="0">
      <pane ySplit="2" topLeftCell="A3" activePane="bottomLeft" state="frozen"/>
      <selection activeCell="C40" sqref="C40"/>
      <selection pane="bottomLeft" activeCell="F1215" sqref="F1215"/>
    </sheetView>
  </sheetViews>
  <sheetFormatPr defaultColWidth="9.1796875" defaultRowHeight="13"/>
  <cols>
    <col min="1" max="1" width="11.7265625" style="574" customWidth="1"/>
    <col min="2" max="2" width="50.7265625" style="575" customWidth="1"/>
    <col min="3" max="3" width="8.7265625" style="576" customWidth="1"/>
    <col min="4" max="4" width="10.7265625" style="577" customWidth="1"/>
    <col min="5" max="5" width="15.7265625" style="578" customWidth="1"/>
    <col min="6" max="6" width="16.7265625" style="579" customWidth="1"/>
    <col min="7" max="7" width="8.26953125" style="580" customWidth="1"/>
    <col min="8" max="9" width="11" style="467" customWidth="1"/>
    <col min="10" max="15" width="9.453125" style="581" customWidth="1"/>
    <col min="16" max="17" width="9.453125" style="467" customWidth="1"/>
    <col min="18" max="18" width="9.1796875" style="467"/>
    <col min="19" max="19" width="5.453125" style="467" customWidth="1"/>
    <col min="20" max="26" width="12.1796875" style="467" customWidth="1"/>
    <col min="27" max="27" width="5.7265625" style="467" customWidth="1"/>
    <col min="28" max="28" width="7" style="467" customWidth="1"/>
    <col min="29" max="31" width="5.7265625" style="467" customWidth="1"/>
    <col min="32" max="16384" width="9.1796875" style="467"/>
  </cols>
  <sheetData>
    <row r="1" spans="1:6" s="281" customFormat="1" ht="14.5" customHeight="1">
      <c r="A1" s="1091" t="s">
        <v>936</v>
      </c>
      <c r="B1" s="1085" t="s">
        <v>937</v>
      </c>
      <c r="C1" s="1087" t="s">
        <v>938</v>
      </c>
      <c r="D1" s="1088" t="s">
        <v>939</v>
      </c>
      <c r="E1" s="1089"/>
      <c r="F1" s="1090"/>
    </row>
    <row r="2" spans="1:6" s="281" customFormat="1" ht="34">
      <c r="A2" s="1092"/>
      <c r="B2" s="1086"/>
      <c r="C2" s="1086"/>
      <c r="D2" s="282" t="s">
        <v>940</v>
      </c>
      <c r="E2" s="283" t="s">
        <v>941</v>
      </c>
      <c r="F2" s="284" t="s">
        <v>942</v>
      </c>
    </row>
    <row r="3" spans="1:6" s="478" customFormat="1" ht="15.5">
      <c r="A3" s="982" t="s">
        <v>1631</v>
      </c>
      <c r="B3" s="473" t="s">
        <v>820</v>
      </c>
      <c r="C3" s="474"/>
      <c r="D3" s="475"/>
      <c r="E3" s="476"/>
      <c r="F3" s="477">
        <f>F4+F45+F148+F242+F318+F406+F666+F784+F940+F1062+F1134+F1382+F1420+F1723</f>
        <v>0</v>
      </c>
    </row>
    <row r="4" spans="1:6" s="484" customFormat="1" ht="65">
      <c r="A4" s="983"/>
      <c r="B4" s="479" t="s">
        <v>1632</v>
      </c>
      <c r="C4" s="480"/>
      <c r="D4" s="481"/>
      <c r="E4" s="482"/>
      <c r="F4" s="483">
        <f>SUM(F5:F44)</f>
        <v>0</v>
      </c>
    </row>
    <row r="5" spans="1:6" s="356" customFormat="1" ht="104">
      <c r="A5" s="984" t="s">
        <v>1633</v>
      </c>
      <c r="B5" s="486" t="s">
        <v>1634</v>
      </c>
      <c r="C5" s="487" t="s">
        <v>418</v>
      </c>
      <c r="D5" s="488">
        <v>1</v>
      </c>
      <c r="E5" s="489"/>
      <c r="F5" s="490">
        <f t="shared" ref="F5" si="0">ROUND((D5*E5),2)</f>
        <v>0</v>
      </c>
    </row>
    <row r="6" spans="1:6" s="356" customFormat="1" ht="26">
      <c r="A6" s="351"/>
      <c r="B6" s="491" t="s">
        <v>1635</v>
      </c>
      <c r="C6" s="353"/>
      <c r="D6" s="354"/>
      <c r="E6" s="355"/>
      <c r="F6" s="492"/>
    </row>
    <row r="7" spans="1:6" s="356" customFormat="1" ht="39">
      <c r="A7" s="351" t="s">
        <v>1636</v>
      </c>
      <c r="B7" s="491" t="s">
        <v>1637</v>
      </c>
      <c r="C7" s="353" t="s">
        <v>1638</v>
      </c>
      <c r="D7" s="354">
        <v>80</v>
      </c>
      <c r="E7" s="355"/>
      <c r="F7" s="348">
        <f t="shared" ref="F7:F11" si="1">ROUND((D7*E7),2)</f>
        <v>0</v>
      </c>
    </row>
    <row r="8" spans="1:6" s="356" customFormat="1" ht="26">
      <c r="A8" s="351" t="s">
        <v>1639</v>
      </c>
      <c r="B8" s="491" t="s">
        <v>1640</v>
      </c>
      <c r="C8" s="353" t="s">
        <v>418</v>
      </c>
      <c r="D8" s="354">
        <v>1</v>
      </c>
      <c r="E8" s="355"/>
      <c r="F8" s="348">
        <f t="shared" si="1"/>
        <v>0</v>
      </c>
    </row>
    <row r="9" spans="1:6" s="495" customFormat="1" ht="65">
      <c r="A9" s="985" t="s">
        <v>1641</v>
      </c>
      <c r="B9" s="461" t="s">
        <v>1642</v>
      </c>
      <c r="C9" s="493" t="s">
        <v>1643</v>
      </c>
      <c r="D9" s="494">
        <v>5.4</v>
      </c>
      <c r="E9" s="355"/>
      <c r="F9" s="348">
        <f t="shared" si="1"/>
        <v>0</v>
      </c>
    </row>
    <row r="10" spans="1:6" s="496" customFormat="1" ht="78">
      <c r="A10" s="985" t="s">
        <v>1644</v>
      </c>
      <c r="B10" s="461" t="s">
        <v>1645</v>
      </c>
      <c r="C10" s="493" t="s">
        <v>1646</v>
      </c>
      <c r="D10" s="494">
        <v>48</v>
      </c>
      <c r="E10" s="355"/>
      <c r="F10" s="348">
        <f t="shared" si="1"/>
        <v>0</v>
      </c>
    </row>
    <row r="11" spans="1:6" s="496" customFormat="1" ht="52">
      <c r="A11" s="985" t="s">
        <v>1647</v>
      </c>
      <c r="B11" s="461" t="s">
        <v>1648</v>
      </c>
      <c r="C11" s="493" t="s">
        <v>1643</v>
      </c>
      <c r="D11" s="494">
        <v>6</v>
      </c>
      <c r="E11" s="355"/>
      <c r="F11" s="348">
        <f t="shared" si="1"/>
        <v>0</v>
      </c>
    </row>
    <row r="12" spans="1:6" s="496" customFormat="1" ht="91">
      <c r="A12" s="985" t="s">
        <v>1649</v>
      </c>
      <c r="B12" s="461" t="s">
        <v>1650</v>
      </c>
      <c r="C12" s="493"/>
      <c r="D12" s="494"/>
      <c r="E12" s="355"/>
      <c r="F12" s="492"/>
    </row>
    <row r="13" spans="1:6" s="496" customFormat="1" ht="15">
      <c r="A13" s="986"/>
      <c r="B13" s="461" t="s">
        <v>1651</v>
      </c>
      <c r="C13" s="493" t="s">
        <v>1643</v>
      </c>
      <c r="D13" s="494">
        <v>48</v>
      </c>
      <c r="E13" s="355"/>
      <c r="F13" s="348">
        <f t="shared" ref="F13:F14" si="2">ROUND((D13*E13),2)</f>
        <v>0</v>
      </c>
    </row>
    <row r="14" spans="1:6" s="496" customFormat="1" ht="15">
      <c r="A14" s="986"/>
      <c r="B14" s="461" t="s">
        <v>1652</v>
      </c>
      <c r="C14" s="493" t="s">
        <v>1643</v>
      </c>
      <c r="D14" s="494">
        <v>12</v>
      </c>
      <c r="E14" s="355"/>
      <c r="F14" s="348">
        <f t="shared" si="2"/>
        <v>0</v>
      </c>
    </row>
    <row r="15" spans="1:6" s="495" customFormat="1" ht="91">
      <c r="A15" s="985" t="s">
        <v>1653</v>
      </c>
      <c r="B15" s="461" t="s">
        <v>1654</v>
      </c>
      <c r="C15" s="493"/>
      <c r="D15" s="494"/>
      <c r="E15" s="355"/>
      <c r="F15" s="492"/>
    </row>
    <row r="16" spans="1:6" s="495" customFormat="1" ht="15">
      <c r="A16" s="986"/>
      <c r="B16" s="461" t="s">
        <v>1651</v>
      </c>
      <c r="C16" s="493" t="s">
        <v>1643</v>
      </c>
      <c r="D16" s="494">
        <v>24</v>
      </c>
      <c r="E16" s="355"/>
      <c r="F16" s="348">
        <f t="shared" ref="F16:F23" si="3">ROUND((D16*E16),2)</f>
        <v>0</v>
      </c>
    </row>
    <row r="17" spans="1:6" s="496" customFormat="1" ht="18" customHeight="1">
      <c r="A17" s="986"/>
      <c r="B17" s="461" t="s">
        <v>1655</v>
      </c>
      <c r="C17" s="497" t="s">
        <v>1643</v>
      </c>
      <c r="D17" s="498">
        <v>6</v>
      </c>
      <c r="E17" s="355"/>
      <c r="F17" s="348">
        <f t="shared" si="3"/>
        <v>0</v>
      </c>
    </row>
    <row r="18" spans="1:6" s="496" customFormat="1" ht="41">
      <c r="A18" s="985" t="s">
        <v>1656</v>
      </c>
      <c r="B18" s="461" t="s">
        <v>1657</v>
      </c>
      <c r="C18" s="493" t="s">
        <v>1643</v>
      </c>
      <c r="D18" s="494">
        <v>5</v>
      </c>
      <c r="E18" s="355"/>
      <c r="F18" s="348">
        <f t="shared" si="3"/>
        <v>0</v>
      </c>
    </row>
    <row r="19" spans="1:6" s="495" customFormat="1" ht="52">
      <c r="A19" s="985" t="s">
        <v>1658</v>
      </c>
      <c r="B19" s="461" t="s">
        <v>1659</v>
      </c>
      <c r="C19" s="493" t="s">
        <v>1646</v>
      </c>
      <c r="D19" s="494">
        <v>56</v>
      </c>
      <c r="E19" s="355"/>
      <c r="F19" s="348">
        <f t="shared" si="3"/>
        <v>0</v>
      </c>
    </row>
    <row r="20" spans="1:6" s="495" customFormat="1" ht="67">
      <c r="A20" s="985" t="s">
        <v>1660</v>
      </c>
      <c r="B20" s="461" t="s">
        <v>1661</v>
      </c>
      <c r="C20" s="493" t="s">
        <v>1643</v>
      </c>
      <c r="D20" s="494">
        <v>10</v>
      </c>
      <c r="E20" s="355"/>
      <c r="F20" s="348">
        <f t="shared" si="3"/>
        <v>0</v>
      </c>
    </row>
    <row r="21" spans="1:6" s="495" customFormat="1" ht="65">
      <c r="A21" s="985" t="s">
        <v>1662</v>
      </c>
      <c r="B21" s="461" t="s">
        <v>1663</v>
      </c>
      <c r="C21" s="493" t="s">
        <v>1643</v>
      </c>
      <c r="D21" s="494">
        <v>12</v>
      </c>
      <c r="E21" s="355"/>
      <c r="F21" s="348">
        <f t="shared" si="3"/>
        <v>0</v>
      </c>
    </row>
    <row r="22" spans="1:6" s="495" customFormat="1" ht="65">
      <c r="A22" s="985" t="s">
        <v>1664</v>
      </c>
      <c r="B22" s="461" t="s">
        <v>1665</v>
      </c>
      <c r="C22" s="493" t="s">
        <v>1643</v>
      </c>
      <c r="D22" s="494">
        <v>22</v>
      </c>
      <c r="E22" s="355"/>
      <c r="F22" s="348">
        <f t="shared" si="3"/>
        <v>0</v>
      </c>
    </row>
    <row r="23" spans="1:6" s="495" customFormat="1" ht="52">
      <c r="A23" s="985" t="s">
        <v>1666</v>
      </c>
      <c r="B23" s="461" t="s">
        <v>1667</v>
      </c>
      <c r="C23" s="493" t="s">
        <v>1643</v>
      </c>
      <c r="D23" s="494">
        <v>18</v>
      </c>
      <c r="E23" s="355"/>
      <c r="F23" s="348">
        <f t="shared" si="3"/>
        <v>0</v>
      </c>
    </row>
    <row r="24" spans="1:6" s="495" customFormat="1" ht="91">
      <c r="A24" s="985" t="s">
        <v>1668</v>
      </c>
      <c r="B24" s="461" t="s">
        <v>1669</v>
      </c>
      <c r="C24" s="493"/>
      <c r="D24" s="494"/>
      <c r="E24" s="355"/>
      <c r="F24" s="348"/>
    </row>
    <row r="25" spans="1:6" s="495" customFormat="1" ht="15">
      <c r="A25" s="986"/>
      <c r="B25" s="461" t="s">
        <v>1670</v>
      </c>
      <c r="C25" s="493" t="s">
        <v>1643</v>
      </c>
      <c r="D25" s="494">
        <v>6</v>
      </c>
      <c r="E25" s="355"/>
      <c r="F25" s="348">
        <f t="shared" ref="F25:F27" si="4">ROUND((D25*E25),2)</f>
        <v>0</v>
      </c>
    </row>
    <row r="26" spans="1:6" s="495" customFormat="1" ht="15">
      <c r="A26" s="986"/>
      <c r="B26" s="461" t="s">
        <v>1671</v>
      </c>
      <c r="C26" s="493" t="s">
        <v>1646</v>
      </c>
      <c r="D26" s="494">
        <v>12</v>
      </c>
      <c r="E26" s="355"/>
      <c r="F26" s="348">
        <f t="shared" si="4"/>
        <v>0</v>
      </c>
    </row>
    <row r="27" spans="1:6" s="495" customFormat="1" ht="19.5" customHeight="1">
      <c r="A27" s="986"/>
      <c r="B27" s="461" t="s">
        <v>1672</v>
      </c>
      <c r="C27" s="497" t="s">
        <v>1646</v>
      </c>
      <c r="D27" s="498">
        <v>12</v>
      </c>
      <c r="E27" s="355"/>
      <c r="F27" s="348">
        <f t="shared" si="4"/>
        <v>0</v>
      </c>
    </row>
    <row r="28" spans="1:6" s="495" customFormat="1" ht="78">
      <c r="A28" s="985" t="s">
        <v>1673</v>
      </c>
      <c r="B28" s="461" t="s">
        <v>1674</v>
      </c>
      <c r="C28" s="493"/>
      <c r="D28" s="494"/>
      <c r="E28" s="355"/>
      <c r="F28" s="492"/>
    </row>
    <row r="29" spans="1:6" s="495" customFormat="1" ht="15">
      <c r="A29" s="986"/>
      <c r="B29" s="461" t="s">
        <v>1675</v>
      </c>
      <c r="C29" s="493" t="s">
        <v>1646</v>
      </c>
      <c r="D29" s="494">
        <v>4</v>
      </c>
      <c r="E29" s="355"/>
      <c r="F29" s="348">
        <f t="shared" ref="F29:F34" si="5">ROUND((D29*E29),2)</f>
        <v>0</v>
      </c>
    </row>
    <row r="30" spans="1:6" s="495" customFormat="1" ht="26">
      <c r="A30" s="986"/>
      <c r="B30" s="461" t="s">
        <v>1676</v>
      </c>
      <c r="C30" s="497" t="s">
        <v>1646</v>
      </c>
      <c r="D30" s="498">
        <v>4</v>
      </c>
      <c r="E30" s="355"/>
      <c r="F30" s="348">
        <f t="shared" si="5"/>
        <v>0</v>
      </c>
    </row>
    <row r="31" spans="1:6" s="495" customFormat="1" ht="91">
      <c r="A31" s="985" t="s">
        <v>1677</v>
      </c>
      <c r="B31" s="461" t="s">
        <v>1678</v>
      </c>
      <c r="C31" s="493" t="s">
        <v>418</v>
      </c>
      <c r="D31" s="494">
        <v>1</v>
      </c>
      <c r="E31" s="355"/>
      <c r="F31" s="348">
        <f t="shared" si="5"/>
        <v>0</v>
      </c>
    </row>
    <row r="32" spans="1:6" s="495" customFormat="1" ht="65">
      <c r="A32" s="985" t="s">
        <v>1679</v>
      </c>
      <c r="B32" s="461" t="s">
        <v>1680</v>
      </c>
      <c r="C32" s="493" t="s">
        <v>1638</v>
      </c>
      <c r="D32" s="494">
        <v>80</v>
      </c>
      <c r="E32" s="355"/>
      <c r="F32" s="348">
        <f t="shared" si="5"/>
        <v>0</v>
      </c>
    </row>
    <row r="33" spans="1:6" s="495" customFormat="1" ht="26">
      <c r="A33" s="985" t="s">
        <v>1681</v>
      </c>
      <c r="B33" s="461" t="s">
        <v>1682</v>
      </c>
      <c r="C33" s="493" t="s">
        <v>418</v>
      </c>
      <c r="D33" s="494">
        <v>1</v>
      </c>
      <c r="E33" s="355"/>
      <c r="F33" s="348">
        <f t="shared" si="5"/>
        <v>0</v>
      </c>
    </row>
    <row r="34" spans="1:6" s="495" customFormat="1" ht="52">
      <c r="A34" s="985" t="s">
        <v>1683</v>
      </c>
      <c r="B34" s="461" t="s">
        <v>1684</v>
      </c>
      <c r="C34" s="493" t="s">
        <v>418</v>
      </c>
      <c r="D34" s="494">
        <v>1</v>
      </c>
      <c r="E34" s="355"/>
      <c r="F34" s="348">
        <f t="shared" si="5"/>
        <v>0</v>
      </c>
    </row>
    <row r="35" spans="1:6" s="496" customFormat="1" ht="26">
      <c r="A35" s="985"/>
      <c r="B35" s="499" t="s">
        <v>1685</v>
      </c>
      <c r="C35" s="493"/>
      <c r="D35" s="494"/>
      <c r="E35" s="355"/>
      <c r="F35" s="492"/>
    </row>
    <row r="36" spans="1:6" s="495" customFormat="1" ht="91">
      <c r="A36" s="985" t="s">
        <v>1686</v>
      </c>
      <c r="B36" s="461" t="s">
        <v>1687</v>
      </c>
      <c r="C36" s="493" t="s">
        <v>1638</v>
      </c>
      <c r="D36" s="494">
        <v>60</v>
      </c>
      <c r="E36" s="355"/>
      <c r="F36" s="348">
        <f t="shared" ref="F36:F44" si="6">ROUND((D36*E36),2)</f>
        <v>0</v>
      </c>
    </row>
    <row r="37" spans="1:6" s="495" customFormat="1" ht="65">
      <c r="A37" s="985" t="s">
        <v>1688</v>
      </c>
      <c r="B37" s="461" t="s">
        <v>1689</v>
      </c>
      <c r="C37" s="493" t="s">
        <v>0</v>
      </c>
      <c r="D37" s="494">
        <v>2</v>
      </c>
      <c r="E37" s="355"/>
      <c r="F37" s="348">
        <f t="shared" si="6"/>
        <v>0</v>
      </c>
    </row>
    <row r="38" spans="1:6" s="495" customFormat="1" ht="67">
      <c r="A38" s="985" t="s">
        <v>1690</v>
      </c>
      <c r="B38" s="461" t="s">
        <v>1691</v>
      </c>
      <c r="C38" s="493" t="s">
        <v>0</v>
      </c>
      <c r="D38" s="494">
        <v>2</v>
      </c>
      <c r="E38" s="355"/>
      <c r="F38" s="348">
        <f t="shared" si="6"/>
        <v>0</v>
      </c>
    </row>
    <row r="39" spans="1:6" s="495" customFormat="1" ht="78">
      <c r="A39" s="985" t="s">
        <v>1692</v>
      </c>
      <c r="B39" s="500" t="s">
        <v>1693</v>
      </c>
      <c r="C39" s="493" t="s">
        <v>418</v>
      </c>
      <c r="D39" s="494">
        <v>3</v>
      </c>
      <c r="E39" s="355"/>
      <c r="F39" s="348">
        <f t="shared" si="6"/>
        <v>0</v>
      </c>
    </row>
    <row r="40" spans="1:6" s="495" customFormat="1" ht="52">
      <c r="A40" s="985" t="s">
        <v>1694</v>
      </c>
      <c r="B40" s="500" t="s">
        <v>1695</v>
      </c>
      <c r="C40" s="493" t="s">
        <v>1638</v>
      </c>
      <c r="D40" s="494">
        <v>80</v>
      </c>
      <c r="E40" s="355"/>
      <c r="F40" s="348">
        <f t="shared" si="6"/>
        <v>0</v>
      </c>
    </row>
    <row r="41" spans="1:6" s="495" customFormat="1" ht="39">
      <c r="A41" s="985" t="s">
        <v>1696</v>
      </c>
      <c r="B41" s="500" t="s">
        <v>1697</v>
      </c>
      <c r="C41" s="493" t="s">
        <v>1638</v>
      </c>
      <c r="D41" s="494">
        <v>80</v>
      </c>
      <c r="E41" s="355"/>
      <c r="F41" s="348">
        <f t="shared" si="6"/>
        <v>0</v>
      </c>
    </row>
    <row r="42" spans="1:6" s="495" customFormat="1" ht="26">
      <c r="A42" s="985" t="s">
        <v>1698</v>
      </c>
      <c r="B42" s="461" t="s">
        <v>1699</v>
      </c>
      <c r="C42" s="493" t="s">
        <v>418</v>
      </c>
      <c r="D42" s="494">
        <v>1</v>
      </c>
      <c r="E42" s="355"/>
      <c r="F42" s="348">
        <f t="shared" si="6"/>
        <v>0</v>
      </c>
    </row>
    <row r="43" spans="1:6" s="495" customFormat="1" ht="26">
      <c r="A43" s="985" t="s">
        <v>1700</v>
      </c>
      <c r="B43" s="461" t="s">
        <v>1701</v>
      </c>
      <c r="C43" s="493" t="s">
        <v>418</v>
      </c>
      <c r="D43" s="494">
        <v>1</v>
      </c>
      <c r="E43" s="355"/>
      <c r="F43" s="348">
        <f t="shared" si="6"/>
        <v>0</v>
      </c>
    </row>
    <row r="44" spans="1:6" s="495" customFormat="1" ht="78">
      <c r="A44" s="987" t="s">
        <v>1702</v>
      </c>
      <c r="B44" s="501" t="s">
        <v>1703</v>
      </c>
      <c r="C44" s="502" t="s">
        <v>418</v>
      </c>
      <c r="D44" s="503">
        <v>1</v>
      </c>
      <c r="E44" s="504"/>
      <c r="F44" s="505">
        <f t="shared" si="6"/>
        <v>0</v>
      </c>
    </row>
    <row r="45" spans="1:6" s="484" customFormat="1" ht="39">
      <c r="A45" s="983"/>
      <c r="B45" s="479" t="s">
        <v>1704</v>
      </c>
      <c r="C45" s="480"/>
      <c r="D45" s="481"/>
      <c r="E45" s="482"/>
      <c r="F45" s="483">
        <f>SUM(F46:F147)</f>
        <v>0</v>
      </c>
    </row>
    <row r="46" spans="1:6" s="356" customFormat="1" ht="169">
      <c r="A46" s="659" t="s">
        <v>1705</v>
      </c>
      <c r="B46" s="506" t="s">
        <v>1706</v>
      </c>
      <c r="C46" s="507"/>
      <c r="D46" s="508"/>
      <c r="E46" s="509"/>
      <c r="F46" s="510"/>
    </row>
    <row r="47" spans="1:6" s="356" customFormat="1" ht="27" customHeight="1">
      <c r="A47" s="534"/>
      <c r="B47" s="463" t="s">
        <v>1707</v>
      </c>
      <c r="C47" s="353" t="s">
        <v>23</v>
      </c>
      <c r="D47" s="354">
        <v>1</v>
      </c>
      <c r="E47" s="355"/>
      <c r="F47" s="348">
        <f t="shared" ref="F47:F98" si="7">ROUND((D47*E47),2)</f>
        <v>0</v>
      </c>
    </row>
    <row r="48" spans="1:6" s="356" customFormat="1" ht="27" customHeight="1">
      <c r="A48" s="534"/>
      <c r="B48" s="463" t="s">
        <v>1708</v>
      </c>
      <c r="C48" s="353" t="s">
        <v>23</v>
      </c>
      <c r="D48" s="354">
        <v>17</v>
      </c>
      <c r="E48" s="355"/>
      <c r="F48" s="348">
        <f t="shared" si="7"/>
        <v>0</v>
      </c>
    </row>
    <row r="49" spans="1:6" s="356" customFormat="1" ht="27" customHeight="1">
      <c r="A49" s="534"/>
      <c r="B49" s="463" t="s">
        <v>1709</v>
      </c>
      <c r="C49" s="353" t="s">
        <v>23</v>
      </c>
      <c r="D49" s="354">
        <v>4</v>
      </c>
      <c r="E49" s="355"/>
      <c r="F49" s="348">
        <f t="shared" si="7"/>
        <v>0</v>
      </c>
    </row>
    <row r="50" spans="1:6" s="356" customFormat="1" ht="27" customHeight="1">
      <c r="A50" s="534"/>
      <c r="B50" s="463" t="s">
        <v>1710</v>
      </c>
      <c r="C50" s="353" t="s">
        <v>23</v>
      </c>
      <c r="D50" s="354">
        <v>2</v>
      </c>
      <c r="E50" s="355"/>
      <c r="F50" s="348">
        <f t="shared" si="7"/>
        <v>0</v>
      </c>
    </row>
    <row r="51" spans="1:6" s="356" customFormat="1" ht="27" customHeight="1">
      <c r="A51" s="534"/>
      <c r="B51" s="463" t="s">
        <v>1711</v>
      </c>
      <c r="C51" s="353" t="s">
        <v>23</v>
      </c>
      <c r="D51" s="354">
        <v>3</v>
      </c>
      <c r="E51" s="355"/>
      <c r="F51" s="348">
        <f t="shared" si="7"/>
        <v>0</v>
      </c>
    </row>
    <row r="52" spans="1:6" s="356" customFormat="1" ht="27" customHeight="1">
      <c r="A52" s="534"/>
      <c r="B52" s="463" t="s">
        <v>1712</v>
      </c>
      <c r="C52" s="353" t="s">
        <v>23</v>
      </c>
      <c r="D52" s="354">
        <v>1</v>
      </c>
      <c r="E52" s="355"/>
      <c r="F52" s="348">
        <f t="shared" si="7"/>
        <v>0</v>
      </c>
    </row>
    <row r="53" spans="1:6" s="356" customFormat="1" ht="27" customHeight="1">
      <c r="A53" s="534"/>
      <c r="B53" s="463" t="s">
        <v>1713</v>
      </c>
      <c r="C53" s="353" t="s">
        <v>23</v>
      </c>
      <c r="D53" s="354">
        <v>18</v>
      </c>
      <c r="E53" s="355"/>
      <c r="F53" s="348">
        <f t="shared" si="7"/>
        <v>0</v>
      </c>
    </row>
    <row r="54" spans="1:6" s="356" customFormat="1" ht="27" customHeight="1">
      <c r="A54" s="534"/>
      <c r="B54" s="463" t="s">
        <v>1714</v>
      </c>
      <c r="C54" s="353" t="s">
        <v>23</v>
      </c>
      <c r="D54" s="354">
        <v>5</v>
      </c>
      <c r="E54" s="355"/>
      <c r="F54" s="348">
        <f t="shared" si="7"/>
        <v>0</v>
      </c>
    </row>
    <row r="55" spans="1:6" s="356" customFormat="1" ht="27" customHeight="1">
      <c r="A55" s="534"/>
      <c r="B55" s="463" t="s">
        <v>1715</v>
      </c>
      <c r="C55" s="353" t="s">
        <v>23</v>
      </c>
      <c r="D55" s="354">
        <v>1</v>
      </c>
      <c r="E55" s="355"/>
      <c r="F55" s="348">
        <f t="shared" si="7"/>
        <v>0</v>
      </c>
    </row>
    <row r="56" spans="1:6" s="356" customFormat="1" ht="27" customHeight="1">
      <c r="A56" s="534"/>
      <c r="B56" s="463" t="s">
        <v>1716</v>
      </c>
      <c r="C56" s="353" t="s">
        <v>23</v>
      </c>
      <c r="D56" s="354">
        <v>2</v>
      </c>
      <c r="E56" s="355"/>
      <c r="F56" s="348">
        <f t="shared" si="7"/>
        <v>0</v>
      </c>
    </row>
    <row r="57" spans="1:6" s="356" customFormat="1" ht="27" customHeight="1">
      <c r="A57" s="534"/>
      <c r="B57" s="463" t="s">
        <v>1717</v>
      </c>
      <c r="C57" s="353" t="s">
        <v>23</v>
      </c>
      <c r="D57" s="354">
        <v>1</v>
      </c>
      <c r="E57" s="355"/>
      <c r="F57" s="348">
        <f t="shared" si="7"/>
        <v>0</v>
      </c>
    </row>
    <row r="58" spans="1:6" s="356" customFormat="1" ht="27" customHeight="1">
      <c r="A58" s="534"/>
      <c r="B58" s="463" t="s">
        <v>1718</v>
      </c>
      <c r="C58" s="353" t="s">
        <v>23</v>
      </c>
      <c r="D58" s="354">
        <v>2</v>
      </c>
      <c r="E58" s="355"/>
      <c r="F58" s="348">
        <f t="shared" si="7"/>
        <v>0</v>
      </c>
    </row>
    <row r="59" spans="1:6" s="356" customFormat="1" ht="27" customHeight="1">
      <c r="A59" s="534"/>
      <c r="B59" s="463" t="s">
        <v>1719</v>
      </c>
      <c r="C59" s="353" t="s">
        <v>23</v>
      </c>
      <c r="D59" s="354">
        <v>2</v>
      </c>
      <c r="E59" s="355"/>
      <c r="F59" s="348">
        <f t="shared" si="7"/>
        <v>0</v>
      </c>
    </row>
    <row r="60" spans="1:6" s="356" customFormat="1" ht="27" customHeight="1">
      <c r="A60" s="534"/>
      <c r="B60" s="463" t="s">
        <v>1720</v>
      </c>
      <c r="C60" s="353" t="s">
        <v>23</v>
      </c>
      <c r="D60" s="354">
        <v>1</v>
      </c>
      <c r="E60" s="355"/>
      <c r="F60" s="348">
        <f t="shared" si="7"/>
        <v>0</v>
      </c>
    </row>
    <row r="61" spans="1:6" s="356" customFormat="1" ht="27" customHeight="1">
      <c r="A61" s="534"/>
      <c r="B61" s="463" t="s">
        <v>1721</v>
      </c>
      <c r="C61" s="353" t="s">
        <v>23</v>
      </c>
      <c r="D61" s="354">
        <v>2</v>
      </c>
      <c r="E61" s="355"/>
      <c r="F61" s="348">
        <f t="shared" si="7"/>
        <v>0</v>
      </c>
    </row>
    <row r="62" spans="1:6" s="356" customFormat="1" ht="27" customHeight="1">
      <c r="A62" s="534"/>
      <c r="B62" s="463" t="s">
        <v>1722</v>
      </c>
      <c r="C62" s="353" t="s">
        <v>23</v>
      </c>
      <c r="D62" s="354">
        <v>1</v>
      </c>
      <c r="E62" s="355"/>
      <c r="F62" s="348">
        <f t="shared" si="7"/>
        <v>0</v>
      </c>
    </row>
    <row r="63" spans="1:6" s="356" customFormat="1" ht="27" customHeight="1">
      <c r="A63" s="534"/>
      <c r="B63" s="463" t="s">
        <v>1723</v>
      </c>
      <c r="C63" s="353" t="s">
        <v>23</v>
      </c>
      <c r="D63" s="354">
        <v>5</v>
      </c>
      <c r="E63" s="355"/>
      <c r="F63" s="348">
        <f t="shared" si="7"/>
        <v>0</v>
      </c>
    </row>
    <row r="64" spans="1:6" s="356" customFormat="1" ht="27" customHeight="1">
      <c r="A64" s="534"/>
      <c r="B64" s="463" t="s">
        <v>1724</v>
      </c>
      <c r="C64" s="353" t="s">
        <v>23</v>
      </c>
      <c r="D64" s="354">
        <v>4</v>
      </c>
      <c r="E64" s="355"/>
      <c r="F64" s="348">
        <f t="shared" si="7"/>
        <v>0</v>
      </c>
    </row>
    <row r="65" spans="1:6" s="356" customFormat="1" ht="27" customHeight="1">
      <c r="A65" s="534"/>
      <c r="B65" s="463" t="s">
        <v>1725</v>
      </c>
      <c r="C65" s="353" t="s">
        <v>23</v>
      </c>
      <c r="D65" s="354">
        <v>1</v>
      </c>
      <c r="E65" s="355"/>
      <c r="F65" s="348">
        <f t="shared" si="7"/>
        <v>0</v>
      </c>
    </row>
    <row r="66" spans="1:6" s="356" customFormat="1" ht="27" customHeight="1">
      <c r="A66" s="534"/>
      <c r="B66" s="463" t="s">
        <v>1726</v>
      </c>
      <c r="C66" s="353" t="s">
        <v>23</v>
      </c>
      <c r="D66" s="354">
        <v>1</v>
      </c>
      <c r="E66" s="355"/>
      <c r="F66" s="348">
        <f t="shared" si="7"/>
        <v>0</v>
      </c>
    </row>
    <row r="67" spans="1:6" s="356" customFormat="1" ht="27" customHeight="1">
      <c r="A67" s="534"/>
      <c r="B67" s="463" t="s">
        <v>1727</v>
      </c>
      <c r="C67" s="353" t="s">
        <v>23</v>
      </c>
      <c r="D67" s="354">
        <v>1</v>
      </c>
      <c r="E67" s="355"/>
      <c r="F67" s="348">
        <f t="shared" si="7"/>
        <v>0</v>
      </c>
    </row>
    <row r="68" spans="1:6" s="356" customFormat="1" ht="27" customHeight="1">
      <c r="A68" s="534"/>
      <c r="B68" s="463" t="s">
        <v>1728</v>
      </c>
      <c r="C68" s="353" t="s">
        <v>23</v>
      </c>
      <c r="D68" s="354">
        <v>1</v>
      </c>
      <c r="E68" s="355"/>
      <c r="F68" s="348">
        <f t="shared" si="7"/>
        <v>0</v>
      </c>
    </row>
    <row r="69" spans="1:6" s="356" customFormat="1" ht="27" customHeight="1">
      <c r="A69" s="534"/>
      <c r="B69" s="463" t="s">
        <v>1729</v>
      </c>
      <c r="C69" s="353" t="s">
        <v>23</v>
      </c>
      <c r="D69" s="354">
        <v>1</v>
      </c>
      <c r="E69" s="355"/>
      <c r="F69" s="348">
        <f t="shared" si="7"/>
        <v>0</v>
      </c>
    </row>
    <row r="70" spans="1:6" s="356" customFormat="1" ht="27" customHeight="1">
      <c r="A70" s="534"/>
      <c r="B70" s="463" t="s">
        <v>1730</v>
      </c>
      <c r="C70" s="353" t="s">
        <v>23</v>
      </c>
      <c r="D70" s="354">
        <v>1</v>
      </c>
      <c r="E70" s="355"/>
      <c r="F70" s="348">
        <f t="shared" si="7"/>
        <v>0</v>
      </c>
    </row>
    <row r="71" spans="1:6" s="356" customFormat="1" ht="27" customHeight="1">
      <c r="A71" s="534"/>
      <c r="B71" s="463" t="s">
        <v>1731</v>
      </c>
      <c r="C71" s="353" t="s">
        <v>23</v>
      </c>
      <c r="D71" s="354">
        <v>1</v>
      </c>
      <c r="E71" s="355"/>
      <c r="F71" s="348">
        <f t="shared" si="7"/>
        <v>0</v>
      </c>
    </row>
    <row r="72" spans="1:6" s="356" customFormat="1" ht="27" customHeight="1">
      <c r="A72" s="534"/>
      <c r="B72" s="463" t="s">
        <v>1732</v>
      </c>
      <c r="C72" s="353" t="s">
        <v>23</v>
      </c>
      <c r="D72" s="354">
        <v>2</v>
      </c>
      <c r="E72" s="355"/>
      <c r="F72" s="348">
        <f t="shared" si="7"/>
        <v>0</v>
      </c>
    </row>
    <row r="73" spans="1:6" s="356" customFormat="1" ht="27" customHeight="1">
      <c r="A73" s="534"/>
      <c r="B73" s="463" t="s">
        <v>1733</v>
      </c>
      <c r="C73" s="353" t="s">
        <v>23</v>
      </c>
      <c r="D73" s="354">
        <v>4</v>
      </c>
      <c r="E73" s="355"/>
      <c r="F73" s="348">
        <f t="shared" si="7"/>
        <v>0</v>
      </c>
    </row>
    <row r="74" spans="1:6" s="356" customFormat="1" ht="27" customHeight="1">
      <c r="A74" s="534"/>
      <c r="B74" s="463" t="s">
        <v>1734</v>
      </c>
      <c r="C74" s="353" t="s">
        <v>23</v>
      </c>
      <c r="D74" s="354">
        <v>9</v>
      </c>
      <c r="E74" s="355"/>
      <c r="F74" s="348">
        <f t="shared" si="7"/>
        <v>0</v>
      </c>
    </row>
    <row r="75" spans="1:6" s="356" customFormat="1" ht="27" customHeight="1">
      <c r="A75" s="534"/>
      <c r="B75" s="463" t="s">
        <v>1735</v>
      </c>
      <c r="C75" s="353" t="s">
        <v>23</v>
      </c>
      <c r="D75" s="354">
        <v>1</v>
      </c>
      <c r="E75" s="355"/>
      <c r="F75" s="348">
        <f t="shared" si="7"/>
        <v>0</v>
      </c>
    </row>
    <row r="76" spans="1:6" s="356" customFormat="1" ht="27" customHeight="1">
      <c r="A76" s="534"/>
      <c r="B76" s="463" t="s">
        <v>1736</v>
      </c>
      <c r="C76" s="353" t="s">
        <v>23</v>
      </c>
      <c r="D76" s="354">
        <v>8</v>
      </c>
      <c r="E76" s="355"/>
      <c r="F76" s="348">
        <f t="shared" si="7"/>
        <v>0</v>
      </c>
    </row>
    <row r="77" spans="1:6" s="356" customFormat="1" ht="27" customHeight="1">
      <c r="A77" s="534"/>
      <c r="B77" s="463" t="s">
        <v>1737</v>
      </c>
      <c r="C77" s="353" t="s">
        <v>23</v>
      </c>
      <c r="D77" s="354">
        <v>1</v>
      </c>
      <c r="E77" s="355"/>
      <c r="F77" s="348">
        <f t="shared" si="7"/>
        <v>0</v>
      </c>
    </row>
    <row r="78" spans="1:6" s="356" customFormat="1" ht="27" customHeight="1">
      <c r="A78" s="534"/>
      <c r="B78" s="463" t="s">
        <v>1738</v>
      </c>
      <c r="C78" s="353" t="s">
        <v>23</v>
      </c>
      <c r="D78" s="354">
        <v>4</v>
      </c>
      <c r="E78" s="355"/>
      <c r="F78" s="348">
        <f t="shared" si="7"/>
        <v>0</v>
      </c>
    </row>
    <row r="79" spans="1:6" s="356" customFormat="1" ht="35.25" customHeight="1">
      <c r="A79" s="534"/>
      <c r="B79" s="463" t="s">
        <v>1739</v>
      </c>
      <c r="C79" s="353" t="s">
        <v>23</v>
      </c>
      <c r="D79" s="354">
        <v>2</v>
      </c>
      <c r="E79" s="355"/>
      <c r="F79" s="348">
        <f t="shared" si="7"/>
        <v>0</v>
      </c>
    </row>
    <row r="80" spans="1:6" s="356" customFormat="1" ht="26">
      <c r="A80" s="351" t="s">
        <v>1740</v>
      </c>
      <c r="B80" s="463" t="s">
        <v>1741</v>
      </c>
      <c r="C80" s="353" t="s">
        <v>418</v>
      </c>
      <c r="D80" s="354">
        <f>SUM(D47:D79)</f>
        <v>110</v>
      </c>
      <c r="E80" s="355"/>
      <c r="F80" s="348">
        <f t="shared" si="7"/>
        <v>0</v>
      </c>
    </row>
    <row r="81" spans="1:6" s="356" customFormat="1" ht="26">
      <c r="A81" s="351" t="s">
        <v>1742</v>
      </c>
      <c r="B81" s="463" t="s">
        <v>1743</v>
      </c>
      <c r="C81" s="353" t="s">
        <v>418</v>
      </c>
      <c r="D81" s="354">
        <f>D80</f>
        <v>110</v>
      </c>
      <c r="E81" s="355"/>
      <c r="F81" s="348">
        <f t="shared" si="7"/>
        <v>0</v>
      </c>
    </row>
    <row r="82" spans="1:6" s="356" customFormat="1" ht="26">
      <c r="A82" s="351" t="s">
        <v>1744</v>
      </c>
      <c r="B82" s="463" t="s">
        <v>1745</v>
      </c>
      <c r="C82" s="353" t="s">
        <v>418</v>
      </c>
      <c r="D82" s="354">
        <f>D81*4</f>
        <v>440</v>
      </c>
      <c r="E82" s="355"/>
      <c r="F82" s="348">
        <f t="shared" si="7"/>
        <v>0</v>
      </c>
    </row>
    <row r="83" spans="1:6" s="356" customFormat="1" ht="117">
      <c r="A83" s="351" t="s">
        <v>1746</v>
      </c>
      <c r="B83" s="463" t="s">
        <v>1747</v>
      </c>
      <c r="C83" s="353" t="s">
        <v>418</v>
      </c>
      <c r="D83" s="354">
        <f>SUM(D47:D65)</f>
        <v>73</v>
      </c>
      <c r="E83" s="355"/>
      <c r="F83" s="348">
        <f t="shared" si="7"/>
        <v>0</v>
      </c>
    </row>
    <row r="84" spans="1:6" s="356" customFormat="1" ht="65">
      <c r="A84" s="351" t="s">
        <v>1748</v>
      </c>
      <c r="B84" s="463" t="s">
        <v>1749</v>
      </c>
      <c r="C84" s="353" t="s">
        <v>418</v>
      </c>
      <c r="D84" s="354">
        <f>D83</f>
        <v>73</v>
      </c>
      <c r="E84" s="355"/>
      <c r="F84" s="348">
        <f t="shared" si="7"/>
        <v>0</v>
      </c>
    </row>
    <row r="85" spans="1:6" s="356" customFormat="1" ht="78">
      <c r="A85" s="351" t="s">
        <v>1750</v>
      </c>
      <c r="B85" s="463" t="s">
        <v>1751</v>
      </c>
      <c r="C85" s="353" t="s">
        <v>418</v>
      </c>
      <c r="D85" s="354">
        <f>D84</f>
        <v>73</v>
      </c>
      <c r="E85" s="355"/>
      <c r="F85" s="348">
        <f t="shared" si="7"/>
        <v>0</v>
      </c>
    </row>
    <row r="86" spans="1:6" s="356" customFormat="1" ht="52">
      <c r="A86" s="351" t="s">
        <v>1752</v>
      </c>
      <c r="B86" s="463" t="s">
        <v>1753</v>
      </c>
      <c r="C86" s="353" t="s">
        <v>418</v>
      </c>
      <c r="D86" s="354">
        <f>SUM(D66:D79)</f>
        <v>37</v>
      </c>
      <c r="E86" s="355"/>
      <c r="F86" s="348">
        <f t="shared" si="7"/>
        <v>0</v>
      </c>
    </row>
    <row r="87" spans="1:6" s="356" customFormat="1" ht="175.5" customHeight="1">
      <c r="A87" s="351" t="s">
        <v>1754</v>
      </c>
      <c r="B87" s="463" t="s">
        <v>1755</v>
      </c>
      <c r="C87" s="353" t="s">
        <v>418</v>
      </c>
      <c r="D87" s="354">
        <f>D86</f>
        <v>37</v>
      </c>
      <c r="E87" s="355"/>
      <c r="F87" s="348">
        <f t="shared" si="7"/>
        <v>0</v>
      </c>
    </row>
    <row r="88" spans="1:6" s="356" customFormat="1" ht="52">
      <c r="A88" s="351" t="s">
        <v>1756</v>
      </c>
      <c r="B88" s="463" t="s">
        <v>1757</v>
      </c>
      <c r="C88" s="353" t="s">
        <v>0</v>
      </c>
      <c r="D88" s="354">
        <f>D87*2</f>
        <v>74</v>
      </c>
      <c r="E88" s="355"/>
      <c r="F88" s="348">
        <f t="shared" si="7"/>
        <v>0</v>
      </c>
    </row>
    <row r="89" spans="1:6" s="356" customFormat="1" ht="130">
      <c r="A89" s="351" t="s">
        <v>1758</v>
      </c>
      <c r="B89" s="463" t="s">
        <v>1759</v>
      </c>
      <c r="C89" s="353" t="s">
        <v>23</v>
      </c>
      <c r="D89" s="354">
        <v>4</v>
      </c>
      <c r="E89" s="355"/>
      <c r="F89" s="348">
        <f t="shared" si="7"/>
        <v>0</v>
      </c>
    </row>
    <row r="90" spans="1:6" s="356" customFormat="1" ht="26">
      <c r="A90" s="351" t="s">
        <v>1760</v>
      </c>
      <c r="B90" s="463" t="s">
        <v>1761</v>
      </c>
      <c r="C90" s="353" t="s">
        <v>418</v>
      </c>
      <c r="D90" s="354">
        <f>D89</f>
        <v>4</v>
      </c>
      <c r="E90" s="355"/>
      <c r="F90" s="348">
        <f t="shared" si="7"/>
        <v>0</v>
      </c>
    </row>
    <row r="91" spans="1:6" s="356" customFormat="1" ht="117">
      <c r="A91" s="351" t="s">
        <v>1762</v>
      </c>
      <c r="B91" s="463" t="s">
        <v>1747</v>
      </c>
      <c r="C91" s="353" t="s">
        <v>418</v>
      </c>
      <c r="D91" s="354">
        <f>D90</f>
        <v>4</v>
      </c>
      <c r="E91" s="355"/>
      <c r="F91" s="348">
        <f t="shared" si="7"/>
        <v>0</v>
      </c>
    </row>
    <row r="92" spans="1:6" s="356" customFormat="1" ht="65">
      <c r="A92" s="351" t="s">
        <v>1763</v>
      </c>
      <c r="B92" s="463" t="s">
        <v>1749</v>
      </c>
      <c r="C92" s="353" t="s">
        <v>418</v>
      </c>
      <c r="D92" s="354">
        <f>D91</f>
        <v>4</v>
      </c>
      <c r="E92" s="355"/>
      <c r="F92" s="348">
        <f t="shared" si="7"/>
        <v>0</v>
      </c>
    </row>
    <row r="93" spans="1:6" s="356" customFormat="1" ht="78">
      <c r="A93" s="351" t="s">
        <v>1764</v>
      </c>
      <c r="B93" s="463" t="s">
        <v>1751</v>
      </c>
      <c r="C93" s="353" t="s">
        <v>418</v>
      </c>
      <c r="D93" s="354">
        <f>D92</f>
        <v>4</v>
      </c>
      <c r="E93" s="355"/>
      <c r="F93" s="348">
        <f t="shared" si="7"/>
        <v>0</v>
      </c>
    </row>
    <row r="94" spans="1:6" s="356" customFormat="1" ht="39">
      <c r="A94" s="351" t="s">
        <v>1765</v>
      </c>
      <c r="B94" s="463" t="s">
        <v>1766</v>
      </c>
      <c r="C94" s="353"/>
      <c r="D94" s="354"/>
      <c r="E94" s="355"/>
      <c r="F94" s="348"/>
    </row>
    <row r="95" spans="1:6" s="356" customFormat="1">
      <c r="A95" s="534"/>
      <c r="B95" s="463" t="s">
        <v>1767</v>
      </c>
      <c r="C95" s="353" t="s">
        <v>0</v>
      </c>
      <c r="D95" s="354">
        <v>10</v>
      </c>
      <c r="E95" s="355"/>
      <c r="F95" s="348">
        <f t="shared" si="7"/>
        <v>0</v>
      </c>
    </row>
    <row r="96" spans="1:6" s="356" customFormat="1">
      <c r="A96" s="534"/>
      <c r="B96" s="463" t="s">
        <v>1768</v>
      </c>
      <c r="C96" s="353" t="s">
        <v>0</v>
      </c>
      <c r="D96" s="354">
        <v>12</v>
      </c>
      <c r="E96" s="355"/>
      <c r="F96" s="348">
        <f t="shared" si="7"/>
        <v>0</v>
      </c>
    </row>
    <row r="97" spans="1:15" s="356" customFormat="1">
      <c r="A97" s="534"/>
      <c r="B97" s="463" t="s">
        <v>1769</v>
      </c>
      <c r="C97" s="353" t="s">
        <v>0</v>
      </c>
      <c r="D97" s="354">
        <v>4</v>
      </c>
      <c r="E97" s="355"/>
      <c r="F97" s="348">
        <f t="shared" si="7"/>
        <v>0</v>
      </c>
    </row>
    <row r="98" spans="1:15" s="356" customFormat="1" ht="26">
      <c r="A98" s="534"/>
      <c r="B98" s="463" t="s">
        <v>1770</v>
      </c>
      <c r="C98" s="353" t="s">
        <v>0</v>
      </c>
      <c r="D98" s="354">
        <v>8</v>
      </c>
      <c r="E98" s="355"/>
      <c r="F98" s="348">
        <f t="shared" si="7"/>
        <v>0</v>
      </c>
    </row>
    <row r="99" spans="1:15" s="356" customFormat="1" ht="136.5" customHeight="1">
      <c r="A99" s="351" t="s">
        <v>1771</v>
      </c>
      <c r="B99" s="463" t="s">
        <v>1772</v>
      </c>
      <c r="C99" s="353"/>
      <c r="D99" s="354"/>
      <c r="E99" s="355"/>
      <c r="F99" s="348"/>
    </row>
    <row r="100" spans="1:15" s="356" customFormat="1">
      <c r="A100" s="534"/>
      <c r="B100" s="463" t="s">
        <v>1773</v>
      </c>
      <c r="C100" s="353" t="s">
        <v>418</v>
      </c>
      <c r="D100" s="354">
        <v>1</v>
      </c>
      <c r="E100" s="355"/>
      <c r="F100" s="348">
        <f t="shared" ref="F100:F103" si="8">ROUND((D100*E100),2)</f>
        <v>0</v>
      </c>
    </row>
    <row r="101" spans="1:15" s="356" customFormat="1">
      <c r="A101" s="534"/>
      <c r="B101" s="463" t="s">
        <v>1774</v>
      </c>
      <c r="C101" s="353" t="s">
        <v>418</v>
      </c>
      <c r="D101" s="354">
        <v>5</v>
      </c>
      <c r="E101" s="355"/>
      <c r="F101" s="348">
        <f t="shared" si="8"/>
        <v>0</v>
      </c>
    </row>
    <row r="102" spans="1:15" s="356" customFormat="1">
      <c r="A102" s="534"/>
      <c r="B102" s="463" t="s">
        <v>1775</v>
      </c>
      <c r="C102" s="353" t="s">
        <v>418</v>
      </c>
      <c r="D102" s="354">
        <v>2</v>
      </c>
      <c r="E102" s="355"/>
      <c r="F102" s="348">
        <f t="shared" si="8"/>
        <v>0</v>
      </c>
    </row>
    <row r="103" spans="1:15" s="356" customFormat="1" ht="26">
      <c r="A103" s="534"/>
      <c r="B103" s="463" t="s">
        <v>1776</v>
      </c>
      <c r="C103" s="511" t="s">
        <v>418</v>
      </c>
      <c r="D103" s="512">
        <v>2</v>
      </c>
      <c r="E103" s="355"/>
      <c r="F103" s="348">
        <f t="shared" si="8"/>
        <v>0</v>
      </c>
    </row>
    <row r="104" spans="1:15" ht="169">
      <c r="A104" s="351" t="s">
        <v>1777</v>
      </c>
      <c r="B104" s="463" t="s">
        <v>1778</v>
      </c>
      <c r="C104" s="353"/>
      <c r="D104" s="354"/>
      <c r="E104" s="355"/>
      <c r="F104" s="513"/>
      <c r="G104" s="467"/>
      <c r="J104" s="467"/>
      <c r="K104" s="467"/>
      <c r="L104" s="467"/>
      <c r="M104" s="467"/>
      <c r="N104" s="467"/>
      <c r="O104" s="467"/>
    </row>
    <row r="105" spans="1:15" s="356" customFormat="1" ht="26">
      <c r="A105" s="534"/>
      <c r="B105" s="463" t="s">
        <v>1779</v>
      </c>
      <c r="C105" s="353" t="s">
        <v>418</v>
      </c>
      <c r="D105" s="354">
        <v>2</v>
      </c>
      <c r="E105" s="355"/>
      <c r="F105" s="348">
        <f t="shared" ref="F105" si="9">ROUND((D105*E105),2)</f>
        <v>0</v>
      </c>
    </row>
    <row r="106" spans="1:15" s="356" customFormat="1" ht="65">
      <c r="A106" s="351" t="s">
        <v>1780</v>
      </c>
      <c r="B106" s="463" t="s">
        <v>1781</v>
      </c>
      <c r="C106" s="353"/>
      <c r="D106" s="354"/>
      <c r="E106" s="355"/>
      <c r="F106" s="492"/>
    </row>
    <row r="107" spans="1:15" s="356" customFormat="1">
      <c r="A107" s="534"/>
      <c r="B107" s="463" t="s">
        <v>1782</v>
      </c>
      <c r="C107" s="353" t="s">
        <v>1543</v>
      </c>
      <c r="D107" s="354">
        <v>1940</v>
      </c>
      <c r="E107" s="355"/>
      <c r="F107" s="348">
        <f t="shared" ref="F107:F120" si="10">ROUND((D107*E107),2)</f>
        <v>0</v>
      </c>
    </row>
    <row r="108" spans="1:15" s="356" customFormat="1">
      <c r="A108" s="534"/>
      <c r="B108" s="463" t="s">
        <v>1783</v>
      </c>
      <c r="C108" s="353" t="s">
        <v>1543</v>
      </c>
      <c r="D108" s="354">
        <v>220</v>
      </c>
      <c r="E108" s="355"/>
      <c r="F108" s="348">
        <f t="shared" si="10"/>
        <v>0</v>
      </c>
    </row>
    <row r="109" spans="1:15" s="356" customFormat="1">
      <c r="A109" s="534"/>
      <c r="B109" s="463" t="s">
        <v>1784</v>
      </c>
      <c r="C109" s="353" t="s">
        <v>1543</v>
      </c>
      <c r="D109" s="354">
        <v>135</v>
      </c>
      <c r="E109" s="355"/>
      <c r="F109" s="348">
        <f t="shared" si="10"/>
        <v>0</v>
      </c>
    </row>
    <row r="110" spans="1:15" s="356" customFormat="1">
      <c r="A110" s="534"/>
      <c r="B110" s="463" t="s">
        <v>1785</v>
      </c>
      <c r="C110" s="353" t="s">
        <v>1543</v>
      </c>
      <c r="D110" s="354">
        <v>85</v>
      </c>
      <c r="E110" s="355"/>
      <c r="F110" s="348">
        <f t="shared" si="10"/>
        <v>0</v>
      </c>
    </row>
    <row r="111" spans="1:15" s="356" customFormat="1" ht="26">
      <c r="A111" s="534"/>
      <c r="B111" s="463" t="s">
        <v>1786</v>
      </c>
      <c r="C111" s="353" t="s">
        <v>1543</v>
      </c>
      <c r="D111" s="354">
        <v>20</v>
      </c>
      <c r="E111" s="355"/>
      <c r="F111" s="348">
        <f t="shared" si="10"/>
        <v>0</v>
      </c>
    </row>
    <row r="112" spans="1:15" s="356" customFormat="1" ht="88.5" customHeight="1">
      <c r="A112" s="351" t="s">
        <v>1787</v>
      </c>
      <c r="B112" s="463" t="s">
        <v>1788</v>
      </c>
      <c r="C112" s="353"/>
      <c r="D112" s="354"/>
      <c r="E112" s="355"/>
      <c r="F112" s="348"/>
    </row>
    <row r="113" spans="1:15" s="356" customFormat="1">
      <c r="A113" s="534"/>
      <c r="B113" s="463" t="s">
        <v>1789</v>
      </c>
      <c r="C113" s="353" t="s">
        <v>1543</v>
      </c>
      <c r="D113" s="354">
        <v>60</v>
      </c>
      <c r="E113" s="355"/>
      <c r="F113" s="348">
        <f t="shared" si="10"/>
        <v>0</v>
      </c>
    </row>
    <row r="114" spans="1:15">
      <c r="A114" s="534"/>
      <c r="B114" s="463" t="s">
        <v>1790</v>
      </c>
      <c r="C114" s="353" t="s">
        <v>1543</v>
      </c>
      <c r="D114" s="354">
        <v>30</v>
      </c>
      <c r="E114" s="355"/>
      <c r="F114" s="348">
        <f t="shared" si="10"/>
        <v>0</v>
      </c>
      <c r="G114" s="467"/>
      <c r="J114" s="467"/>
      <c r="K114" s="467"/>
      <c r="L114" s="467"/>
      <c r="M114" s="467"/>
      <c r="N114" s="467"/>
      <c r="O114" s="467"/>
    </row>
    <row r="115" spans="1:15">
      <c r="A115" s="534"/>
      <c r="B115" s="463" t="s">
        <v>1791</v>
      </c>
      <c r="C115" s="353" t="s">
        <v>1543</v>
      </c>
      <c r="D115" s="354">
        <v>30</v>
      </c>
      <c r="E115" s="355"/>
      <c r="F115" s="348">
        <f t="shared" si="10"/>
        <v>0</v>
      </c>
      <c r="G115" s="467"/>
      <c r="J115" s="467"/>
      <c r="K115" s="467"/>
      <c r="L115" s="467"/>
      <c r="M115" s="467"/>
      <c r="N115" s="467"/>
      <c r="O115" s="467"/>
    </row>
    <row r="116" spans="1:15" s="356" customFormat="1" ht="26">
      <c r="A116" s="534"/>
      <c r="B116" s="463" t="s">
        <v>1792</v>
      </c>
      <c r="C116" s="353" t="s">
        <v>1543</v>
      </c>
      <c r="D116" s="354">
        <v>40</v>
      </c>
      <c r="E116" s="355"/>
      <c r="F116" s="348">
        <f t="shared" si="10"/>
        <v>0</v>
      </c>
    </row>
    <row r="117" spans="1:15" s="356" customFormat="1" ht="78">
      <c r="A117" s="351" t="s">
        <v>1793</v>
      </c>
      <c r="B117" s="463" t="s">
        <v>1794</v>
      </c>
      <c r="C117" s="353" t="s">
        <v>418</v>
      </c>
      <c r="D117" s="354">
        <v>4</v>
      </c>
      <c r="E117" s="355"/>
      <c r="F117" s="348">
        <f t="shared" si="10"/>
        <v>0</v>
      </c>
    </row>
    <row r="118" spans="1:15" s="356" customFormat="1" ht="39">
      <c r="A118" s="351" t="s">
        <v>1795</v>
      </c>
      <c r="B118" s="463" t="s">
        <v>1796</v>
      </c>
      <c r="C118" s="353" t="s">
        <v>0</v>
      </c>
      <c r="D118" s="354">
        <v>10</v>
      </c>
      <c r="E118" s="355"/>
      <c r="F118" s="348">
        <f t="shared" si="10"/>
        <v>0</v>
      </c>
    </row>
    <row r="119" spans="1:15" s="356" customFormat="1" ht="52">
      <c r="A119" s="351" t="s">
        <v>1797</v>
      </c>
      <c r="B119" s="463" t="s">
        <v>1798</v>
      </c>
      <c r="C119" s="353" t="s">
        <v>0</v>
      </c>
      <c r="D119" s="354">
        <v>12</v>
      </c>
      <c r="E119" s="355"/>
      <c r="F119" s="348">
        <f t="shared" si="10"/>
        <v>0</v>
      </c>
    </row>
    <row r="120" spans="1:15" s="356" customFormat="1" ht="78">
      <c r="A120" s="351" t="s">
        <v>1799</v>
      </c>
      <c r="B120" s="463" t="s">
        <v>1800</v>
      </c>
      <c r="C120" s="353" t="s">
        <v>1543</v>
      </c>
      <c r="D120" s="354">
        <v>200</v>
      </c>
      <c r="E120" s="355"/>
      <c r="F120" s="348">
        <f t="shared" si="10"/>
        <v>0</v>
      </c>
    </row>
    <row r="121" spans="1:15" s="356" customFormat="1" ht="39">
      <c r="A121" s="351" t="s">
        <v>1801</v>
      </c>
      <c r="B121" s="463" t="s">
        <v>1802</v>
      </c>
      <c r="C121" s="353"/>
      <c r="D121" s="354"/>
      <c r="E121" s="355"/>
      <c r="F121" s="492"/>
    </row>
    <row r="122" spans="1:15" s="356" customFormat="1">
      <c r="A122" s="534"/>
      <c r="B122" s="463" t="s">
        <v>1803</v>
      </c>
      <c r="C122" s="353" t="s">
        <v>0</v>
      </c>
      <c r="D122" s="354">
        <v>80</v>
      </c>
      <c r="E122" s="355"/>
      <c r="F122" s="348">
        <f t="shared" ref="F122:F124" si="11">ROUND((D122*E122),2)</f>
        <v>0</v>
      </c>
    </row>
    <row r="123" spans="1:15" s="356" customFormat="1" ht="26">
      <c r="A123" s="534"/>
      <c r="B123" s="463" t="s">
        <v>1804</v>
      </c>
      <c r="C123" s="353" t="s">
        <v>0</v>
      </c>
      <c r="D123" s="354">
        <v>20</v>
      </c>
      <c r="E123" s="355"/>
      <c r="F123" s="348">
        <f t="shared" si="11"/>
        <v>0</v>
      </c>
    </row>
    <row r="124" spans="1:15" s="356" customFormat="1" ht="78">
      <c r="A124" s="351" t="s">
        <v>1805</v>
      </c>
      <c r="B124" s="463" t="s">
        <v>1806</v>
      </c>
      <c r="C124" s="462" t="s">
        <v>1543</v>
      </c>
      <c r="D124" s="354">
        <v>150</v>
      </c>
      <c r="E124" s="355"/>
      <c r="F124" s="348">
        <f t="shared" si="11"/>
        <v>0</v>
      </c>
    </row>
    <row r="125" spans="1:15" s="356" customFormat="1" ht="143">
      <c r="A125" s="351" t="s">
        <v>1807</v>
      </c>
      <c r="B125" s="465" t="s">
        <v>1808</v>
      </c>
      <c r="C125" s="353"/>
      <c r="D125" s="354"/>
      <c r="E125" s="355"/>
      <c r="F125" s="492"/>
    </row>
    <row r="126" spans="1:15" s="356" customFormat="1">
      <c r="A126" s="534"/>
      <c r="B126" s="463" t="s">
        <v>1809</v>
      </c>
      <c r="C126" s="353" t="s">
        <v>1543</v>
      </c>
      <c r="D126" s="354">
        <f>ROUND((D107*0.7),0)</f>
        <v>1358</v>
      </c>
      <c r="E126" s="355"/>
      <c r="F126" s="348">
        <f t="shared" ref="F126:F147" si="12">ROUND((D126*E126),2)</f>
        <v>0</v>
      </c>
    </row>
    <row r="127" spans="1:15" s="356" customFormat="1">
      <c r="A127" s="534"/>
      <c r="B127" s="463" t="s">
        <v>1810</v>
      </c>
      <c r="C127" s="353" t="s">
        <v>1543</v>
      </c>
      <c r="D127" s="354">
        <f>D108</f>
        <v>220</v>
      </c>
      <c r="E127" s="355"/>
      <c r="F127" s="348">
        <f t="shared" si="12"/>
        <v>0</v>
      </c>
    </row>
    <row r="128" spans="1:15" s="356" customFormat="1">
      <c r="A128" s="534"/>
      <c r="B128" s="463" t="s">
        <v>1811</v>
      </c>
      <c r="C128" s="353" t="s">
        <v>1543</v>
      </c>
      <c r="D128" s="354">
        <f>D109</f>
        <v>135</v>
      </c>
      <c r="E128" s="355"/>
      <c r="F128" s="348">
        <f t="shared" si="12"/>
        <v>0</v>
      </c>
    </row>
    <row r="129" spans="1:6" s="356" customFormat="1">
      <c r="A129" s="534"/>
      <c r="B129" s="463" t="s">
        <v>1812</v>
      </c>
      <c r="C129" s="353" t="s">
        <v>1543</v>
      </c>
      <c r="D129" s="354">
        <f>D110</f>
        <v>85</v>
      </c>
      <c r="E129" s="355"/>
      <c r="F129" s="348">
        <f t="shared" si="12"/>
        <v>0</v>
      </c>
    </row>
    <row r="130" spans="1:6" s="356" customFormat="1">
      <c r="A130" s="534"/>
      <c r="B130" s="463" t="s">
        <v>1813</v>
      </c>
      <c r="C130" s="353" t="s">
        <v>1543</v>
      </c>
      <c r="D130" s="354">
        <f>D111</f>
        <v>20</v>
      </c>
      <c r="E130" s="355"/>
      <c r="F130" s="348">
        <f t="shared" si="12"/>
        <v>0</v>
      </c>
    </row>
    <row r="131" spans="1:6" s="356" customFormat="1">
      <c r="A131" s="534"/>
      <c r="B131" s="463" t="s">
        <v>1814</v>
      </c>
      <c r="C131" s="353" t="s">
        <v>1543</v>
      </c>
      <c r="D131" s="354">
        <f>D113</f>
        <v>60</v>
      </c>
      <c r="E131" s="355"/>
      <c r="F131" s="348">
        <f t="shared" si="12"/>
        <v>0</v>
      </c>
    </row>
    <row r="132" spans="1:6" s="356" customFormat="1">
      <c r="A132" s="534"/>
      <c r="B132" s="463" t="s">
        <v>1815</v>
      </c>
      <c r="C132" s="353" t="s">
        <v>1543</v>
      </c>
      <c r="D132" s="354">
        <f>D114</f>
        <v>30</v>
      </c>
      <c r="E132" s="355"/>
      <c r="F132" s="348">
        <f t="shared" si="12"/>
        <v>0</v>
      </c>
    </row>
    <row r="133" spans="1:6" s="356" customFormat="1">
      <c r="A133" s="534"/>
      <c r="B133" s="463" t="s">
        <v>1816</v>
      </c>
      <c r="C133" s="353" t="s">
        <v>1543</v>
      </c>
      <c r="D133" s="354">
        <f>D115</f>
        <v>30</v>
      </c>
      <c r="E133" s="355"/>
      <c r="F133" s="348">
        <f t="shared" si="12"/>
        <v>0</v>
      </c>
    </row>
    <row r="134" spans="1:6" s="356" customFormat="1">
      <c r="A134" s="534"/>
      <c r="B134" s="463" t="s">
        <v>1817</v>
      </c>
      <c r="C134" s="353" t="s">
        <v>1543</v>
      </c>
      <c r="D134" s="354">
        <f>D116</f>
        <v>40</v>
      </c>
      <c r="E134" s="355"/>
      <c r="F134" s="348">
        <f t="shared" si="12"/>
        <v>0</v>
      </c>
    </row>
    <row r="135" spans="1:6" s="356" customFormat="1" ht="117">
      <c r="A135" s="534"/>
      <c r="B135" s="463" t="s">
        <v>1818</v>
      </c>
      <c r="C135" s="353" t="s">
        <v>1819</v>
      </c>
      <c r="D135" s="354">
        <v>120</v>
      </c>
      <c r="E135" s="355"/>
      <c r="F135" s="348">
        <f t="shared" si="12"/>
        <v>0</v>
      </c>
    </row>
    <row r="136" spans="1:6" s="356" customFormat="1" ht="78">
      <c r="A136" s="351" t="s">
        <v>1820</v>
      </c>
      <c r="B136" s="463" t="s">
        <v>1821</v>
      </c>
      <c r="C136" s="462" t="s">
        <v>39</v>
      </c>
      <c r="D136" s="354">
        <v>300</v>
      </c>
      <c r="E136" s="355"/>
      <c r="F136" s="348">
        <f t="shared" si="12"/>
        <v>0</v>
      </c>
    </row>
    <row r="137" spans="1:6" s="356" customFormat="1" ht="65">
      <c r="A137" s="351" t="s">
        <v>1822</v>
      </c>
      <c r="B137" s="463" t="s">
        <v>1823</v>
      </c>
      <c r="C137" s="353" t="s">
        <v>39</v>
      </c>
      <c r="D137" s="354">
        <v>100</v>
      </c>
      <c r="E137" s="355"/>
      <c r="F137" s="348">
        <f t="shared" si="12"/>
        <v>0</v>
      </c>
    </row>
    <row r="138" spans="1:6" s="356" customFormat="1" ht="39">
      <c r="A138" s="351" t="s">
        <v>1824</v>
      </c>
      <c r="B138" s="463" t="s">
        <v>1825</v>
      </c>
      <c r="C138" s="353" t="s">
        <v>418</v>
      </c>
      <c r="D138" s="354">
        <v>1</v>
      </c>
      <c r="E138" s="355"/>
      <c r="F138" s="348">
        <f t="shared" si="12"/>
        <v>0</v>
      </c>
    </row>
    <row r="139" spans="1:6" s="356" customFormat="1" ht="39">
      <c r="A139" s="351" t="s">
        <v>1826</v>
      </c>
      <c r="B139" s="463" t="s">
        <v>1827</v>
      </c>
      <c r="C139" s="353" t="s">
        <v>1325</v>
      </c>
      <c r="D139" s="354">
        <v>20</v>
      </c>
      <c r="E139" s="355"/>
      <c r="F139" s="348">
        <f t="shared" si="12"/>
        <v>0</v>
      </c>
    </row>
    <row r="140" spans="1:6" s="356" customFormat="1" ht="39">
      <c r="A140" s="351" t="s">
        <v>1828</v>
      </c>
      <c r="B140" s="463" t="s">
        <v>1829</v>
      </c>
      <c r="C140" s="353" t="s">
        <v>0</v>
      </c>
      <c r="D140" s="354">
        <v>80</v>
      </c>
      <c r="E140" s="355"/>
      <c r="F140" s="348">
        <f t="shared" si="12"/>
        <v>0</v>
      </c>
    </row>
    <row r="141" spans="1:6" s="356" customFormat="1" ht="78">
      <c r="A141" s="351" t="s">
        <v>1830</v>
      </c>
      <c r="B141" s="463" t="s">
        <v>1831</v>
      </c>
      <c r="C141" s="353" t="s">
        <v>0</v>
      </c>
      <c r="D141" s="354">
        <v>20</v>
      </c>
      <c r="E141" s="355"/>
      <c r="F141" s="348">
        <f t="shared" si="12"/>
        <v>0</v>
      </c>
    </row>
    <row r="142" spans="1:6" s="356" customFormat="1" ht="65">
      <c r="A142" s="351" t="s">
        <v>1832</v>
      </c>
      <c r="B142" s="463" t="s">
        <v>1833</v>
      </c>
      <c r="C142" s="353" t="s">
        <v>418</v>
      </c>
      <c r="D142" s="354">
        <v>1</v>
      </c>
      <c r="E142" s="355"/>
      <c r="F142" s="348">
        <f t="shared" si="12"/>
        <v>0</v>
      </c>
    </row>
    <row r="143" spans="1:6" s="356" customFormat="1" ht="65">
      <c r="A143" s="351" t="s">
        <v>1834</v>
      </c>
      <c r="B143" s="463" t="s">
        <v>1835</v>
      </c>
      <c r="C143" s="353" t="s">
        <v>418</v>
      </c>
      <c r="D143" s="354">
        <v>1</v>
      </c>
      <c r="E143" s="355"/>
      <c r="F143" s="348">
        <f t="shared" si="12"/>
        <v>0</v>
      </c>
    </row>
    <row r="144" spans="1:6" s="356" customFormat="1" ht="39">
      <c r="A144" s="351" t="s">
        <v>1836</v>
      </c>
      <c r="B144" s="352" t="s">
        <v>1114</v>
      </c>
      <c r="C144" s="353" t="s">
        <v>418</v>
      </c>
      <c r="D144" s="354">
        <v>1</v>
      </c>
      <c r="E144" s="355"/>
      <c r="F144" s="348">
        <f t="shared" si="12"/>
        <v>0</v>
      </c>
    </row>
    <row r="145" spans="1:6" s="356" customFormat="1" ht="39">
      <c r="A145" s="351" t="s">
        <v>1837</v>
      </c>
      <c r="B145" s="463" t="s">
        <v>1838</v>
      </c>
      <c r="C145" s="353" t="s">
        <v>418</v>
      </c>
      <c r="D145" s="354">
        <v>1</v>
      </c>
      <c r="E145" s="355"/>
      <c r="F145" s="348">
        <f t="shared" si="12"/>
        <v>0</v>
      </c>
    </row>
    <row r="146" spans="1:6" s="356" customFormat="1" ht="52">
      <c r="A146" s="351" t="s">
        <v>1839</v>
      </c>
      <c r="B146" s="463" t="s">
        <v>1840</v>
      </c>
      <c r="C146" s="353" t="s">
        <v>418</v>
      </c>
      <c r="D146" s="354">
        <v>1</v>
      </c>
      <c r="E146" s="355"/>
      <c r="F146" s="348">
        <f t="shared" si="12"/>
        <v>0</v>
      </c>
    </row>
    <row r="147" spans="1:6" s="356" customFormat="1" ht="39">
      <c r="A147" s="703" t="s">
        <v>1841</v>
      </c>
      <c r="B147" s="514" t="s">
        <v>1626</v>
      </c>
      <c r="C147" s="515" t="s">
        <v>418</v>
      </c>
      <c r="D147" s="516">
        <v>60</v>
      </c>
      <c r="E147" s="504"/>
      <c r="F147" s="505">
        <f t="shared" si="12"/>
        <v>0</v>
      </c>
    </row>
    <row r="148" spans="1:6" s="484" customFormat="1" ht="39">
      <c r="A148" s="988"/>
      <c r="B148" s="517" t="s">
        <v>1842</v>
      </c>
      <c r="C148" s="480"/>
      <c r="D148" s="481"/>
      <c r="E148" s="518"/>
      <c r="F148" s="483">
        <f>SUM(F149:F241)</f>
        <v>0</v>
      </c>
    </row>
    <row r="149" spans="1:6" s="356" customFormat="1" ht="143">
      <c r="A149" s="659" t="s">
        <v>1843</v>
      </c>
      <c r="B149" s="519" t="s">
        <v>1844</v>
      </c>
      <c r="C149" s="520"/>
      <c r="D149" s="508"/>
      <c r="E149" s="521"/>
      <c r="F149" s="522" t="s">
        <v>46</v>
      </c>
    </row>
    <row r="150" spans="1:6" s="356" customFormat="1" ht="221">
      <c r="A150" s="534"/>
      <c r="B150" s="463" t="s">
        <v>1845</v>
      </c>
      <c r="C150" s="462" t="s">
        <v>418</v>
      </c>
      <c r="D150" s="354">
        <v>20</v>
      </c>
      <c r="E150" s="355"/>
      <c r="F150" s="348">
        <f t="shared" ref="F150:F160" si="13">ROUND((D150*E150),2)</f>
        <v>0</v>
      </c>
    </row>
    <row r="151" spans="1:6" s="356" customFormat="1" ht="221">
      <c r="A151" s="534"/>
      <c r="B151" s="463" t="s">
        <v>1846</v>
      </c>
      <c r="C151" s="462" t="s">
        <v>418</v>
      </c>
      <c r="D151" s="354">
        <v>35</v>
      </c>
      <c r="E151" s="355"/>
      <c r="F151" s="348">
        <f t="shared" si="13"/>
        <v>0</v>
      </c>
    </row>
    <row r="152" spans="1:6" s="356" customFormat="1" ht="221">
      <c r="A152" s="534"/>
      <c r="B152" s="463" t="s">
        <v>1847</v>
      </c>
      <c r="C152" s="462" t="s">
        <v>418</v>
      </c>
      <c r="D152" s="354">
        <v>10</v>
      </c>
      <c r="E152" s="355"/>
      <c r="F152" s="348">
        <f t="shared" si="13"/>
        <v>0</v>
      </c>
    </row>
    <row r="153" spans="1:6" s="356" customFormat="1" ht="221">
      <c r="A153" s="534"/>
      <c r="B153" s="523" t="s">
        <v>1848</v>
      </c>
      <c r="C153" s="462" t="s">
        <v>418</v>
      </c>
      <c r="D153" s="354">
        <v>17</v>
      </c>
      <c r="E153" s="355"/>
      <c r="F153" s="348">
        <f t="shared" si="13"/>
        <v>0</v>
      </c>
    </row>
    <row r="154" spans="1:6" s="356" customFormat="1" ht="156">
      <c r="A154" s="351" t="s">
        <v>1849</v>
      </c>
      <c r="B154" s="463" t="s">
        <v>1850</v>
      </c>
      <c r="C154" s="353"/>
      <c r="D154" s="354"/>
      <c r="E154" s="355"/>
      <c r="F154" s="348"/>
    </row>
    <row r="155" spans="1:6" s="356" customFormat="1">
      <c r="A155" s="534"/>
      <c r="B155" s="463" t="s">
        <v>1851</v>
      </c>
      <c r="C155" s="353" t="s">
        <v>418</v>
      </c>
      <c r="D155" s="354">
        <f>SUM(D149:D154)</f>
        <v>82</v>
      </c>
      <c r="E155" s="355"/>
      <c r="F155" s="348">
        <f t="shared" si="13"/>
        <v>0</v>
      </c>
    </row>
    <row r="156" spans="1:6" s="356" customFormat="1" ht="26">
      <c r="A156" s="534"/>
      <c r="B156" s="463" t="s">
        <v>1852</v>
      </c>
      <c r="C156" s="353" t="s">
        <v>418</v>
      </c>
      <c r="D156" s="354">
        <f>D155</f>
        <v>82</v>
      </c>
      <c r="E156" s="355"/>
      <c r="F156" s="348">
        <f t="shared" si="13"/>
        <v>0</v>
      </c>
    </row>
    <row r="157" spans="1:6" s="356" customFormat="1" ht="39">
      <c r="A157" s="351" t="s">
        <v>1853</v>
      </c>
      <c r="B157" s="463" t="s">
        <v>1854</v>
      </c>
      <c r="C157" s="353" t="s">
        <v>0</v>
      </c>
      <c r="D157" s="354">
        <f>SUM(D155:D156)*2</f>
        <v>328</v>
      </c>
      <c r="E157" s="355"/>
      <c r="F157" s="348">
        <f t="shared" si="13"/>
        <v>0</v>
      </c>
    </row>
    <row r="158" spans="1:6" s="356" customFormat="1" ht="78">
      <c r="A158" s="351" t="s">
        <v>1855</v>
      </c>
      <c r="B158" s="463" t="s">
        <v>1856</v>
      </c>
      <c r="C158" s="353" t="s">
        <v>0</v>
      </c>
      <c r="D158" s="354">
        <f>D157</f>
        <v>328</v>
      </c>
      <c r="E158" s="355"/>
      <c r="F158" s="348">
        <f t="shared" si="13"/>
        <v>0</v>
      </c>
    </row>
    <row r="159" spans="1:6" s="356" customFormat="1" ht="39">
      <c r="A159" s="351" t="s">
        <v>1857</v>
      </c>
      <c r="B159" s="463" t="s">
        <v>1858</v>
      </c>
      <c r="C159" s="353" t="s">
        <v>0</v>
      </c>
      <c r="D159" s="354">
        <f>D155</f>
        <v>82</v>
      </c>
      <c r="E159" s="355"/>
      <c r="F159" s="348">
        <f t="shared" si="13"/>
        <v>0</v>
      </c>
    </row>
    <row r="160" spans="1:6" s="356" customFormat="1" ht="39">
      <c r="A160" s="351" t="s">
        <v>1859</v>
      </c>
      <c r="B160" s="463" t="s">
        <v>1860</v>
      </c>
      <c r="C160" s="353" t="s">
        <v>0</v>
      </c>
      <c r="D160" s="354">
        <f>D159</f>
        <v>82</v>
      </c>
      <c r="E160" s="355"/>
      <c r="F160" s="348">
        <f t="shared" si="13"/>
        <v>0</v>
      </c>
    </row>
    <row r="161" spans="1:6" s="356" customFormat="1" ht="236.25" customHeight="1">
      <c r="A161" s="351" t="s">
        <v>1861</v>
      </c>
      <c r="B161" s="463" t="s">
        <v>1862</v>
      </c>
      <c r="C161" s="353"/>
      <c r="D161" s="354"/>
      <c r="E161" s="355"/>
      <c r="F161" s="492"/>
    </row>
    <row r="162" spans="1:6" s="356" customFormat="1" ht="169">
      <c r="A162" s="534"/>
      <c r="B162" s="463" t="s">
        <v>1863</v>
      </c>
      <c r="C162" s="462" t="s">
        <v>418</v>
      </c>
      <c r="D162" s="354">
        <v>1</v>
      </c>
      <c r="E162" s="355"/>
      <c r="F162" s="348">
        <f t="shared" ref="F162:F169" si="14">ROUND((D162*E162),2)</f>
        <v>0</v>
      </c>
    </row>
    <row r="163" spans="1:6" s="356" customFormat="1" ht="169">
      <c r="A163" s="351" t="s">
        <v>1864</v>
      </c>
      <c r="B163" s="463" t="s">
        <v>1865</v>
      </c>
      <c r="C163" s="353" t="s">
        <v>418</v>
      </c>
      <c r="D163" s="354">
        <v>1</v>
      </c>
      <c r="E163" s="355"/>
      <c r="F163" s="348">
        <f t="shared" si="14"/>
        <v>0</v>
      </c>
    </row>
    <row r="164" spans="1:6" s="356" customFormat="1" ht="39">
      <c r="A164" s="351" t="s">
        <v>1866</v>
      </c>
      <c r="B164" s="463" t="s">
        <v>1867</v>
      </c>
      <c r="C164" s="353" t="s">
        <v>0</v>
      </c>
      <c r="D164" s="354">
        <v>2</v>
      </c>
      <c r="E164" s="355"/>
      <c r="F164" s="348">
        <f t="shared" si="14"/>
        <v>0</v>
      </c>
    </row>
    <row r="165" spans="1:6" s="356" customFormat="1" ht="78">
      <c r="A165" s="351" t="s">
        <v>1868</v>
      </c>
      <c r="B165" s="463" t="s">
        <v>1869</v>
      </c>
      <c r="C165" s="353" t="s">
        <v>0</v>
      </c>
      <c r="D165" s="354">
        <v>2</v>
      </c>
      <c r="E165" s="355"/>
      <c r="F165" s="348">
        <f t="shared" si="14"/>
        <v>0</v>
      </c>
    </row>
    <row r="166" spans="1:6" s="356" customFormat="1" ht="190.5" customHeight="1">
      <c r="A166" s="351" t="s">
        <v>1870</v>
      </c>
      <c r="B166" s="463" t="s">
        <v>1871</v>
      </c>
      <c r="C166" s="462" t="s">
        <v>418</v>
      </c>
      <c r="D166" s="354">
        <v>1</v>
      </c>
      <c r="E166" s="355"/>
      <c r="F166" s="348">
        <f t="shared" si="14"/>
        <v>0</v>
      </c>
    </row>
    <row r="167" spans="1:6" s="356" customFormat="1" ht="169">
      <c r="A167" s="351" t="s">
        <v>1872</v>
      </c>
      <c r="B167" s="463" t="s">
        <v>1865</v>
      </c>
      <c r="C167" s="353" t="s">
        <v>418</v>
      </c>
      <c r="D167" s="354">
        <v>1</v>
      </c>
      <c r="E167" s="355"/>
      <c r="F167" s="348">
        <f t="shared" si="14"/>
        <v>0</v>
      </c>
    </row>
    <row r="168" spans="1:6" s="356" customFormat="1" ht="39">
      <c r="A168" s="351" t="s">
        <v>1873</v>
      </c>
      <c r="B168" s="463" t="s">
        <v>1867</v>
      </c>
      <c r="C168" s="353" t="s">
        <v>0</v>
      </c>
      <c r="D168" s="354">
        <v>2</v>
      </c>
      <c r="E168" s="355"/>
      <c r="F168" s="348">
        <f t="shared" si="14"/>
        <v>0</v>
      </c>
    </row>
    <row r="169" spans="1:6" s="356" customFormat="1" ht="78">
      <c r="A169" s="351" t="s">
        <v>1874</v>
      </c>
      <c r="B169" s="463" t="s">
        <v>1869</v>
      </c>
      <c r="C169" s="353" t="s">
        <v>0</v>
      </c>
      <c r="D169" s="354">
        <v>2</v>
      </c>
      <c r="E169" s="355"/>
      <c r="F169" s="348">
        <f t="shared" si="14"/>
        <v>0</v>
      </c>
    </row>
    <row r="170" spans="1:6" s="356" customFormat="1" ht="39">
      <c r="A170" s="351" t="s">
        <v>1875</v>
      </c>
      <c r="B170" s="463" t="s">
        <v>1876</v>
      </c>
      <c r="C170" s="353"/>
      <c r="D170" s="354"/>
      <c r="E170" s="355"/>
      <c r="F170" s="492"/>
    </row>
    <row r="171" spans="1:6" s="356" customFormat="1">
      <c r="A171" s="534"/>
      <c r="B171" s="463" t="s">
        <v>1877</v>
      </c>
      <c r="C171" s="353"/>
      <c r="D171" s="354"/>
      <c r="E171" s="355"/>
      <c r="F171" s="492"/>
    </row>
    <row r="172" spans="1:6" s="356" customFormat="1">
      <c r="A172" s="534"/>
      <c r="B172" s="463" t="s">
        <v>1878</v>
      </c>
      <c r="C172" s="353" t="s">
        <v>0</v>
      </c>
      <c r="D172" s="354">
        <v>4</v>
      </c>
      <c r="E172" s="355"/>
      <c r="F172" s="348">
        <f t="shared" ref="F172:F174" si="15">ROUND((D172*E172),2)</f>
        <v>0</v>
      </c>
    </row>
    <row r="173" spans="1:6" s="356" customFormat="1">
      <c r="A173" s="534"/>
      <c r="B173" s="463" t="s">
        <v>1879</v>
      </c>
      <c r="C173" s="353" t="s">
        <v>0</v>
      </c>
      <c r="D173" s="354">
        <v>1</v>
      </c>
      <c r="E173" s="355"/>
      <c r="F173" s="348">
        <f t="shared" si="15"/>
        <v>0</v>
      </c>
    </row>
    <row r="174" spans="1:6" s="356" customFormat="1" ht="52">
      <c r="A174" s="534"/>
      <c r="B174" s="463" t="s">
        <v>1880</v>
      </c>
      <c r="C174" s="353" t="s">
        <v>0</v>
      </c>
      <c r="D174" s="354">
        <v>1</v>
      </c>
      <c r="E174" s="355"/>
      <c r="F174" s="348">
        <f t="shared" si="15"/>
        <v>0</v>
      </c>
    </row>
    <row r="175" spans="1:6" s="356" customFormat="1" ht="52">
      <c r="A175" s="351" t="s">
        <v>1881</v>
      </c>
      <c r="B175" s="463" t="s">
        <v>1882</v>
      </c>
      <c r="C175" s="353"/>
      <c r="D175" s="354"/>
      <c r="E175" s="355"/>
      <c r="F175" s="492"/>
    </row>
    <row r="176" spans="1:6" s="356" customFormat="1">
      <c r="A176" s="534"/>
      <c r="B176" s="463" t="s">
        <v>1877</v>
      </c>
      <c r="C176" s="353" t="s">
        <v>0</v>
      </c>
      <c r="D176" s="354">
        <v>10</v>
      </c>
      <c r="E176" s="355"/>
      <c r="F176" s="348">
        <f t="shared" ref="F176:F181" si="16">ROUND((D176*E176),2)</f>
        <v>0</v>
      </c>
    </row>
    <row r="177" spans="1:15" s="356" customFormat="1">
      <c r="A177" s="534"/>
      <c r="B177" s="463" t="s">
        <v>1883</v>
      </c>
      <c r="C177" s="353" t="s">
        <v>0</v>
      </c>
      <c r="D177" s="354">
        <v>12</v>
      </c>
      <c r="E177" s="355"/>
      <c r="F177" s="348">
        <f t="shared" si="16"/>
        <v>0</v>
      </c>
    </row>
    <row r="178" spans="1:15">
      <c r="A178" s="534"/>
      <c r="B178" s="463" t="s">
        <v>1884</v>
      </c>
      <c r="C178" s="353" t="s">
        <v>0</v>
      </c>
      <c r="D178" s="354">
        <v>16</v>
      </c>
      <c r="E178" s="355"/>
      <c r="F178" s="348">
        <f t="shared" si="16"/>
        <v>0</v>
      </c>
      <c r="G178" s="467"/>
      <c r="J178" s="467"/>
      <c r="K178" s="467"/>
      <c r="L178" s="467"/>
      <c r="M178" s="467"/>
      <c r="N178" s="467"/>
      <c r="O178" s="467"/>
    </row>
    <row r="179" spans="1:15">
      <c r="A179" s="534"/>
      <c r="B179" s="463" t="s">
        <v>1885</v>
      </c>
      <c r="C179" s="353" t="s">
        <v>0</v>
      </c>
      <c r="D179" s="354">
        <v>10</v>
      </c>
      <c r="E179" s="355"/>
      <c r="F179" s="348">
        <f t="shared" si="16"/>
        <v>0</v>
      </c>
      <c r="G179" s="467"/>
      <c r="J179" s="467"/>
      <c r="K179" s="467"/>
      <c r="L179" s="467"/>
      <c r="M179" s="467"/>
      <c r="N179" s="467"/>
      <c r="O179" s="467"/>
    </row>
    <row r="180" spans="1:15">
      <c r="A180" s="534"/>
      <c r="B180" s="463" t="s">
        <v>1886</v>
      </c>
      <c r="C180" s="353" t="s">
        <v>0</v>
      </c>
      <c r="D180" s="354">
        <v>12</v>
      </c>
      <c r="E180" s="355"/>
      <c r="F180" s="348">
        <f t="shared" si="16"/>
        <v>0</v>
      </c>
      <c r="G180" s="467"/>
      <c r="J180" s="467"/>
      <c r="K180" s="467"/>
      <c r="L180" s="467"/>
      <c r="M180" s="467"/>
      <c r="N180" s="467"/>
      <c r="O180" s="467"/>
    </row>
    <row r="181" spans="1:15" ht="26">
      <c r="A181" s="534"/>
      <c r="B181" s="463" t="s">
        <v>1887</v>
      </c>
      <c r="C181" s="511" t="s">
        <v>0</v>
      </c>
      <c r="D181" s="512">
        <v>6</v>
      </c>
      <c r="E181" s="355"/>
      <c r="F181" s="348">
        <f t="shared" si="16"/>
        <v>0</v>
      </c>
      <c r="G181" s="467"/>
      <c r="J181" s="467"/>
      <c r="K181" s="467"/>
      <c r="L181" s="467"/>
      <c r="M181" s="467"/>
      <c r="N181" s="467"/>
      <c r="O181" s="467"/>
    </row>
    <row r="182" spans="1:15" s="356" customFormat="1" ht="143">
      <c r="A182" s="351" t="s">
        <v>1888</v>
      </c>
      <c r="B182" s="463" t="s">
        <v>1772</v>
      </c>
      <c r="C182" s="353"/>
      <c r="D182" s="354"/>
      <c r="E182" s="355"/>
      <c r="F182" s="492"/>
    </row>
    <row r="183" spans="1:15" s="356" customFormat="1">
      <c r="A183" s="534"/>
      <c r="B183" s="463" t="s">
        <v>1889</v>
      </c>
      <c r="C183" s="353" t="s">
        <v>418</v>
      </c>
      <c r="D183" s="354">
        <v>1</v>
      </c>
      <c r="E183" s="355"/>
      <c r="F183" s="348">
        <f t="shared" ref="F183:F187" si="17">ROUND((D183*E183),2)</f>
        <v>0</v>
      </c>
    </row>
    <row r="184" spans="1:15" s="356" customFormat="1">
      <c r="A184" s="534"/>
      <c r="B184" s="463" t="s">
        <v>1890</v>
      </c>
      <c r="C184" s="353" t="s">
        <v>418</v>
      </c>
      <c r="D184" s="354">
        <v>5</v>
      </c>
      <c r="E184" s="355"/>
      <c r="F184" s="348">
        <f t="shared" si="17"/>
        <v>0</v>
      </c>
    </row>
    <row r="185" spans="1:15" s="356" customFormat="1">
      <c r="A185" s="534"/>
      <c r="B185" s="463" t="s">
        <v>1891</v>
      </c>
      <c r="C185" s="353" t="s">
        <v>418</v>
      </c>
      <c r="D185" s="354">
        <v>5</v>
      </c>
      <c r="E185" s="355"/>
      <c r="F185" s="348">
        <f t="shared" si="17"/>
        <v>0</v>
      </c>
    </row>
    <row r="186" spans="1:15" s="356" customFormat="1" ht="26">
      <c r="A186" s="534"/>
      <c r="B186" s="463" t="s">
        <v>1892</v>
      </c>
      <c r="C186" s="511" t="s">
        <v>418</v>
      </c>
      <c r="D186" s="512">
        <v>5</v>
      </c>
      <c r="E186" s="355"/>
      <c r="F186" s="348">
        <f t="shared" si="17"/>
        <v>0</v>
      </c>
    </row>
    <row r="187" spans="1:15" s="356" customFormat="1" ht="26">
      <c r="A187" s="534"/>
      <c r="B187" s="463" t="s">
        <v>1893</v>
      </c>
      <c r="C187" s="511" t="s">
        <v>418</v>
      </c>
      <c r="D187" s="512">
        <v>2</v>
      </c>
      <c r="E187" s="355"/>
      <c r="F187" s="348">
        <f t="shared" si="17"/>
        <v>0</v>
      </c>
    </row>
    <row r="188" spans="1:15" ht="169">
      <c r="A188" s="351" t="s">
        <v>1894</v>
      </c>
      <c r="B188" s="463" t="s">
        <v>1778</v>
      </c>
      <c r="C188" s="353"/>
      <c r="D188" s="354"/>
      <c r="E188" s="355"/>
      <c r="F188" s="513"/>
      <c r="G188" s="467"/>
      <c r="J188" s="467"/>
      <c r="K188" s="467"/>
      <c r="L188" s="467"/>
      <c r="M188" s="467"/>
      <c r="N188" s="467"/>
      <c r="O188" s="467"/>
    </row>
    <row r="189" spans="1:15" s="356" customFormat="1">
      <c r="A189" s="534"/>
      <c r="B189" s="463" t="s">
        <v>1895</v>
      </c>
      <c r="C189" s="353" t="s">
        <v>418</v>
      </c>
      <c r="D189" s="354">
        <v>2</v>
      </c>
      <c r="E189" s="355"/>
      <c r="F189" s="348">
        <f t="shared" ref="F189:F191" si="18">ROUND((D189*E189),2)</f>
        <v>0</v>
      </c>
    </row>
    <row r="190" spans="1:15" s="356" customFormat="1">
      <c r="A190" s="534"/>
      <c r="B190" s="463" t="s">
        <v>1890</v>
      </c>
      <c r="C190" s="353" t="s">
        <v>418</v>
      </c>
      <c r="D190" s="354">
        <v>2</v>
      </c>
      <c r="E190" s="355"/>
      <c r="F190" s="348">
        <f t="shared" si="18"/>
        <v>0</v>
      </c>
    </row>
    <row r="191" spans="1:15" s="356" customFormat="1" ht="78">
      <c r="A191" s="351" t="s">
        <v>1896</v>
      </c>
      <c r="B191" s="463" t="s">
        <v>1794</v>
      </c>
      <c r="C191" s="353" t="s">
        <v>418</v>
      </c>
      <c r="D191" s="354">
        <v>8</v>
      </c>
      <c r="E191" s="355"/>
      <c r="F191" s="348">
        <f t="shared" si="18"/>
        <v>0</v>
      </c>
    </row>
    <row r="192" spans="1:15" s="356" customFormat="1" ht="39">
      <c r="A192" s="351" t="s">
        <v>1897</v>
      </c>
      <c r="B192" s="463" t="s">
        <v>1898</v>
      </c>
      <c r="C192" s="353"/>
      <c r="D192" s="354"/>
      <c r="E192" s="355"/>
      <c r="F192" s="492"/>
    </row>
    <row r="193" spans="1:15" s="356" customFormat="1">
      <c r="A193" s="534"/>
      <c r="B193" s="463" t="s">
        <v>1899</v>
      </c>
      <c r="C193" s="353" t="s">
        <v>0</v>
      </c>
      <c r="D193" s="354">
        <v>8</v>
      </c>
      <c r="E193" s="355"/>
      <c r="F193" s="348">
        <f t="shared" ref="F193:F196" si="19">ROUND((D193*E193),2)</f>
        <v>0</v>
      </c>
    </row>
    <row r="194" spans="1:15" s="356" customFormat="1" ht="26">
      <c r="A194" s="534"/>
      <c r="B194" s="463" t="s">
        <v>1900</v>
      </c>
      <c r="C194" s="511" t="s">
        <v>0</v>
      </c>
      <c r="D194" s="512">
        <v>4</v>
      </c>
      <c r="E194" s="355"/>
      <c r="F194" s="348">
        <f t="shared" si="19"/>
        <v>0</v>
      </c>
    </row>
    <row r="195" spans="1:15" s="356" customFormat="1" ht="52">
      <c r="A195" s="351" t="s">
        <v>1901</v>
      </c>
      <c r="B195" s="463" t="s">
        <v>1798</v>
      </c>
      <c r="C195" s="353" t="s">
        <v>0</v>
      </c>
      <c r="D195" s="354">
        <v>12</v>
      </c>
      <c r="E195" s="355"/>
      <c r="F195" s="348">
        <f t="shared" si="19"/>
        <v>0</v>
      </c>
    </row>
    <row r="196" spans="1:15" s="356" customFormat="1" ht="39">
      <c r="A196" s="351" t="s">
        <v>1902</v>
      </c>
      <c r="B196" s="463" t="s">
        <v>1903</v>
      </c>
      <c r="C196" s="353" t="s">
        <v>0</v>
      </c>
      <c r="D196" s="354">
        <v>45</v>
      </c>
      <c r="E196" s="355"/>
      <c r="F196" s="348">
        <f t="shared" si="19"/>
        <v>0</v>
      </c>
    </row>
    <row r="197" spans="1:15" s="356" customFormat="1" ht="65">
      <c r="A197" s="351" t="s">
        <v>1904</v>
      </c>
      <c r="B197" s="463" t="s">
        <v>1905</v>
      </c>
      <c r="C197" s="353"/>
      <c r="D197" s="354"/>
      <c r="E197" s="355"/>
      <c r="F197" s="492"/>
    </row>
    <row r="198" spans="1:15" s="356" customFormat="1">
      <c r="A198" s="534"/>
      <c r="B198" s="463" t="s">
        <v>1782</v>
      </c>
      <c r="C198" s="353" t="s">
        <v>1543</v>
      </c>
      <c r="D198" s="354">
        <v>890</v>
      </c>
      <c r="E198" s="355"/>
      <c r="F198" s="348">
        <f t="shared" ref="F198:F203" si="20">ROUND((D198*E198),2)</f>
        <v>0</v>
      </c>
    </row>
    <row r="199" spans="1:15" s="356" customFormat="1">
      <c r="A199" s="534"/>
      <c r="B199" s="463" t="s">
        <v>1783</v>
      </c>
      <c r="C199" s="353" t="s">
        <v>1543</v>
      </c>
      <c r="D199" s="354">
        <v>955</v>
      </c>
      <c r="E199" s="355"/>
      <c r="F199" s="348">
        <f t="shared" si="20"/>
        <v>0</v>
      </c>
    </row>
    <row r="200" spans="1:15" s="356" customFormat="1">
      <c r="A200" s="534"/>
      <c r="B200" s="463" t="s">
        <v>1784</v>
      </c>
      <c r="C200" s="353" t="s">
        <v>1543</v>
      </c>
      <c r="D200" s="354">
        <v>790</v>
      </c>
      <c r="E200" s="355"/>
      <c r="F200" s="348">
        <f t="shared" si="20"/>
        <v>0</v>
      </c>
    </row>
    <row r="201" spans="1:15" s="356" customFormat="1">
      <c r="A201" s="534"/>
      <c r="B201" s="463" t="s">
        <v>1785</v>
      </c>
      <c r="C201" s="353" t="s">
        <v>1543</v>
      </c>
      <c r="D201" s="354">
        <v>440</v>
      </c>
      <c r="E201" s="355"/>
      <c r="F201" s="348">
        <f t="shared" si="20"/>
        <v>0</v>
      </c>
    </row>
    <row r="202" spans="1:15" s="356" customFormat="1">
      <c r="A202" s="534"/>
      <c r="B202" s="463" t="s">
        <v>1906</v>
      </c>
      <c r="C202" s="353" t="s">
        <v>1543</v>
      </c>
      <c r="D202" s="354">
        <v>620</v>
      </c>
      <c r="E202" s="355"/>
      <c r="F202" s="348">
        <f t="shared" si="20"/>
        <v>0</v>
      </c>
    </row>
    <row r="203" spans="1:15" s="356" customFormat="1" ht="26">
      <c r="A203" s="534"/>
      <c r="B203" s="463" t="s">
        <v>1907</v>
      </c>
      <c r="C203" s="511" t="s">
        <v>1543</v>
      </c>
      <c r="D203" s="354">
        <v>385</v>
      </c>
      <c r="E203" s="355"/>
      <c r="F203" s="348">
        <f t="shared" si="20"/>
        <v>0</v>
      </c>
    </row>
    <row r="204" spans="1:15" s="356" customFormat="1" ht="91">
      <c r="A204" s="351" t="s">
        <v>1908</v>
      </c>
      <c r="B204" s="463" t="s">
        <v>1788</v>
      </c>
      <c r="C204" s="353"/>
      <c r="D204" s="354"/>
      <c r="E204" s="355"/>
      <c r="F204" s="492"/>
    </row>
    <row r="205" spans="1:15">
      <c r="A205" s="534"/>
      <c r="B205" s="463" t="s">
        <v>1790</v>
      </c>
      <c r="C205" s="353" t="s">
        <v>1543</v>
      </c>
      <c r="D205" s="354">
        <v>90</v>
      </c>
      <c r="E205" s="355"/>
      <c r="F205" s="348">
        <f t="shared" ref="F205:F212" si="21">ROUND((D205*E205),2)</f>
        <v>0</v>
      </c>
      <c r="G205" s="467"/>
      <c r="J205" s="467"/>
      <c r="K205" s="467"/>
      <c r="L205" s="467"/>
      <c r="M205" s="467"/>
      <c r="N205" s="467"/>
      <c r="O205" s="467"/>
    </row>
    <row r="206" spans="1:15">
      <c r="A206" s="534"/>
      <c r="B206" s="463" t="s">
        <v>1791</v>
      </c>
      <c r="C206" s="353" t="s">
        <v>1543</v>
      </c>
      <c r="D206" s="354">
        <v>150</v>
      </c>
      <c r="E206" s="355"/>
      <c r="F206" s="348">
        <f t="shared" si="21"/>
        <v>0</v>
      </c>
      <c r="G206" s="467"/>
      <c r="J206" s="467"/>
      <c r="K206" s="467"/>
      <c r="L206" s="467"/>
      <c r="M206" s="467"/>
      <c r="N206" s="467"/>
      <c r="O206" s="467"/>
    </row>
    <row r="207" spans="1:15" s="356" customFormat="1">
      <c r="A207" s="534"/>
      <c r="B207" s="463" t="s">
        <v>1909</v>
      </c>
      <c r="C207" s="353" t="s">
        <v>1543</v>
      </c>
      <c r="D207" s="354">
        <v>150</v>
      </c>
      <c r="E207" s="355"/>
      <c r="F207" s="348">
        <f t="shared" si="21"/>
        <v>0</v>
      </c>
    </row>
    <row r="208" spans="1:15" s="356" customFormat="1">
      <c r="A208" s="534"/>
      <c r="B208" s="463" t="s">
        <v>1910</v>
      </c>
      <c r="C208" s="353" t="s">
        <v>1543</v>
      </c>
      <c r="D208" s="354">
        <v>110</v>
      </c>
      <c r="E208" s="355"/>
      <c r="F208" s="348">
        <f t="shared" si="21"/>
        <v>0</v>
      </c>
    </row>
    <row r="209" spans="1:6" s="356" customFormat="1">
      <c r="A209" s="534"/>
      <c r="B209" s="463" t="s">
        <v>1911</v>
      </c>
      <c r="C209" s="353" t="s">
        <v>1543</v>
      </c>
      <c r="D209" s="354">
        <v>85</v>
      </c>
      <c r="E209" s="355"/>
      <c r="F209" s="348">
        <f t="shared" si="21"/>
        <v>0</v>
      </c>
    </row>
    <row r="210" spans="1:6" s="356" customFormat="1">
      <c r="A210" s="534"/>
      <c r="B210" s="463" t="s">
        <v>1912</v>
      </c>
      <c r="C210" s="353" t="s">
        <v>1543</v>
      </c>
      <c r="D210" s="354">
        <v>120</v>
      </c>
      <c r="E210" s="355"/>
      <c r="F210" s="348">
        <f t="shared" si="21"/>
        <v>0</v>
      </c>
    </row>
    <row r="211" spans="1:6" s="356" customFormat="1">
      <c r="A211" s="534"/>
      <c r="B211" s="463" t="s">
        <v>1913</v>
      </c>
      <c r="C211" s="353" t="s">
        <v>1543</v>
      </c>
      <c r="D211" s="354">
        <v>20</v>
      </c>
      <c r="E211" s="355"/>
      <c r="F211" s="348">
        <f t="shared" si="21"/>
        <v>0</v>
      </c>
    </row>
    <row r="212" spans="1:6" s="356" customFormat="1" ht="26">
      <c r="A212" s="534"/>
      <c r="B212" s="463" t="s">
        <v>1914</v>
      </c>
      <c r="C212" s="353" t="s">
        <v>1543</v>
      </c>
      <c r="D212" s="354">
        <f>ROUND(((4+4)*1.3),0)</f>
        <v>10</v>
      </c>
      <c r="E212" s="355"/>
      <c r="F212" s="348">
        <f t="shared" si="21"/>
        <v>0</v>
      </c>
    </row>
    <row r="213" spans="1:6" s="356" customFormat="1" ht="143">
      <c r="A213" s="351" t="s">
        <v>1915</v>
      </c>
      <c r="B213" s="465" t="s">
        <v>1916</v>
      </c>
      <c r="C213" s="353"/>
      <c r="D213" s="354"/>
      <c r="E213" s="355"/>
      <c r="F213" s="492"/>
    </row>
    <row r="214" spans="1:6" s="356" customFormat="1">
      <c r="A214" s="534"/>
      <c r="B214" s="463" t="s">
        <v>1809</v>
      </c>
      <c r="C214" s="353" t="s">
        <v>1543</v>
      </c>
      <c r="D214" s="354">
        <f t="shared" ref="D214:D219" si="22">D198</f>
        <v>890</v>
      </c>
      <c r="E214" s="355"/>
      <c r="F214" s="348">
        <f t="shared" ref="F214:F241" si="23">ROUND((D214*E214),2)</f>
        <v>0</v>
      </c>
    </row>
    <row r="215" spans="1:6" s="356" customFormat="1">
      <c r="A215" s="534"/>
      <c r="B215" s="463" t="s">
        <v>1810</v>
      </c>
      <c r="C215" s="353" t="s">
        <v>1543</v>
      </c>
      <c r="D215" s="354">
        <f t="shared" si="22"/>
        <v>955</v>
      </c>
      <c r="E215" s="355"/>
      <c r="F215" s="348">
        <f t="shared" si="23"/>
        <v>0</v>
      </c>
    </row>
    <row r="216" spans="1:6" s="356" customFormat="1">
      <c r="A216" s="534"/>
      <c r="B216" s="463" t="s">
        <v>1811</v>
      </c>
      <c r="C216" s="353" t="s">
        <v>1543</v>
      </c>
      <c r="D216" s="354">
        <f t="shared" si="22"/>
        <v>790</v>
      </c>
      <c r="E216" s="355"/>
      <c r="F216" s="348">
        <f t="shared" si="23"/>
        <v>0</v>
      </c>
    </row>
    <row r="217" spans="1:6" s="356" customFormat="1">
      <c r="A217" s="534"/>
      <c r="B217" s="463" t="s">
        <v>1812</v>
      </c>
      <c r="C217" s="353" t="s">
        <v>1543</v>
      </c>
      <c r="D217" s="354">
        <f t="shared" si="22"/>
        <v>440</v>
      </c>
      <c r="E217" s="355"/>
      <c r="F217" s="348">
        <f t="shared" si="23"/>
        <v>0</v>
      </c>
    </row>
    <row r="218" spans="1:6" s="356" customFormat="1">
      <c r="A218" s="534"/>
      <c r="B218" s="463" t="s">
        <v>1813</v>
      </c>
      <c r="C218" s="353" t="s">
        <v>1543</v>
      </c>
      <c r="D218" s="354">
        <f t="shared" si="22"/>
        <v>620</v>
      </c>
      <c r="E218" s="355"/>
      <c r="F218" s="348">
        <f t="shared" si="23"/>
        <v>0</v>
      </c>
    </row>
    <row r="219" spans="1:6" s="356" customFormat="1">
      <c r="A219" s="534"/>
      <c r="B219" s="463" t="s">
        <v>1917</v>
      </c>
      <c r="C219" s="353" t="s">
        <v>1543</v>
      </c>
      <c r="D219" s="354">
        <f t="shared" si="22"/>
        <v>385</v>
      </c>
      <c r="E219" s="355"/>
      <c r="F219" s="348">
        <f t="shared" si="23"/>
        <v>0</v>
      </c>
    </row>
    <row r="220" spans="1:6" s="356" customFormat="1">
      <c r="A220" s="534"/>
      <c r="B220" s="463" t="s">
        <v>1815</v>
      </c>
      <c r="C220" s="353" t="s">
        <v>1543</v>
      </c>
      <c r="D220" s="354">
        <f t="shared" ref="D220:D227" si="24">D205</f>
        <v>90</v>
      </c>
      <c r="E220" s="355"/>
      <c r="F220" s="348">
        <f t="shared" si="23"/>
        <v>0</v>
      </c>
    </row>
    <row r="221" spans="1:6" s="356" customFormat="1">
      <c r="A221" s="534"/>
      <c r="B221" s="463" t="s">
        <v>1816</v>
      </c>
      <c r="C221" s="353" t="s">
        <v>1543</v>
      </c>
      <c r="D221" s="354">
        <f t="shared" si="24"/>
        <v>150</v>
      </c>
      <c r="E221" s="355"/>
      <c r="F221" s="348">
        <f t="shared" si="23"/>
        <v>0</v>
      </c>
    </row>
    <row r="222" spans="1:6" s="356" customFormat="1">
      <c r="A222" s="534"/>
      <c r="B222" s="463" t="s">
        <v>1817</v>
      </c>
      <c r="C222" s="353" t="s">
        <v>1543</v>
      </c>
      <c r="D222" s="354">
        <f t="shared" si="24"/>
        <v>150</v>
      </c>
      <c r="E222" s="355"/>
      <c r="F222" s="348">
        <f t="shared" si="23"/>
        <v>0</v>
      </c>
    </row>
    <row r="223" spans="1:6" s="356" customFormat="1">
      <c r="A223" s="534"/>
      <c r="B223" s="463" t="s">
        <v>1918</v>
      </c>
      <c r="C223" s="353" t="s">
        <v>1543</v>
      </c>
      <c r="D223" s="354">
        <f t="shared" si="24"/>
        <v>110</v>
      </c>
      <c r="E223" s="355"/>
      <c r="F223" s="348">
        <f t="shared" si="23"/>
        <v>0</v>
      </c>
    </row>
    <row r="224" spans="1:6" s="356" customFormat="1">
      <c r="A224" s="534"/>
      <c r="B224" s="463" t="s">
        <v>1919</v>
      </c>
      <c r="C224" s="353" t="s">
        <v>1543</v>
      </c>
      <c r="D224" s="354">
        <f t="shared" si="24"/>
        <v>85</v>
      </c>
      <c r="E224" s="355"/>
      <c r="F224" s="348">
        <f t="shared" si="23"/>
        <v>0</v>
      </c>
    </row>
    <row r="225" spans="1:15" s="356" customFormat="1">
      <c r="A225" s="534"/>
      <c r="B225" s="463" t="s">
        <v>1920</v>
      </c>
      <c r="C225" s="353" t="s">
        <v>1543</v>
      </c>
      <c r="D225" s="354">
        <f t="shared" si="24"/>
        <v>120</v>
      </c>
      <c r="E225" s="355"/>
      <c r="F225" s="348">
        <f t="shared" si="23"/>
        <v>0</v>
      </c>
    </row>
    <row r="226" spans="1:15" s="356" customFormat="1">
      <c r="A226" s="534"/>
      <c r="B226" s="463" t="s">
        <v>1921</v>
      </c>
      <c r="C226" s="353" t="s">
        <v>1543</v>
      </c>
      <c r="D226" s="354">
        <f t="shared" si="24"/>
        <v>20</v>
      </c>
      <c r="E226" s="355"/>
      <c r="F226" s="348">
        <f t="shared" si="23"/>
        <v>0</v>
      </c>
    </row>
    <row r="227" spans="1:15" s="356" customFormat="1">
      <c r="A227" s="534"/>
      <c r="B227" s="463" t="s">
        <v>1922</v>
      </c>
      <c r="C227" s="353" t="s">
        <v>1543</v>
      </c>
      <c r="D227" s="354">
        <f t="shared" si="24"/>
        <v>10</v>
      </c>
      <c r="E227" s="355"/>
      <c r="F227" s="348">
        <f t="shared" si="23"/>
        <v>0</v>
      </c>
    </row>
    <row r="228" spans="1:15" s="356" customFormat="1" ht="104">
      <c r="A228" s="534"/>
      <c r="B228" s="463" t="s">
        <v>1923</v>
      </c>
      <c r="C228" s="353" t="s">
        <v>1819</v>
      </c>
      <c r="D228" s="354">
        <v>250</v>
      </c>
      <c r="E228" s="355"/>
      <c r="F228" s="348">
        <f t="shared" si="23"/>
        <v>0</v>
      </c>
    </row>
    <row r="229" spans="1:15" s="356" customFormat="1" ht="65">
      <c r="A229" s="351" t="s">
        <v>1924</v>
      </c>
      <c r="B229" s="463" t="s">
        <v>1925</v>
      </c>
      <c r="C229" s="353" t="s">
        <v>39</v>
      </c>
      <c r="D229" s="354">
        <v>450</v>
      </c>
      <c r="E229" s="355"/>
      <c r="F229" s="348">
        <f t="shared" si="23"/>
        <v>0</v>
      </c>
    </row>
    <row r="230" spans="1:15" s="356" customFormat="1" ht="52">
      <c r="A230" s="351" t="s">
        <v>1926</v>
      </c>
      <c r="B230" s="463" t="s">
        <v>1927</v>
      </c>
      <c r="C230" s="353" t="s">
        <v>39</v>
      </c>
      <c r="D230" s="354">
        <v>200</v>
      </c>
      <c r="E230" s="355"/>
      <c r="F230" s="348">
        <f t="shared" si="23"/>
        <v>0</v>
      </c>
    </row>
    <row r="231" spans="1:15" s="356" customFormat="1" ht="39">
      <c r="A231" s="351" t="s">
        <v>1928</v>
      </c>
      <c r="B231" s="463" t="s">
        <v>1929</v>
      </c>
      <c r="C231" s="353" t="s">
        <v>418</v>
      </c>
      <c r="D231" s="354">
        <v>1</v>
      </c>
      <c r="E231" s="355"/>
      <c r="F231" s="348">
        <f t="shared" si="23"/>
        <v>0</v>
      </c>
    </row>
    <row r="232" spans="1:15" s="356" customFormat="1" ht="39">
      <c r="A232" s="351" t="s">
        <v>1930</v>
      </c>
      <c r="B232" s="465" t="s">
        <v>1931</v>
      </c>
      <c r="C232" s="353" t="s">
        <v>0</v>
      </c>
      <c r="D232" s="466">
        <v>20</v>
      </c>
      <c r="E232" s="355"/>
      <c r="F232" s="348">
        <f t="shared" si="23"/>
        <v>0</v>
      </c>
    </row>
    <row r="233" spans="1:15" s="356" customFormat="1" ht="39">
      <c r="A233" s="351" t="s">
        <v>1932</v>
      </c>
      <c r="B233" s="463" t="s">
        <v>1829</v>
      </c>
      <c r="C233" s="353" t="s">
        <v>0</v>
      </c>
      <c r="D233" s="354">
        <v>70</v>
      </c>
      <c r="E233" s="355"/>
      <c r="F233" s="348">
        <f t="shared" si="23"/>
        <v>0</v>
      </c>
    </row>
    <row r="234" spans="1:15" ht="65">
      <c r="A234" s="351" t="s">
        <v>1933</v>
      </c>
      <c r="B234" s="463" t="s">
        <v>1934</v>
      </c>
      <c r="C234" s="353" t="s">
        <v>0</v>
      </c>
      <c r="D234" s="354">
        <v>30</v>
      </c>
      <c r="E234" s="355"/>
      <c r="F234" s="348">
        <f t="shared" si="23"/>
        <v>0</v>
      </c>
      <c r="G234" s="467"/>
      <c r="J234" s="467"/>
      <c r="K234" s="467"/>
      <c r="L234" s="467"/>
      <c r="M234" s="467"/>
      <c r="N234" s="467"/>
      <c r="O234" s="467"/>
    </row>
    <row r="235" spans="1:15" s="356" customFormat="1" ht="52">
      <c r="A235" s="351" t="s">
        <v>1935</v>
      </c>
      <c r="B235" s="463" t="s">
        <v>1936</v>
      </c>
      <c r="C235" s="353" t="s">
        <v>418</v>
      </c>
      <c r="D235" s="354">
        <v>1</v>
      </c>
      <c r="E235" s="355"/>
      <c r="F235" s="348">
        <f t="shared" si="23"/>
        <v>0</v>
      </c>
    </row>
    <row r="236" spans="1:15" s="356" customFormat="1" ht="65">
      <c r="A236" s="351" t="s">
        <v>1937</v>
      </c>
      <c r="B236" s="524" t="s">
        <v>1835</v>
      </c>
      <c r="C236" s="353" t="s">
        <v>418</v>
      </c>
      <c r="D236" s="354">
        <v>1</v>
      </c>
      <c r="E236" s="355"/>
      <c r="F236" s="348">
        <f t="shared" si="23"/>
        <v>0</v>
      </c>
    </row>
    <row r="237" spans="1:15" s="356" customFormat="1" ht="39">
      <c r="A237" s="351" t="s">
        <v>1938</v>
      </c>
      <c r="B237" s="463" t="s">
        <v>1114</v>
      </c>
      <c r="C237" s="353" t="s">
        <v>418</v>
      </c>
      <c r="D237" s="354">
        <v>1</v>
      </c>
      <c r="E237" s="355"/>
      <c r="F237" s="348">
        <f t="shared" si="23"/>
        <v>0</v>
      </c>
    </row>
    <row r="238" spans="1:15" s="356" customFormat="1" ht="39">
      <c r="A238" s="351" t="s">
        <v>1939</v>
      </c>
      <c r="B238" s="463" t="s">
        <v>1838</v>
      </c>
      <c r="C238" s="353" t="s">
        <v>418</v>
      </c>
      <c r="D238" s="354">
        <v>1</v>
      </c>
      <c r="E238" s="355"/>
      <c r="F238" s="348">
        <f t="shared" si="23"/>
        <v>0</v>
      </c>
    </row>
    <row r="239" spans="1:15" s="356" customFormat="1" ht="52">
      <c r="A239" s="351" t="s">
        <v>1940</v>
      </c>
      <c r="B239" s="463" t="s">
        <v>1840</v>
      </c>
      <c r="C239" s="353" t="s">
        <v>418</v>
      </c>
      <c r="D239" s="354">
        <v>1</v>
      </c>
      <c r="E239" s="355"/>
      <c r="F239" s="348">
        <f t="shared" si="23"/>
        <v>0</v>
      </c>
    </row>
    <row r="240" spans="1:15" s="356" customFormat="1" ht="65">
      <c r="A240" s="351" t="s">
        <v>1941</v>
      </c>
      <c r="B240" s="463" t="s">
        <v>1942</v>
      </c>
      <c r="C240" s="353" t="s">
        <v>418</v>
      </c>
      <c r="D240" s="354">
        <v>1</v>
      </c>
      <c r="E240" s="355"/>
      <c r="F240" s="348">
        <f t="shared" si="23"/>
        <v>0</v>
      </c>
    </row>
    <row r="241" spans="1:15" ht="39">
      <c r="A241" s="703" t="s">
        <v>1943</v>
      </c>
      <c r="B241" s="525" t="s">
        <v>1626</v>
      </c>
      <c r="C241" s="515" t="s">
        <v>418</v>
      </c>
      <c r="D241" s="516">
        <v>80</v>
      </c>
      <c r="E241" s="504"/>
      <c r="F241" s="505">
        <f t="shared" si="23"/>
        <v>0</v>
      </c>
      <c r="G241" s="467"/>
      <c r="J241" s="467"/>
      <c r="K241" s="467"/>
      <c r="L241" s="467"/>
      <c r="M241" s="467"/>
      <c r="N241" s="467"/>
      <c r="O241" s="467"/>
    </row>
    <row r="242" spans="1:15" s="484" customFormat="1" ht="39">
      <c r="A242" s="988"/>
      <c r="B242" s="517" t="s">
        <v>1944</v>
      </c>
      <c r="C242" s="480"/>
      <c r="D242" s="481"/>
      <c r="E242" s="518"/>
      <c r="F242" s="483">
        <f>SUM(F243:F317)</f>
        <v>0</v>
      </c>
    </row>
    <row r="243" spans="1:15" s="356" customFormat="1" ht="169">
      <c r="A243" s="659" t="s">
        <v>1945</v>
      </c>
      <c r="B243" s="519" t="s">
        <v>1946</v>
      </c>
      <c r="C243" s="520"/>
      <c r="D243" s="508"/>
      <c r="E243" s="521"/>
      <c r="F243" s="522" t="s">
        <v>46</v>
      </c>
    </row>
    <row r="244" spans="1:15" s="356" customFormat="1" ht="247">
      <c r="A244" s="534"/>
      <c r="B244" s="463" t="s">
        <v>1947</v>
      </c>
      <c r="C244" s="462" t="s">
        <v>418</v>
      </c>
      <c r="D244" s="354">
        <f>25+4</f>
        <v>29</v>
      </c>
      <c r="E244" s="355"/>
      <c r="F244" s="348">
        <f t="shared" ref="F244:F253" si="25">ROUND((D244*E244),2)</f>
        <v>0</v>
      </c>
    </row>
    <row r="245" spans="1:15" s="356" customFormat="1" ht="247">
      <c r="A245" s="534"/>
      <c r="B245" s="463" t="s">
        <v>1948</v>
      </c>
      <c r="C245" s="462" t="s">
        <v>418</v>
      </c>
      <c r="D245" s="354">
        <f>6+2</f>
        <v>8</v>
      </c>
      <c r="E245" s="355"/>
      <c r="F245" s="348">
        <f t="shared" si="25"/>
        <v>0</v>
      </c>
    </row>
    <row r="246" spans="1:15" s="356" customFormat="1" ht="247">
      <c r="A246" s="534"/>
      <c r="B246" s="463" t="s">
        <v>1949</v>
      </c>
      <c r="C246" s="462" t="s">
        <v>418</v>
      </c>
      <c r="D246" s="354">
        <f>2+1</f>
        <v>3</v>
      </c>
      <c r="E246" s="355"/>
      <c r="F246" s="348">
        <f t="shared" si="25"/>
        <v>0</v>
      </c>
    </row>
    <row r="247" spans="1:15" s="356" customFormat="1" ht="247">
      <c r="A247" s="534"/>
      <c r="B247" s="463" t="s">
        <v>1950</v>
      </c>
      <c r="C247" s="462" t="s">
        <v>418</v>
      </c>
      <c r="D247" s="354">
        <f>28+7</f>
        <v>35</v>
      </c>
      <c r="E247" s="355"/>
      <c r="F247" s="348">
        <f t="shared" si="25"/>
        <v>0</v>
      </c>
    </row>
    <row r="248" spans="1:15" s="356" customFormat="1" ht="247">
      <c r="A248" s="534"/>
      <c r="B248" s="463" t="s">
        <v>1951</v>
      </c>
      <c r="C248" s="462" t="s">
        <v>418</v>
      </c>
      <c r="D248" s="354">
        <f>6+4</f>
        <v>10</v>
      </c>
      <c r="E248" s="355"/>
      <c r="F248" s="348">
        <f t="shared" si="25"/>
        <v>0</v>
      </c>
    </row>
    <row r="249" spans="1:15" s="356" customFormat="1" ht="247">
      <c r="A249" s="534"/>
      <c r="B249" s="463" t="s">
        <v>1952</v>
      </c>
      <c r="C249" s="462" t="s">
        <v>418</v>
      </c>
      <c r="D249" s="354">
        <f>37+2</f>
        <v>39</v>
      </c>
      <c r="E249" s="355"/>
      <c r="F249" s="348">
        <f t="shared" si="25"/>
        <v>0</v>
      </c>
    </row>
    <row r="250" spans="1:15" s="356" customFormat="1" ht="247">
      <c r="A250" s="534"/>
      <c r="B250" s="463" t="s">
        <v>1953</v>
      </c>
      <c r="C250" s="462" t="s">
        <v>418</v>
      </c>
      <c r="D250" s="354">
        <f>7+6</f>
        <v>13</v>
      </c>
      <c r="E250" s="355"/>
      <c r="F250" s="348">
        <f t="shared" si="25"/>
        <v>0</v>
      </c>
    </row>
    <row r="251" spans="1:15" s="356" customFormat="1" ht="182">
      <c r="A251" s="351" t="s">
        <v>1954</v>
      </c>
      <c r="B251" s="463" t="s">
        <v>1955</v>
      </c>
      <c r="C251" s="353" t="s">
        <v>418</v>
      </c>
      <c r="D251" s="354">
        <f>SUM(D243:D250)*2</f>
        <v>274</v>
      </c>
      <c r="E251" s="355"/>
      <c r="F251" s="348">
        <f t="shared" si="25"/>
        <v>0</v>
      </c>
    </row>
    <row r="252" spans="1:15" s="356" customFormat="1" ht="39">
      <c r="A252" s="351" t="s">
        <v>1956</v>
      </c>
      <c r="B252" s="463" t="s">
        <v>1854</v>
      </c>
      <c r="C252" s="353" t="s">
        <v>0</v>
      </c>
      <c r="D252" s="354">
        <f>D251*2</f>
        <v>548</v>
      </c>
      <c r="E252" s="355"/>
      <c r="F252" s="348">
        <f t="shared" si="25"/>
        <v>0</v>
      </c>
    </row>
    <row r="253" spans="1:15" s="356" customFormat="1" ht="78">
      <c r="A253" s="351" t="s">
        <v>1957</v>
      </c>
      <c r="B253" s="463" t="s">
        <v>1856</v>
      </c>
      <c r="C253" s="353" t="s">
        <v>0</v>
      </c>
      <c r="D253" s="354">
        <f>D252</f>
        <v>548</v>
      </c>
      <c r="E253" s="355"/>
      <c r="F253" s="348">
        <f t="shared" si="25"/>
        <v>0</v>
      </c>
    </row>
    <row r="254" spans="1:15" s="356" customFormat="1" ht="52">
      <c r="A254" s="351" t="s">
        <v>1958</v>
      </c>
      <c r="B254" s="463" t="s">
        <v>1882</v>
      </c>
      <c r="C254" s="353"/>
      <c r="D254" s="354"/>
      <c r="E254" s="355"/>
      <c r="F254" s="348"/>
    </row>
    <row r="255" spans="1:15" s="356" customFormat="1">
      <c r="A255" s="534"/>
      <c r="B255" s="463" t="s">
        <v>1877</v>
      </c>
      <c r="C255" s="353" t="s">
        <v>0</v>
      </c>
      <c r="D255" s="354">
        <v>16</v>
      </c>
      <c r="E255" s="355"/>
      <c r="F255" s="348">
        <f t="shared" ref="F255:F260" si="26">ROUND((D255*E255),2)</f>
        <v>0</v>
      </c>
    </row>
    <row r="256" spans="1:15" s="356" customFormat="1">
      <c r="A256" s="534"/>
      <c r="B256" s="463" t="s">
        <v>1883</v>
      </c>
      <c r="C256" s="353" t="s">
        <v>0</v>
      </c>
      <c r="D256" s="354">
        <v>18</v>
      </c>
      <c r="E256" s="355"/>
      <c r="F256" s="348">
        <f t="shared" si="26"/>
        <v>0</v>
      </c>
    </row>
    <row r="257" spans="1:15">
      <c r="A257" s="534"/>
      <c r="B257" s="463" t="s">
        <v>1884</v>
      </c>
      <c r="C257" s="353" t="s">
        <v>0</v>
      </c>
      <c r="D257" s="354">
        <v>16</v>
      </c>
      <c r="E257" s="355"/>
      <c r="F257" s="348">
        <f t="shared" si="26"/>
        <v>0</v>
      </c>
      <c r="G257" s="467"/>
      <c r="J257" s="467"/>
      <c r="K257" s="467"/>
      <c r="L257" s="467"/>
      <c r="M257" s="467"/>
      <c r="N257" s="467"/>
      <c r="O257" s="467"/>
    </row>
    <row r="258" spans="1:15">
      <c r="A258" s="534"/>
      <c r="B258" s="463" t="s">
        <v>1885</v>
      </c>
      <c r="C258" s="353" t="s">
        <v>0</v>
      </c>
      <c r="D258" s="354">
        <v>10</v>
      </c>
      <c r="E258" s="355"/>
      <c r="F258" s="348">
        <f t="shared" si="26"/>
        <v>0</v>
      </c>
      <c r="G258" s="467"/>
      <c r="J258" s="467"/>
      <c r="K258" s="467"/>
      <c r="L258" s="467"/>
      <c r="M258" s="467"/>
      <c r="N258" s="467"/>
      <c r="O258" s="467"/>
    </row>
    <row r="259" spans="1:15">
      <c r="A259" s="534"/>
      <c r="B259" s="463" t="s">
        <v>1886</v>
      </c>
      <c r="C259" s="353" t="s">
        <v>0</v>
      </c>
      <c r="D259" s="354">
        <v>6</v>
      </c>
      <c r="E259" s="355"/>
      <c r="F259" s="348">
        <f t="shared" si="26"/>
        <v>0</v>
      </c>
      <c r="G259" s="467"/>
      <c r="J259" s="467"/>
      <c r="K259" s="467"/>
      <c r="L259" s="467"/>
      <c r="M259" s="467"/>
      <c r="N259" s="467"/>
      <c r="O259" s="467"/>
    </row>
    <row r="260" spans="1:15" ht="26">
      <c r="A260" s="534"/>
      <c r="B260" s="463" t="s">
        <v>1887</v>
      </c>
      <c r="C260" s="511" t="s">
        <v>0</v>
      </c>
      <c r="D260" s="512">
        <v>2</v>
      </c>
      <c r="E260" s="355"/>
      <c r="F260" s="348">
        <f t="shared" si="26"/>
        <v>0</v>
      </c>
      <c r="G260" s="467"/>
      <c r="J260" s="467"/>
      <c r="K260" s="467"/>
      <c r="L260" s="467"/>
      <c r="M260" s="467"/>
      <c r="N260" s="467"/>
      <c r="O260" s="467"/>
    </row>
    <row r="261" spans="1:15" s="356" customFormat="1" ht="143">
      <c r="A261" s="351" t="s">
        <v>1959</v>
      </c>
      <c r="B261" s="463" t="s">
        <v>1772</v>
      </c>
      <c r="C261" s="353"/>
      <c r="D261" s="354"/>
      <c r="E261" s="355"/>
      <c r="F261" s="492"/>
    </row>
    <row r="262" spans="1:15" s="356" customFormat="1">
      <c r="A262" s="534"/>
      <c r="B262" s="463" t="s">
        <v>1889</v>
      </c>
      <c r="C262" s="353" t="s">
        <v>418</v>
      </c>
      <c r="D262" s="354">
        <v>1</v>
      </c>
      <c r="E262" s="355"/>
      <c r="F262" s="348">
        <f t="shared" ref="F262:F266" si="27">ROUND((D262*E262),2)</f>
        <v>0</v>
      </c>
    </row>
    <row r="263" spans="1:15" s="356" customFormat="1">
      <c r="A263" s="534"/>
      <c r="B263" s="463" t="s">
        <v>1890</v>
      </c>
      <c r="C263" s="353" t="s">
        <v>418</v>
      </c>
      <c r="D263" s="354">
        <v>7</v>
      </c>
      <c r="E263" s="355"/>
      <c r="F263" s="348">
        <f t="shared" si="27"/>
        <v>0</v>
      </c>
    </row>
    <row r="264" spans="1:15" s="356" customFormat="1">
      <c r="A264" s="534"/>
      <c r="B264" s="463" t="s">
        <v>1891</v>
      </c>
      <c r="C264" s="353" t="s">
        <v>418</v>
      </c>
      <c r="D264" s="354">
        <v>5</v>
      </c>
      <c r="E264" s="355"/>
      <c r="F264" s="348">
        <f t="shared" si="27"/>
        <v>0</v>
      </c>
    </row>
    <row r="265" spans="1:15" s="356" customFormat="1" ht="26">
      <c r="A265" s="534"/>
      <c r="B265" s="463" t="s">
        <v>1892</v>
      </c>
      <c r="C265" s="511" t="s">
        <v>418</v>
      </c>
      <c r="D265" s="512">
        <v>2</v>
      </c>
      <c r="E265" s="355"/>
      <c r="F265" s="348">
        <f t="shared" si="27"/>
        <v>0</v>
      </c>
    </row>
    <row r="266" spans="1:15" s="356" customFormat="1" ht="26">
      <c r="A266" s="534"/>
      <c r="B266" s="463" t="s">
        <v>1893</v>
      </c>
      <c r="C266" s="511" t="s">
        <v>418</v>
      </c>
      <c r="D266" s="512">
        <v>1</v>
      </c>
      <c r="E266" s="355"/>
      <c r="F266" s="348">
        <f t="shared" si="27"/>
        <v>0</v>
      </c>
    </row>
    <row r="267" spans="1:15" ht="169">
      <c r="A267" s="351" t="s">
        <v>1960</v>
      </c>
      <c r="B267" s="463" t="s">
        <v>1778</v>
      </c>
      <c r="C267" s="353"/>
      <c r="D267" s="354"/>
      <c r="E267" s="355"/>
      <c r="F267" s="513"/>
      <c r="G267" s="467"/>
      <c r="J267" s="467"/>
      <c r="K267" s="467"/>
      <c r="L267" s="467"/>
      <c r="M267" s="467"/>
      <c r="N267" s="467"/>
      <c r="O267" s="467"/>
    </row>
    <row r="268" spans="1:15" s="356" customFormat="1">
      <c r="A268" s="534"/>
      <c r="B268" s="463" t="s">
        <v>1895</v>
      </c>
      <c r="C268" s="353" t="s">
        <v>418</v>
      </c>
      <c r="D268" s="354">
        <v>2</v>
      </c>
      <c r="E268" s="355"/>
      <c r="F268" s="348">
        <f t="shared" ref="F268:F270" si="28">ROUND((D268*E268),2)</f>
        <v>0</v>
      </c>
    </row>
    <row r="269" spans="1:15" s="356" customFormat="1" ht="26">
      <c r="A269" s="534"/>
      <c r="B269" s="463" t="s">
        <v>1961</v>
      </c>
      <c r="C269" s="353" t="s">
        <v>418</v>
      </c>
      <c r="D269" s="354">
        <v>2</v>
      </c>
      <c r="E269" s="355"/>
      <c r="F269" s="348">
        <f t="shared" si="28"/>
        <v>0</v>
      </c>
    </row>
    <row r="270" spans="1:15" s="356" customFormat="1" ht="78">
      <c r="A270" s="351" t="s">
        <v>1962</v>
      </c>
      <c r="B270" s="463" t="s">
        <v>1794</v>
      </c>
      <c r="C270" s="353" t="s">
        <v>418</v>
      </c>
      <c r="D270" s="354">
        <v>4</v>
      </c>
      <c r="E270" s="355"/>
      <c r="F270" s="348">
        <f t="shared" si="28"/>
        <v>0</v>
      </c>
    </row>
    <row r="271" spans="1:15" s="356" customFormat="1" ht="39">
      <c r="A271" s="351" t="s">
        <v>1963</v>
      </c>
      <c r="B271" s="463" t="s">
        <v>1898</v>
      </c>
      <c r="C271" s="353"/>
      <c r="D271" s="354"/>
      <c r="E271" s="355"/>
      <c r="F271" s="348"/>
    </row>
    <row r="272" spans="1:15" s="356" customFormat="1">
      <c r="A272" s="534"/>
      <c r="B272" s="463" t="s">
        <v>1899</v>
      </c>
      <c r="C272" s="353" t="s">
        <v>0</v>
      </c>
      <c r="D272" s="354">
        <v>8</v>
      </c>
      <c r="E272" s="355"/>
      <c r="F272" s="348">
        <f t="shared" ref="F272:F274" si="29">ROUND((D272*E272),2)</f>
        <v>0</v>
      </c>
    </row>
    <row r="273" spans="1:15" s="356" customFormat="1" ht="26">
      <c r="A273" s="534"/>
      <c r="B273" s="463" t="s">
        <v>1900</v>
      </c>
      <c r="C273" s="511" t="s">
        <v>0</v>
      </c>
      <c r="D273" s="512">
        <v>4</v>
      </c>
      <c r="E273" s="355"/>
      <c r="F273" s="348">
        <f t="shared" si="29"/>
        <v>0</v>
      </c>
    </row>
    <row r="274" spans="1:15" s="356" customFormat="1" ht="52">
      <c r="A274" s="351" t="s">
        <v>1964</v>
      </c>
      <c r="B274" s="463" t="s">
        <v>1798</v>
      </c>
      <c r="C274" s="353" t="s">
        <v>0</v>
      </c>
      <c r="D274" s="354">
        <v>12</v>
      </c>
      <c r="E274" s="355"/>
      <c r="F274" s="348">
        <f t="shared" si="29"/>
        <v>0</v>
      </c>
    </row>
    <row r="275" spans="1:15" s="356" customFormat="1" ht="52">
      <c r="A275" s="351" t="s">
        <v>1965</v>
      </c>
      <c r="B275" s="463" t="s">
        <v>1966</v>
      </c>
      <c r="C275" s="353"/>
      <c r="D275" s="354"/>
      <c r="E275" s="355"/>
      <c r="F275" s="492"/>
    </row>
    <row r="276" spans="1:15" s="356" customFormat="1">
      <c r="A276" s="534"/>
      <c r="B276" s="463" t="s">
        <v>1782</v>
      </c>
      <c r="C276" s="353" t="s">
        <v>1543</v>
      </c>
      <c r="D276" s="354">
        <v>2950</v>
      </c>
      <c r="E276" s="355"/>
      <c r="F276" s="348">
        <f t="shared" ref="F276:F281" si="30">ROUND((D276*E276),2)</f>
        <v>0</v>
      </c>
    </row>
    <row r="277" spans="1:15" s="356" customFormat="1">
      <c r="A277" s="534"/>
      <c r="B277" s="463" t="s">
        <v>1783</v>
      </c>
      <c r="C277" s="353" t="s">
        <v>1543</v>
      </c>
      <c r="D277" s="354">
        <v>780</v>
      </c>
      <c r="E277" s="355"/>
      <c r="F277" s="348">
        <f t="shared" si="30"/>
        <v>0</v>
      </c>
    </row>
    <row r="278" spans="1:15" s="356" customFormat="1">
      <c r="A278" s="534"/>
      <c r="B278" s="463" t="s">
        <v>1784</v>
      </c>
      <c r="C278" s="353" t="s">
        <v>1543</v>
      </c>
      <c r="D278" s="354">
        <v>485</v>
      </c>
      <c r="E278" s="355"/>
      <c r="F278" s="348">
        <f t="shared" si="30"/>
        <v>0</v>
      </c>
    </row>
    <row r="279" spans="1:15" s="356" customFormat="1">
      <c r="A279" s="534"/>
      <c r="B279" s="463" t="s">
        <v>1785</v>
      </c>
      <c r="C279" s="353" t="s">
        <v>1543</v>
      </c>
      <c r="D279" s="354">
        <v>615</v>
      </c>
      <c r="E279" s="355"/>
      <c r="F279" s="348">
        <f t="shared" si="30"/>
        <v>0</v>
      </c>
    </row>
    <row r="280" spans="1:15" s="356" customFormat="1">
      <c r="A280" s="534"/>
      <c r="B280" s="463" t="s">
        <v>1906</v>
      </c>
      <c r="C280" s="353" t="s">
        <v>1543</v>
      </c>
      <c r="D280" s="354">
        <v>265</v>
      </c>
      <c r="E280" s="355"/>
      <c r="F280" s="348">
        <f t="shared" si="30"/>
        <v>0</v>
      </c>
    </row>
    <row r="281" spans="1:15" s="356" customFormat="1" ht="26">
      <c r="A281" s="534"/>
      <c r="B281" s="463" t="s">
        <v>1907</v>
      </c>
      <c r="C281" s="511" t="s">
        <v>1543</v>
      </c>
      <c r="D281" s="354">
        <v>5</v>
      </c>
      <c r="E281" s="355"/>
      <c r="F281" s="348">
        <f t="shared" si="30"/>
        <v>0</v>
      </c>
    </row>
    <row r="282" spans="1:15" s="356" customFormat="1" ht="91">
      <c r="A282" s="351" t="s">
        <v>1967</v>
      </c>
      <c r="B282" s="463" t="s">
        <v>1788</v>
      </c>
      <c r="C282" s="353"/>
      <c r="D282" s="354"/>
      <c r="E282" s="355"/>
      <c r="F282" s="492"/>
    </row>
    <row r="283" spans="1:15">
      <c r="A283" s="534"/>
      <c r="B283" s="463" t="s">
        <v>1790</v>
      </c>
      <c r="C283" s="353" t="s">
        <v>1543</v>
      </c>
      <c r="D283" s="354">
        <v>30</v>
      </c>
      <c r="E283" s="355"/>
      <c r="F283" s="348">
        <f t="shared" ref="F283:F289" si="31">ROUND((D283*E283),2)</f>
        <v>0</v>
      </c>
      <c r="G283" s="467"/>
      <c r="J283" s="467"/>
      <c r="K283" s="467"/>
      <c r="L283" s="467"/>
      <c r="M283" s="467"/>
      <c r="N283" s="467"/>
      <c r="O283" s="467"/>
    </row>
    <row r="284" spans="1:15">
      <c r="A284" s="534"/>
      <c r="B284" s="463" t="s">
        <v>1791</v>
      </c>
      <c r="C284" s="353" t="s">
        <v>1543</v>
      </c>
      <c r="D284" s="354">
        <v>60</v>
      </c>
      <c r="E284" s="355"/>
      <c r="F284" s="348">
        <f t="shared" si="31"/>
        <v>0</v>
      </c>
      <c r="G284" s="467"/>
      <c r="J284" s="467"/>
      <c r="K284" s="467"/>
      <c r="L284" s="467"/>
      <c r="M284" s="467"/>
      <c r="N284" s="467"/>
      <c r="O284" s="467"/>
    </row>
    <row r="285" spans="1:15" s="356" customFormat="1">
      <c r="A285" s="534"/>
      <c r="B285" s="463" t="s">
        <v>1909</v>
      </c>
      <c r="C285" s="353" t="s">
        <v>1543</v>
      </c>
      <c r="D285" s="354">
        <v>40</v>
      </c>
      <c r="E285" s="355"/>
      <c r="F285" s="348">
        <f t="shared" si="31"/>
        <v>0</v>
      </c>
    </row>
    <row r="286" spans="1:15" s="356" customFormat="1">
      <c r="A286" s="534"/>
      <c r="B286" s="463" t="s">
        <v>1910</v>
      </c>
      <c r="C286" s="353" t="s">
        <v>1543</v>
      </c>
      <c r="D286" s="354">
        <v>40</v>
      </c>
      <c r="E286" s="355"/>
      <c r="F286" s="348">
        <f t="shared" si="31"/>
        <v>0</v>
      </c>
    </row>
    <row r="287" spans="1:15" s="356" customFormat="1">
      <c r="A287" s="534"/>
      <c r="B287" s="463" t="s">
        <v>1911</v>
      </c>
      <c r="C287" s="353" t="s">
        <v>1543</v>
      </c>
      <c r="D287" s="354">
        <v>50</v>
      </c>
      <c r="E287" s="355"/>
      <c r="F287" s="348">
        <f t="shared" si="31"/>
        <v>0</v>
      </c>
    </row>
    <row r="288" spans="1:15" s="356" customFormat="1">
      <c r="A288" s="534"/>
      <c r="B288" s="463" t="s">
        <v>1912</v>
      </c>
      <c r="C288" s="353" t="s">
        <v>1543</v>
      </c>
      <c r="D288" s="354">
        <v>60</v>
      </c>
      <c r="E288" s="355"/>
      <c r="F288" s="348">
        <f t="shared" si="31"/>
        <v>0</v>
      </c>
    </row>
    <row r="289" spans="1:6" s="356" customFormat="1" ht="26">
      <c r="A289" s="534"/>
      <c r="B289" s="463" t="s">
        <v>1968</v>
      </c>
      <c r="C289" s="353" t="s">
        <v>1543</v>
      </c>
      <c r="D289" s="354">
        <v>10</v>
      </c>
      <c r="E289" s="355"/>
      <c r="F289" s="348">
        <f t="shared" si="31"/>
        <v>0</v>
      </c>
    </row>
    <row r="290" spans="1:6" s="356" customFormat="1" ht="143">
      <c r="A290" s="351" t="s">
        <v>1969</v>
      </c>
      <c r="B290" s="465" t="s">
        <v>1916</v>
      </c>
      <c r="C290" s="353"/>
      <c r="D290" s="354"/>
      <c r="E290" s="355"/>
      <c r="F290" s="492"/>
    </row>
    <row r="291" spans="1:6" s="356" customFormat="1">
      <c r="A291" s="534"/>
      <c r="B291" s="463" t="s">
        <v>1809</v>
      </c>
      <c r="C291" s="353" t="s">
        <v>1543</v>
      </c>
      <c r="D291" s="354">
        <f t="shared" ref="D291:D296" si="32">D276</f>
        <v>2950</v>
      </c>
      <c r="E291" s="355"/>
      <c r="F291" s="348">
        <f t="shared" ref="F291:F317" si="33">ROUND((D291*E291),2)</f>
        <v>0</v>
      </c>
    </row>
    <row r="292" spans="1:6" s="356" customFormat="1">
      <c r="A292" s="534"/>
      <c r="B292" s="463" t="s">
        <v>1810</v>
      </c>
      <c r="C292" s="353" t="s">
        <v>1543</v>
      </c>
      <c r="D292" s="354">
        <f t="shared" si="32"/>
        <v>780</v>
      </c>
      <c r="E292" s="355"/>
      <c r="F292" s="348">
        <f t="shared" si="33"/>
        <v>0</v>
      </c>
    </row>
    <row r="293" spans="1:6" s="356" customFormat="1">
      <c r="A293" s="534"/>
      <c r="B293" s="463" t="s">
        <v>1811</v>
      </c>
      <c r="C293" s="353" t="s">
        <v>1543</v>
      </c>
      <c r="D293" s="354">
        <f t="shared" si="32"/>
        <v>485</v>
      </c>
      <c r="E293" s="355"/>
      <c r="F293" s="348">
        <f t="shared" si="33"/>
        <v>0</v>
      </c>
    </row>
    <row r="294" spans="1:6" s="356" customFormat="1">
      <c r="A294" s="534"/>
      <c r="B294" s="463" t="s">
        <v>1812</v>
      </c>
      <c r="C294" s="353" t="s">
        <v>1543</v>
      </c>
      <c r="D294" s="354">
        <f t="shared" si="32"/>
        <v>615</v>
      </c>
      <c r="E294" s="355"/>
      <c r="F294" s="348">
        <f t="shared" si="33"/>
        <v>0</v>
      </c>
    </row>
    <row r="295" spans="1:6" s="356" customFormat="1">
      <c r="A295" s="534"/>
      <c r="B295" s="463" t="s">
        <v>1813</v>
      </c>
      <c r="C295" s="353" t="s">
        <v>1543</v>
      </c>
      <c r="D295" s="354">
        <f t="shared" si="32"/>
        <v>265</v>
      </c>
      <c r="E295" s="355"/>
      <c r="F295" s="348">
        <f t="shared" si="33"/>
        <v>0</v>
      </c>
    </row>
    <row r="296" spans="1:6" s="356" customFormat="1">
      <c r="A296" s="534"/>
      <c r="B296" s="463" t="s">
        <v>1917</v>
      </c>
      <c r="C296" s="353" t="s">
        <v>1543</v>
      </c>
      <c r="D296" s="354">
        <f t="shared" si="32"/>
        <v>5</v>
      </c>
      <c r="E296" s="355"/>
      <c r="F296" s="348">
        <f t="shared" si="33"/>
        <v>0</v>
      </c>
    </row>
    <row r="297" spans="1:6" s="356" customFormat="1">
      <c r="A297" s="534"/>
      <c r="B297" s="463" t="s">
        <v>1815</v>
      </c>
      <c r="C297" s="353" t="s">
        <v>1543</v>
      </c>
      <c r="D297" s="354">
        <f t="shared" ref="D297:D303" si="34">D283</f>
        <v>30</v>
      </c>
      <c r="E297" s="355"/>
      <c r="F297" s="348">
        <f t="shared" si="33"/>
        <v>0</v>
      </c>
    </row>
    <row r="298" spans="1:6" s="356" customFormat="1">
      <c r="A298" s="534"/>
      <c r="B298" s="463" t="s">
        <v>1816</v>
      </c>
      <c r="C298" s="353" t="s">
        <v>1543</v>
      </c>
      <c r="D298" s="354">
        <f t="shared" si="34"/>
        <v>60</v>
      </c>
      <c r="E298" s="355"/>
      <c r="F298" s="348">
        <f t="shared" si="33"/>
        <v>0</v>
      </c>
    </row>
    <row r="299" spans="1:6" s="356" customFormat="1">
      <c r="A299" s="534"/>
      <c r="B299" s="463" t="s">
        <v>1817</v>
      </c>
      <c r="C299" s="353" t="s">
        <v>1543</v>
      </c>
      <c r="D299" s="354">
        <f t="shared" si="34"/>
        <v>40</v>
      </c>
      <c r="E299" s="355"/>
      <c r="F299" s="348">
        <f t="shared" si="33"/>
        <v>0</v>
      </c>
    </row>
    <row r="300" spans="1:6" s="356" customFormat="1">
      <c r="A300" s="534"/>
      <c r="B300" s="463" t="s">
        <v>1918</v>
      </c>
      <c r="C300" s="353" t="s">
        <v>1543</v>
      </c>
      <c r="D300" s="354">
        <f t="shared" si="34"/>
        <v>40</v>
      </c>
      <c r="E300" s="355"/>
      <c r="F300" s="348">
        <f t="shared" si="33"/>
        <v>0</v>
      </c>
    </row>
    <row r="301" spans="1:6" s="356" customFormat="1">
      <c r="A301" s="534"/>
      <c r="B301" s="463" t="s">
        <v>1919</v>
      </c>
      <c r="C301" s="353" t="s">
        <v>1543</v>
      </c>
      <c r="D301" s="354">
        <f t="shared" si="34"/>
        <v>50</v>
      </c>
      <c r="E301" s="355"/>
      <c r="F301" s="348">
        <f t="shared" si="33"/>
        <v>0</v>
      </c>
    </row>
    <row r="302" spans="1:6" s="356" customFormat="1">
      <c r="A302" s="534"/>
      <c r="B302" s="463" t="s">
        <v>1920</v>
      </c>
      <c r="C302" s="353" t="s">
        <v>1543</v>
      </c>
      <c r="D302" s="354">
        <f t="shared" si="34"/>
        <v>60</v>
      </c>
      <c r="E302" s="355"/>
      <c r="F302" s="348">
        <f t="shared" si="33"/>
        <v>0</v>
      </c>
    </row>
    <row r="303" spans="1:6" s="356" customFormat="1">
      <c r="A303" s="534"/>
      <c r="B303" s="463" t="s">
        <v>1921</v>
      </c>
      <c r="C303" s="353" t="s">
        <v>1543</v>
      </c>
      <c r="D303" s="354">
        <f t="shared" si="34"/>
        <v>10</v>
      </c>
      <c r="E303" s="355"/>
      <c r="F303" s="348">
        <f t="shared" si="33"/>
        <v>0</v>
      </c>
    </row>
    <row r="304" spans="1:6" s="356" customFormat="1" ht="104">
      <c r="A304" s="534"/>
      <c r="B304" s="463" t="s">
        <v>1923</v>
      </c>
      <c r="C304" s="353" t="s">
        <v>1819</v>
      </c>
      <c r="D304" s="354">
        <v>320</v>
      </c>
      <c r="E304" s="355"/>
      <c r="F304" s="348">
        <f t="shared" si="33"/>
        <v>0</v>
      </c>
    </row>
    <row r="305" spans="1:15" s="356" customFormat="1" ht="78">
      <c r="A305" s="351" t="s">
        <v>1970</v>
      </c>
      <c r="B305" s="463" t="s">
        <v>1971</v>
      </c>
      <c r="C305" s="353" t="s">
        <v>39</v>
      </c>
      <c r="D305" s="354">
        <v>600</v>
      </c>
      <c r="E305" s="355"/>
      <c r="F305" s="348">
        <f t="shared" si="33"/>
        <v>0</v>
      </c>
    </row>
    <row r="306" spans="1:15" s="356" customFormat="1" ht="65">
      <c r="A306" s="351" t="s">
        <v>1972</v>
      </c>
      <c r="B306" s="463" t="s">
        <v>1823</v>
      </c>
      <c r="C306" s="353" t="s">
        <v>39</v>
      </c>
      <c r="D306" s="354">
        <v>250</v>
      </c>
      <c r="E306" s="355"/>
      <c r="F306" s="348">
        <f t="shared" si="33"/>
        <v>0</v>
      </c>
    </row>
    <row r="307" spans="1:15" s="356" customFormat="1" ht="39">
      <c r="A307" s="351" t="s">
        <v>1973</v>
      </c>
      <c r="B307" s="463" t="s">
        <v>1929</v>
      </c>
      <c r="C307" s="353" t="s">
        <v>418</v>
      </c>
      <c r="D307" s="354">
        <v>1</v>
      </c>
      <c r="E307" s="355"/>
      <c r="F307" s="348">
        <f t="shared" si="33"/>
        <v>0</v>
      </c>
    </row>
    <row r="308" spans="1:15" s="356" customFormat="1" ht="39">
      <c r="A308" s="351" t="s">
        <v>1974</v>
      </c>
      <c r="B308" s="465" t="s">
        <v>1931</v>
      </c>
      <c r="C308" s="353" t="s">
        <v>0</v>
      </c>
      <c r="D308" s="466">
        <v>20</v>
      </c>
      <c r="E308" s="355"/>
      <c r="F308" s="348">
        <f t="shared" si="33"/>
        <v>0</v>
      </c>
    </row>
    <row r="309" spans="1:15" s="356" customFormat="1" ht="39">
      <c r="A309" s="351" t="s">
        <v>1975</v>
      </c>
      <c r="B309" s="463" t="s">
        <v>1829</v>
      </c>
      <c r="C309" s="353" t="s">
        <v>0</v>
      </c>
      <c r="D309" s="354">
        <v>70</v>
      </c>
      <c r="E309" s="355"/>
      <c r="F309" s="348">
        <f t="shared" si="33"/>
        <v>0</v>
      </c>
    </row>
    <row r="310" spans="1:15" ht="65">
      <c r="A310" s="351" t="s">
        <v>1976</v>
      </c>
      <c r="B310" s="463" t="s">
        <v>1934</v>
      </c>
      <c r="C310" s="353" t="s">
        <v>0</v>
      </c>
      <c r="D310" s="354">
        <v>30</v>
      </c>
      <c r="E310" s="355"/>
      <c r="F310" s="348">
        <f t="shared" si="33"/>
        <v>0</v>
      </c>
      <c r="G310" s="467"/>
      <c r="J310" s="467"/>
      <c r="K310" s="467"/>
      <c r="L310" s="467"/>
      <c r="M310" s="467"/>
      <c r="N310" s="467"/>
      <c r="O310" s="467"/>
    </row>
    <row r="311" spans="1:15" s="356" customFormat="1" ht="52">
      <c r="A311" s="351" t="s">
        <v>1977</v>
      </c>
      <c r="B311" s="463" t="s">
        <v>1936</v>
      </c>
      <c r="C311" s="353" t="s">
        <v>418</v>
      </c>
      <c r="D311" s="354">
        <v>1</v>
      </c>
      <c r="E311" s="355"/>
      <c r="F311" s="348">
        <f t="shared" si="33"/>
        <v>0</v>
      </c>
    </row>
    <row r="312" spans="1:15" s="356" customFormat="1" ht="65">
      <c r="A312" s="351" t="s">
        <v>1978</v>
      </c>
      <c r="B312" s="524" t="s">
        <v>1835</v>
      </c>
      <c r="C312" s="353" t="s">
        <v>418</v>
      </c>
      <c r="D312" s="354">
        <v>1</v>
      </c>
      <c r="E312" s="355"/>
      <c r="F312" s="348">
        <f t="shared" si="33"/>
        <v>0</v>
      </c>
    </row>
    <row r="313" spans="1:15" s="356" customFormat="1" ht="39">
      <c r="A313" s="351" t="s">
        <v>1979</v>
      </c>
      <c r="B313" s="463" t="s">
        <v>1114</v>
      </c>
      <c r="C313" s="353" t="s">
        <v>418</v>
      </c>
      <c r="D313" s="354">
        <v>1</v>
      </c>
      <c r="E313" s="355"/>
      <c r="F313" s="348">
        <f t="shared" si="33"/>
        <v>0</v>
      </c>
    </row>
    <row r="314" spans="1:15" s="356" customFormat="1" ht="39">
      <c r="A314" s="351" t="s">
        <v>1980</v>
      </c>
      <c r="B314" s="463" t="s">
        <v>1838</v>
      </c>
      <c r="C314" s="353" t="s">
        <v>418</v>
      </c>
      <c r="D314" s="354">
        <v>1</v>
      </c>
      <c r="E314" s="355"/>
      <c r="F314" s="348">
        <f t="shared" si="33"/>
        <v>0</v>
      </c>
    </row>
    <row r="315" spans="1:15" s="356" customFormat="1" ht="52">
      <c r="A315" s="351" t="s">
        <v>1981</v>
      </c>
      <c r="B315" s="463" t="s">
        <v>1840</v>
      </c>
      <c r="C315" s="353" t="s">
        <v>418</v>
      </c>
      <c r="D315" s="354">
        <v>1</v>
      </c>
      <c r="E315" s="355"/>
      <c r="F315" s="348">
        <f t="shared" si="33"/>
        <v>0</v>
      </c>
    </row>
    <row r="316" spans="1:15" s="356" customFormat="1" ht="52">
      <c r="A316" s="351" t="s">
        <v>1982</v>
      </c>
      <c r="B316" s="463" t="s">
        <v>1983</v>
      </c>
      <c r="C316" s="353" t="s">
        <v>418</v>
      </c>
      <c r="D316" s="354">
        <v>1</v>
      </c>
      <c r="E316" s="355"/>
      <c r="F316" s="348">
        <f t="shared" si="33"/>
        <v>0</v>
      </c>
    </row>
    <row r="317" spans="1:15" ht="39">
      <c r="A317" s="703" t="s">
        <v>1984</v>
      </c>
      <c r="B317" s="525" t="s">
        <v>1626</v>
      </c>
      <c r="C317" s="515" t="s">
        <v>418</v>
      </c>
      <c r="D317" s="516">
        <v>80</v>
      </c>
      <c r="E317" s="504"/>
      <c r="F317" s="505">
        <f t="shared" si="33"/>
        <v>0</v>
      </c>
      <c r="G317" s="467"/>
      <c r="J317" s="467"/>
      <c r="K317" s="467"/>
      <c r="L317" s="467"/>
      <c r="M317" s="467"/>
      <c r="N317" s="467"/>
      <c r="O317" s="467"/>
    </row>
    <row r="318" spans="1:15" s="356" customFormat="1" ht="39">
      <c r="A318" s="989"/>
      <c r="B318" s="517" t="s">
        <v>1985</v>
      </c>
      <c r="C318" s="526"/>
      <c r="D318" s="527"/>
      <c r="E318" s="528"/>
      <c r="F318" s="483">
        <f>SUM(F319:F405)</f>
        <v>0</v>
      </c>
    </row>
    <row r="319" spans="1:15" s="356" customFormat="1">
      <c r="A319" s="659"/>
      <c r="B319" s="529" t="s">
        <v>1986</v>
      </c>
      <c r="C319" s="520"/>
      <c r="D319" s="508"/>
      <c r="E319" s="521"/>
      <c r="F319" s="522"/>
    </row>
    <row r="320" spans="1:15" s="356" customFormat="1" ht="325">
      <c r="A320" s="351" t="s">
        <v>1987</v>
      </c>
      <c r="B320" s="463" t="s">
        <v>1988</v>
      </c>
      <c r="C320" s="462"/>
      <c r="D320" s="354"/>
      <c r="E320" s="530"/>
      <c r="F320" s="513"/>
    </row>
    <row r="321" spans="1:6" s="356" customFormat="1" ht="234">
      <c r="A321" s="351"/>
      <c r="B321" s="463" t="s">
        <v>1989</v>
      </c>
      <c r="C321" s="462" t="s">
        <v>418</v>
      </c>
      <c r="D321" s="354">
        <v>1</v>
      </c>
      <c r="E321" s="355"/>
      <c r="F321" s="348">
        <f t="shared" ref="F321:F324" si="35">ROUND((D321*E321),2)</f>
        <v>0</v>
      </c>
    </row>
    <row r="322" spans="1:6" s="356" customFormat="1" ht="156">
      <c r="A322" s="351" t="s">
        <v>1990</v>
      </c>
      <c r="B322" s="463" t="s">
        <v>1991</v>
      </c>
      <c r="C322" s="462" t="s">
        <v>418</v>
      </c>
      <c r="D322" s="354">
        <v>3</v>
      </c>
      <c r="E322" s="355"/>
      <c r="F322" s="348">
        <f t="shared" si="35"/>
        <v>0</v>
      </c>
    </row>
    <row r="323" spans="1:6" s="356" customFormat="1" ht="65">
      <c r="A323" s="351" t="s">
        <v>1992</v>
      </c>
      <c r="B323" s="463" t="s">
        <v>1993</v>
      </c>
      <c r="C323" s="462" t="s">
        <v>418</v>
      </c>
      <c r="D323" s="354">
        <v>3</v>
      </c>
      <c r="E323" s="355"/>
      <c r="F323" s="348">
        <f t="shared" si="35"/>
        <v>0</v>
      </c>
    </row>
    <row r="324" spans="1:6" s="356" customFormat="1" ht="78">
      <c r="A324" s="351" t="s">
        <v>1994</v>
      </c>
      <c r="B324" s="463" t="s">
        <v>1995</v>
      </c>
      <c r="C324" s="462" t="s">
        <v>418</v>
      </c>
      <c r="D324" s="354">
        <v>2</v>
      </c>
      <c r="E324" s="355"/>
      <c r="F324" s="348">
        <f t="shared" si="35"/>
        <v>0</v>
      </c>
    </row>
    <row r="325" spans="1:6" s="356" customFormat="1">
      <c r="A325" s="351"/>
      <c r="B325" s="531" t="s">
        <v>1996</v>
      </c>
      <c r="C325" s="462"/>
      <c r="D325" s="354"/>
      <c r="E325" s="530"/>
      <c r="F325" s="513"/>
    </row>
    <row r="326" spans="1:6" s="356" customFormat="1" ht="325">
      <c r="A326" s="351" t="s">
        <v>1997</v>
      </c>
      <c r="B326" s="463" t="s">
        <v>1988</v>
      </c>
      <c r="C326" s="462"/>
      <c r="D326" s="354"/>
      <c r="E326" s="530"/>
      <c r="F326" s="513"/>
    </row>
    <row r="327" spans="1:6" s="356" customFormat="1" ht="247">
      <c r="A327" s="351"/>
      <c r="B327" s="463" t="s">
        <v>1998</v>
      </c>
      <c r="C327" s="462" t="s">
        <v>418</v>
      </c>
      <c r="D327" s="354">
        <v>1</v>
      </c>
      <c r="E327" s="355"/>
      <c r="F327" s="348">
        <f t="shared" ref="F327:F332" si="36">ROUND((D327*E327),2)</f>
        <v>0</v>
      </c>
    </row>
    <row r="328" spans="1:6" s="356" customFormat="1" ht="182">
      <c r="A328" s="351" t="s">
        <v>1999</v>
      </c>
      <c r="B328" s="463" t="s">
        <v>2000</v>
      </c>
      <c r="C328" s="462" t="s">
        <v>418</v>
      </c>
      <c r="D328" s="354">
        <v>1</v>
      </c>
      <c r="E328" s="355"/>
      <c r="F328" s="348">
        <f t="shared" si="36"/>
        <v>0</v>
      </c>
    </row>
    <row r="329" spans="1:6" s="356" customFormat="1" ht="182">
      <c r="A329" s="351" t="s">
        <v>2001</v>
      </c>
      <c r="B329" s="463" t="s">
        <v>2002</v>
      </c>
      <c r="C329" s="462" t="s">
        <v>418</v>
      </c>
      <c r="D329" s="354">
        <v>3</v>
      </c>
      <c r="E329" s="355"/>
      <c r="F329" s="348">
        <f t="shared" si="36"/>
        <v>0</v>
      </c>
    </row>
    <row r="330" spans="1:6" s="356" customFormat="1" ht="65">
      <c r="A330" s="351" t="s">
        <v>2003</v>
      </c>
      <c r="B330" s="463" t="s">
        <v>1993</v>
      </c>
      <c r="C330" s="462" t="s">
        <v>418</v>
      </c>
      <c r="D330" s="354">
        <v>2</v>
      </c>
      <c r="E330" s="355"/>
      <c r="F330" s="348">
        <f t="shared" si="36"/>
        <v>0</v>
      </c>
    </row>
    <row r="331" spans="1:6" s="356" customFormat="1" ht="65">
      <c r="A331" s="351" t="s">
        <v>2004</v>
      </c>
      <c r="B331" s="463" t="s">
        <v>2005</v>
      </c>
      <c r="C331" s="462" t="s">
        <v>418</v>
      </c>
      <c r="D331" s="354">
        <v>1</v>
      </c>
      <c r="E331" s="355"/>
      <c r="F331" s="348">
        <f t="shared" si="36"/>
        <v>0</v>
      </c>
    </row>
    <row r="332" spans="1:6" s="356" customFormat="1" ht="78">
      <c r="A332" s="351" t="s">
        <v>2006</v>
      </c>
      <c r="B332" s="463" t="s">
        <v>2007</v>
      </c>
      <c r="C332" s="462" t="s">
        <v>418</v>
      </c>
      <c r="D332" s="354">
        <v>2</v>
      </c>
      <c r="E332" s="355"/>
      <c r="F332" s="348">
        <f t="shared" si="36"/>
        <v>0</v>
      </c>
    </row>
    <row r="333" spans="1:6" s="356" customFormat="1">
      <c r="A333" s="351"/>
      <c r="B333" s="531" t="s">
        <v>2008</v>
      </c>
      <c r="C333" s="462"/>
      <c r="D333" s="354"/>
      <c r="E333" s="355"/>
      <c r="F333" s="492"/>
    </row>
    <row r="334" spans="1:6" s="356" customFormat="1" ht="312">
      <c r="A334" s="351" t="s">
        <v>2009</v>
      </c>
      <c r="B334" s="463" t="s">
        <v>2010</v>
      </c>
      <c r="C334" s="462"/>
      <c r="D334" s="354"/>
      <c r="E334" s="355"/>
      <c r="F334" s="492"/>
    </row>
    <row r="335" spans="1:6" s="356" customFormat="1" ht="260">
      <c r="A335" s="351"/>
      <c r="B335" s="463" t="s">
        <v>2011</v>
      </c>
      <c r="C335" s="462" t="s">
        <v>418</v>
      </c>
      <c r="D335" s="354">
        <v>1</v>
      </c>
      <c r="E335" s="355"/>
      <c r="F335" s="348">
        <f t="shared" ref="F335:F342" si="37">ROUND((D335*E335),2)</f>
        <v>0</v>
      </c>
    </row>
    <row r="336" spans="1:6" s="356" customFormat="1" ht="182">
      <c r="A336" s="351" t="s">
        <v>2012</v>
      </c>
      <c r="B336" s="463" t="s">
        <v>2000</v>
      </c>
      <c r="C336" s="462" t="s">
        <v>418</v>
      </c>
      <c r="D336" s="354">
        <v>1</v>
      </c>
      <c r="E336" s="355"/>
      <c r="F336" s="348">
        <f t="shared" si="37"/>
        <v>0</v>
      </c>
    </row>
    <row r="337" spans="1:6" s="356" customFormat="1" ht="182">
      <c r="A337" s="351" t="s">
        <v>2013</v>
      </c>
      <c r="B337" s="463" t="s">
        <v>2014</v>
      </c>
      <c r="C337" s="462" t="s">
        <v>418</v>
      </c>
      <c r="D337" s="354">
        <v>1</v>
      </c>
      <c r="E337" s="355"/>
      <c r="F337" s="348">
        <f t="shared" si="37"/>
        <v>0</v>
      </c>
    </row>
    <row r="338" spans="1:6" s="356" customFormat="1" ht="195">
      <c r="A338" s="351" t="s">
        <v>2015</v>
      </c>
      <c r="B338" s="463" t="s">
        <v>2016</v>
      </c>
      <c r="C338" s="462" t="s">
        <v>418</v>
      </c>
      <c r="D338" s="354">
        <v>1</v>
      </c>
      <c r="E338" s="355"/>
      <c r="F338" s="348">
        <f t="shared" si="37"/>
        <v>0</v>
      </c>
    </row>
    <row r="339" spans="1:6" s="356" customFormat="1" ht="65">
      <c r="A339" s="351" t="s">
        <v>2017</v>
      </c>
      <c r="B339" s="463" t="s">
        <v>1993</v>
      </c>
      <c r="C339" s="462" t="s">
        <v>418</v>
      </c>
      <c r="D339" s="354">
        <v>3</v>
      </c>
      <c r="E339" s="355"/>
      <c r="F339" s="348">
        <f t="shared" si="37"/>
        <v>0</v>
      </c>
    </row>
    <row r="340" spans="1:6" s="356" customFormat="1" ht="65">
      <c r="A340" s="351" t="s">
        <v>2018</v>
      </c>
      <c r="B340" s="463" t="s">
        <v>2019</v>
      </c>
      <c r="C340" s="462" t="s">
        <v>418</v>
      </c>
      <c r="D340" s="354">
        <v>2</v>
      </c>
      <c r="E340" s="355"/>
      <c r="F340" s="348">
        <f t="shared" si="37"/>
        <v>0</v>
      </c>
    </row>
    <row r="341" spans="1:6" s="356" customFormat="1" ht="104">
      <c r="A341" s="351" t="s">
        <v>2020</v>
      </c>
      <c r="B341" s="463" t="s">
        <v>2021</v>
      </c>
      <c r="C341" s="462" t="s">
        <v>418</v>
      </c>
      <c r="D341" s="354">
        <v>2</v>
      </c>
      <c r="E341" s="355"/>
      <c r="F341" s="348">
        <f t="shared" si="37"/>
        <v>0</v>
      </c>
    </row>
    <row r="342" spans="1:6" s="356" customFormat="1" ht="117">
      <c r="A342" s="351" t="s">
        <v>2022</v>
      </c>
      <c r="B342" s="463" t="s">
        <v>2023</v>
      </c>
      <c r="C342" s="462" t="s">
        <v>418</v>
      </c>
      <c r="D342" s="354">
        <v>1</v>
      </c>
      <c r="E342" s="355"/>
      <c r="F342" s="348">
        <f t="shared" si="37"/>
        <v>0</v>
      </c>
    </row>
    <row r="343" spans="1:6" s="356" customFormat="1">
      <c r="A343" s="351"/>
      <c r="B343" s="531" t="s">
        <v>2024</v>
      </c>
      <c r="C343" s="462"/>
      <c r="D343" s="354"/>
      <c r="E343" s="355"/>
      <c r="F343" s="492"/>
    </row>
    <row r="344" spans="1:6" s="356" customFormat="1" ht="78">
      <c r="A344" s="351" t="s">
        <v>2025</v>
      </c>
      <c r="B344" s="463" t="s">
        <v>2026</v>
      </c>
      <c r="C344" s="462"/>
      <c r="D344" s="354"/>
      <c r="E344" s="355"/>
      <c r="F344" s="492"/>
    </row>
    <row r="345" spans="1:6" s="356" customFormat="1" ht="169">
      <c r="A345" s="534" t="s">
        <v>2027</v>
      </c>
      <c r="B345" s="463" t="s">
        <v>2028</v>
      </c>
      <c r="C345" s="462" t="s">
        <v>418</v>
      </c>
      <c r="D345" s="354">
        <v>1</v>
      </c>
      <c r="E345" s="355"/>
      <c r="F345" s="348">
        <f t="shared" ref="F345:F347" si="38">ROUND((D345*E345),2)</f>
        <v>0</v>
      </c>
    </row>
    <row r="346" spans="1:6" s="356" customFormat="1" ht="182">
      <c r="A346" s="534" t="s">
        <v>2029</v>
      </c>
      <c r="B346" s="463" t="s">
        <v>2030</v>
      </c>
      <c r="C346" s="462" t="s">
        <v>418</v>
      </c>
      <c r="D346" s="354">
        <v>1</v>
      </c>
      <c r="E346" s="355"/>
      <c r="F346" s="348">
        <f t="shared" si="38"/>
        <v>0</v>
      </c>
    </row>
    <row r="347" spans="1:6" s="356" customFormat="1" ht="65">
      <c r="A347" s="351" t="s">
        <v>2031</v>
      </c>
      <c r="B347" s="463" t="s">
        <v>1993</v>
      </c>
      <c r="C347" s="462" t="s">
        <v>418</v>
      </c>
      <c r="D347" s="354">
        <v>1</v>
      </c>
      <c r="E347" s="355"/>
      <c r="F347" s="348">
        <f t="shared" si="38"/>
        <v>0</v>
      </c>
    </row>
    <row r="348" spans="1:6" s="356" customFormat="1">
      <c r="A348" s="351"/>
      <c r="B348" s="531" t="s">
        <v>2032</v>
      </c>
      <c r="C348" s="462"/>
      <c r="D348" s="354"/>
      <c r="E348" s="355"/>
      <c r="F348" s="492"/>
    </row>
    <row r="349" spans="1:6" s="356" customFormat="1" ht="260">
      <c r="A349" s="351" t="s">
        <v>2033</v>
      </c>
      <c r="B349" s="463" t="s">
        <v>2034</v>
      </c>
      <c r="C349" s="462"/>
      <c r="D349" s="354"/>
      <c r="E349" s="355"/>
      <c r="F349" s="492"/>
    </row>
    <row r="350" spans="1:6" s="356" customFormat="1" ht="234">
      <c r="A350" s="351"/>
      <c r="B350" s="463" t="s">
        <v>2035</v>
      </c>
      <c r="C350" s="462"/>
      <c r="D350" s="354"/>
      <c r="E350" s="355"/>
      <c r="F350" s="492"/>
    </row>
    <row r="351" spans="1:6" s="356" customFormat="1" ht="208">
      <c r="A351" s="351"/>
      <c r="B351" s="463" t="s">
        <v>2036</v>
      </c>
      <c r="C351" s="462" t="s">
        <v>418</v>
      </c>
      <c r="D351" s="354">
        <v>2</v>
      </c>
      <c r="E351" s="355"/>
      <c r="F351" s="348">
        <f t="shared" ref="F351:F353" si="39">ROUND((D351*E351),2)</f>
        <v>0</v>
      </c>
    </row>
    <row r="352" spans="1:6" s="356" customFormat="1" ht="221">
      <c r="A352" s="351" t="s">
        <v>2037</v>
      </c>
      <c r="B352" s="463" t="s">
        <v>2038</v>
      </c>
      <c r="C352" s="462" t="s">
        <v>418</v>
      </c>
      <c r="D352" s="354">
        <v>4</v>
      </c>
      <c r="E352" s="355"/>
      <c r="F352" s="348">
        <f t="shared" si="39"/>
        <v>0</v>
      </c>
    </row>
    <row r="353" spans="1:6" s="356" customFormat="1" ht="156">
      <c r="A353" s="351" t="s">
        <v>2039</v>
      </c>
      <c r="B353" s="463" t="s">
        <v>2040</v>
      </c>
      <c r="C353" s="462" t="s">
        <v>418</v>
      </c>
      <c r="D353" s="354">
        <v>18</v>
      </c>
      <c r="E353" s="355"/>
      <c r="F353" s="348">
        <f t="shared" si="39"/>
        <v>0</v>
      </c>
    </row>
    <row r="354" spans="1:6" s="356" customFormat="1" ht="26.25" customHeight="1">
      <c r="A354" s="351"/>
      <c r="B354" s="531" t="s">
        <v>2041</v>
      </c>
      <c r="C354" s="462"/>
      <c r="D354" s="354"/>
      <c r="E354" s="355"/>
      <c r="F354" s="492"/>
    </row>
    <row r="355" spans="1:6" s="356" customFormat="1" ht="117">
      <c r="A355" s="351" t="s">
        <v>2042</v>
      </c>
      <c r="B355" s="463" t="s">
        <v>2043</v>
      </c>
      <c r="C355" s="462"/>
      <c r="D355" s="354"/>
      <c r="E355" s="355"/>
      <c r="F355" s="492"/>
    </row>
    <row r="356" spans="1:6" s="356" customFormat="1">
      <c r="A356" s="534"/>
      <c r="B356" s="463" t="s">
        <v>2044</v>
      </c>
      <c r="C356" s="462" t="s">
        <v>1543</v>
      </c>
      <c r="D356" s="354">
        <v>60</v>
      </c>
      <c r="E356" s="355"/>
      <c r="F356" s="348">
        <f t="shared" ref="F356:F362" si="40">ROUND((D356*E356),2)</f>
        <v>0</v>
      </c>
    </row>
    <row r="357" spans="1:6" s="356" customFormat="1">
      <c r="A357" s="534"/>
      <c r="B357" s="463" t="s">
        <v>2045</v>
      </c>
      <c r="C357" s="462" t="s">
        <v>1543</v>
      </c>
      <c r="D357" s="354">
        <v>190</v>
      </c>
      <c r="E357" s="355"/>
      <c r="F357" s="348">
        <f t="shared" si="40"/>
        <v>0</v>
      </c>
    </row>
    <row r="358" spans="1:6" s="356" customFormat="1">
      <c r="A358" s="534"/>
      <c r="B358" s="463" t="s">
        <v>2046</v>
      </c>
      <c r="C358" s="462" t="s">
        <v>1543</v>
      </c>
      <c r="D358" s="354">
        <v>40</v>
      </c>
      <c r="E358" s="355"/>
      <c r="F358" s="348">
        <f t="shared" si="40"/>
        <v>0</v>
      </c>
    </row>
    <row r="359" spans="1:6" s="356" customFormat="1">
      <c r="A359" s="534"/>
      <c r="B359" s="463" t="s">
        <v>2047</v>
      </c>
      <c r="C359" s="462" t="s">
        <v>1543</v>
      </c>
      <c r="D359" s="354">
        <v>100</v>
      </c>
      <c r="E359" s="355"/>
      <c r="F359" s="348">
        <f t="shared" si="40"/>
        <v>0</v>
      </c>
    </row>
    <row r="360" spans="1:6" s="356" customFormat="1">
      <c r="A360" s="534"/>
      <c r="B360" s="463" t="s">
        <v>2048</v>
      </c>
      <c r="C360" s="462" t="s">
        <v>1543</v>
      </c>
      <c r="D360" s="354">
        <v>120</v>
      </c>
      <c r="E360" s="355"/>
      <c r="F360" s="348">
        <f t="shared" si="40"/>
        <v>0</v>
      </c>
    </row>
    <row r="361" spans="1:6" s="356" customFormat="1">
      <c r="A361" s="534"/>
      <c r="B361" s="463" t="s">
        <v>2049</v>
      </c>
      <c r="C361" s="462" t="s">
        <v>1543</v>
      </c>
      <c r="D361" s="354">
        <v>160</v>
      </c>
      <c r="E361" s="355"/>
      <c r="F361" s="348">
        <f t="shared" si="40"/>
        <v>0</v>
      </c>
    </row>
    <row r="362" spans="1:6" s="356" customFormat="1" ht="26">
      <c r="A362" s="534"/>
      <c r="B362" s="463" t="s">
        <v>2050</v>
      </c>
      <c r="C362" s="462" t="s">
        <v>1543</v>
      </c>
      <c r="D362" s="354">
        <v>140</v>
      </c>
      <c r="E362" s="355"/>
      <c r="F362" s="348">
        <f t="shared" si="40"/>
        <v>0</v>
      </c>
    </row>
    <row r="363" spans="1:6" s="356" customFormat="1" ht="65">
      <c r="A363" s="351" t="s">
        <v>2051</v>
      </c>
      <c r="B363" s="463" t="s">
        <v>2052</v>
      </c>
      <c r="C363" s="462"/>
      <c r="D363" s="354"/>
      <c r="E363" s="355"/>
      <c r="F363" s="492"/>
    </row>
    <row r="364" spans="1:6" s="356" customFormat="1">
      <c r="A364" s="534"/>
      <c r="B364" s="463" t="s">
        <v>1783</v>
      </c>
      <c r="C364" s="462" t="s">
        <v>1543</v>
      </c>
      <c r="D364" s="354">
        <v>60</v>
      </c>
      <c r="E364" s="355"/>
      <c r="F364" s="348">
        <f t="shared" ref="F364:F366" si="41">ROUND((D364*E364),2)</f>
        <v>0</v>
      </c>
    </row>
    <row r="365" spans="1:6" s="356" customFormat="1">
      <c r="A365" s="534"/>
      <c r="B365" s="463" t="s">
        <v>1784</v>
      </c>
      <c r="C365" s="462" t="s">
        <v>1543</v>
      </c>
      <c r="D365" s="354">
        <v>20</v>
      </c>
      <c r="E365" s="355"/>
      <c r="F365" s="348">
        <f t="shared" si="41"/>
        <v>0</v>
      </c>
    </row>
    <row r="366" spans="1:6" s="356" customFormat="1" ht="26">
      <c r="A366" s="534"/>
      <c r="B366" s="463" t="s">
        <v>2053</v>
      </c>
      <c r="C366" s="532" t="s">
        <v>1543</v>
      </c>
      <c r="D366" s="354">
        <v>20</v>
      </c>
      <c r="E366" s="355"/>
      <c r="F366" s="348">
        <f t="shared" si="41"/>
        <v>0</v>
      </c>
    </row>
    <row r="367" spans="1:6" s="356" customFormat="1" ht="143">
      <c r="A367" s="351" t="s">
        <v>2054</v>
      </c>
      <c r="B367" s="463" t="s">
        <v>2055</v>
      </c>
      <c r="C367" s="462"/>
      <c r="D367" s="354"/>
      <c r="E367" s="355"/>
      <c r="F367" s="492"/>
    </row>
    <row r="368" spans="1:6" s="356" customFormat="1">
      <c r="A368" s="534"/>
      <c r="B368" s="463" t="s">
        <v>1810</v>
      </c>
      <c r="C368" s="462" t="s">
        <v>1543</v>
      </c>
      <c r="D368" s="354">
        <f>D364</f>
        <v>60</v>
      </c>
      <c r="E368" s="355"/>
      <c r="F368" s="348">
        <f t="shared" ref="F368:F372" si="42">ROUND((D368*E368),2)</f>
        <v>0</v>
      </c>
    </row>
    <row r="369" spans="1:6" s="356" customFormat="1">
      <c r="A369" s="534"/>
      <c r="B369" s="463" t="s">
        <v>1811</v>
      </c>
      <c r="C369" s="462" t="s">
        <v>1543</v>
      </c>
      <c r="D369" s="354">
        <f>D365</f>
        <v>20</v>
      </c>
      <c r="E369" s="355"/>
      <c r="F369" s="348">
        <f t="shared" si="42"/>
        <v>0</v>
      </c>
    </row>
    <row r="370" spans="1:6" s="356" customFormat="1" ht="26">
      <c r="A370" s="534"/>
      <c r="B370" s="463" t="s">
        <v>2056</v>
      </c>
      <c r="C370" s="532" t="s">
        <v>1543</v>
      </c>
      <c r="D370" s="354">
        <f>D366</f>
        <v>20</v>
      </c>
      <c r="E370" s="355"/>
      <c r="F370" s="348">
        <f t="shared" si="42"/>
        <v>0</v>
      </c>
    </row>
    <row r="371" spans="1:6" s="356" customFormat="1" ht="52">
      <c r="A371" s="351" t="s">
        <v>2057</v>
      </c>
      <c r="B371" s="463" t="s">
        <v>2058</v>
      </c>
      <c r="C371" s="462" t="s">
        <v>418</v>
      </c>
      <c r="D371" s="354">
        <v>13</v>
      </c>
      <c r="E371" s="355"/>
      <c r="F371" s="348">
        <f t="shared" si="42"/>
        <v>0</v>
      </c>
    </row>
    <row r="372" spans="1:6" s="356" customFormat="1" ht="39">
      <c r="A372" s="351" t="s">
        <v>2059</v>
      </c>
      <c r="B372" s="463" t="s">
        <v>1903</v>
      </c>
      <c r="C372" s="462" t="s">
        <v>0</v>
      </c>
      <c r="D372" s="354">
        <v>5</v>
      </c>
      <c r="E372" s="355"/>
      <c r="F372" s="348">
        <f t="shared" si="42"/>
        <v>0</v>
      </c>
    </row>
    <row r="373" spans="1:6" s="356" customFormat="1" ht="39">
      <c r="A373" s="351" t="s">
        <v>2060</v>
      </c>
      <c r="B373" s="463" t="s">
        <v>2061</v>
      </c>
      <c r="C373" s="462"/>
      <c r="D373" s="354"/>
      <c r="E373" s="355"/>
      <c r="F373" s="492"/>
    </row>
    <row r="374" spans="1:6" s="356" customFormat="1">
      <c r="A374" s="534"/>
      <c r="B374" s="463" t="s">
        <v>2062</v>
      </c>
      <c r="C374" s="462" t="s">
        <v>1543</v>
      </c>
      <c r="D374" s="354">
        <v>200</v>
      </c>
      <c r="E374" s="355"/>
      <c r="F374" s="348">
        <f t="shared" ref="F374:F376" si="43">ROUND((D374*E374),2)</f>
        <v>0</v>
      </c>
    </row>
    <row r="375" spans="1:6" s="356" customFormat="1" ht="15">
      <c r="A375" s="534"/>
      <c r="B375" s="463" t="s">
        <v>2063</v>
      </c>
      <c r="C375" s="462" t="s">
        <v>1543</v>
      </c>
      <c r="D375" s="354">
        <v>300</v>
      </c>
      <c r="E375" s="355"/>
      <c r="F375" s="348">
        <f t="shared" si="43"/>
        <v>0</v>
      </c>
    </row>
    <row r="376" spans="1:6" s="356" customFormat="1" ht="30">
      <c r="A376" s="534"/>
      <c r="B376" s="463" t="s">
        <v>2064</v>
      </c>
      <c r="C376" s="532" t="s">
        <v>1543</v>
      </c>
      <c r="D376" s="512">
        <v>300</v>
      </c>
      <c r="E376" s="355"/>
      <c r="F376" s="348">
        <f t="shared" si="43"/>
        <v>0</v>
      </c>
    </row>
    <row r="377" spans="1:6" s="356" customFormat="1" ht="52">
      <c r="A377" s="351" t="s">
        <v>2065</v>
      </c>
      <c r="B377" s="463" t="s">
        <v>2066</v>
      </c>
      <c r="C377" s="462"/>
      <c r="D377" s="354"/>
      <c r="E377" s="355"/>
      <c r="F377" s="492"/>
    </row>
    <row r="378" spans="1:6" s="356" customFormat="1">
      <c r="A378" s="534"/>
      <c r="B378" s="463" t="s">
        <v>2067</v>
      </c>
      <c r="C378" s="462" t="s">
        <v>1543</v>
      </c>
      <c r="D378" s="354">
        <v>20</v>
      </c>
      <c r="E378" s="355"/>
      <c r="F378" s="348">
        <f t="shared" ref="F378:F393" si="44">ROUND((D378*E378),2)</f>
        <v>0</v>
      </c>
    </row>
    <row r="379" spans="1:6" s="356" customFormat="1">
      <c r="A379" s="534"/>
      <c r="B379" s="463" t="s">
        <v>2068</v>
      </c>
      <c r="C379" s="532" t="s">
        <v>1543</v>
      </c>
      <c r="D379" s="512">
        <v>12</v>
      </c>
      <c r="E379" s="355"/>
      <c r="F379" s="348">
        <f t="shared" si="44"/>
        <v>0</v>
      </c>
    </row>
    <row r="380" spans="1:6" s="356" customFormat="1" ht="26">
      <c r="A380" s="534"/>
      <c r="B380" s="463" t="s">
        <v>2069</v>
      </c>
      <c r="C380" s="532" t="s">
        <v>1543</v>
      </c>
      <c r="D380" s="512">
        <v>20</v>
      </c>
      <c r="E380" s="355"/>
      <c r="F380" s="348">
        <f t="shared" si="44"/>
        <v>0</v>
      </c>
    </row>
    <row r="381" spans="1:6" s="356" customFormat="1" ht="39">
      <c r="A381" s="351" t="s">
        <v>2070</v>
      </c>
      <c r="B381" s="463" t="s">
        <v>2071</v>
      </c>
      <c r="C381" s="462" t="s">
        <v>1819</v>
      </c>
      <c r="D381" s="354">
        <v>2</v>
      </c>
      <c r="E381" s="355"/>
      <c r="F381" s="348">
        <f t="shared" si="44"/>
        <v>0</v>
      </c>
    </row>
    <row r="382" spans="1:6" s="356" customFormat="1" ht="117">
      <c r="A382" s="351" t="s">
        <v>2072</v>
      </c>
      <c r="B382" s="463" t="s">
        <v>2073</v>
      </c>
      <c r="C382" s="462" t="s">
        <v>1638</v>
      </c>
      <c r="D382" s="354">
        <v>6</v>
      </c>
      <c r="E382" s="355"/>
      <c r="F382" s="348">
        <f t="shared" si="44"/>
        <v>0</v>
      </c>
    </row>
    <row r="383" spans="1:6" s="356" customFormat="1" ht="78">
      <c r="A383" s="351" t="s">
        <v>2074</v>
      </c>
      <c r="B383" s="463" t="s">
        <v>1821</v>
      </c>
      <c r="C383" s="462" t="s">
        <v>39</v>
      </c>
      <c r="D383" s="354">
        <v>250</v>
      </c>
      <c r="E383" s="355"/>
      <c r="F383" s="348">
        <f t="shared" si="44"/>
        <v>0</v>
      </c>
    </row>
    <row r="384" spans="1:6" s="356" customFormat="1" ht="65">
      <c r="A384" s="351" t="s">
        <v>2075</v>
      </c>
      <c r="B384" s="463" t="s">
        <v>2076</v>
      </c>
      <c r="C384" s="462" t="s">
        <v>39</v>
      </c>
      <c r="D384" s="354">
        <v>100</v>
      </c>
      <c r="E384" s="355"/>
      <c r="F384" s="348">
        <f t="shared" si="44"/>
        <v>0</v>
      </c>
    </row>
    <row r="385" spans="1:6" s="356" customFormat="1" ht="39">
      <c r="A385" s="351" t="s">
        <v>2077</v>
      </c>
      <c r="B385" s="463" t="s">
        <v>1929</v>
      </c>
      <c r="C385" s="462" t="s">
        <v>418</v>
      </c>
      <c r="D385" s="354">
        <v>1</v>
      </c>
      <c r="E385" s="355"/>
      <c r="F385" s="348">
        <f t="shared" si="44"/>
        <v>0</v>
      </c>
    </row>
    <row r="386" spans="1:6" s="356" customFormat="1" ht="39">
      <c r="A386" s="351" t="s">
        <v>2078</v>
      </c>
      <c r="B386" s="463" t="s">
        <v>1829</v>
      </c>
      <c r="C386" s="462" t="s">
        <v>0</v>
      </c>
      <c r="D386" s="354">
        <v>25</v>
      </c>
      <c r="E386" s="355"/>
      <c r="F386" s="348">
        <f t="shared" si="44"/>
        <v>0</v>
      </c>
    </row>
    <row r="387" spans="1:6" s="356" customFormat="1" ht="78">
      <c r="A387" s="351" t="s">
        <v>2079</v>
      </c>
      <c r="B387" s="463" t="s">
        <v>2080</v>
      </c>
      <c r="C387" s="353" t="s">
        <v>0</v>
      </c>
      <c r="D387" s="354">
        <v>10</v>
      </c>
      <c r="E387" s="355"/>
      <c r="F387" s="348">
        <f t="shared" si="44"/>
        <v>0</v>
      </c>
    </row>
    <row r="388" spans="1:6" s="356" customFormat="1" ht="52">
      <c r="A388" s="351" t="s">
        <v>2081</v>
      </c>
      <c r="B388" s="463" t="s">
        <v>1936</v>
      </c>
      <c r="C388" s="462" t="s">
        <v>418</v>
      </c>
      <c r="D388" s="354">
        <v>1</v>
      </c>
      <c r="E388" s="355"/>
      <c r="F388" s="348">
        <f t="shared" si="44"/>
        <v>0</v>
      </c>
    </row>
    <row r="389" spans="1:6" s="356" customFormat="1" ht="39">
      <c r="A389" s="351" t="s">
        <v>2082</v>
      </c>
      <c r="B389" s="463" t="s">
        <v>1114</v>
      </c>
      <c r="C389" s="462" t="s">
        <v>418</v>
      </c>
      <c r="D389" s="354">
        <v>1</v>
      </c>
      <c r="E389" s="355"/>
      <c r="F389" s="348">
        <f t="shared" si="44"/>
        <v>0</v>
      </c>
    </row>
    <row r="390" spans="1:6" s="356" customFormat="1" ht="78">
      <c r="A390" s="351" t="s">
        <v>2083</v>
      </c>
      <c r="B390" s="463" t="s">
        <v>2084</v>
      </c>
      <c r="C390" s="462" t="s">
        <v>418</v>
      </c>
      <c r="D390" s="354">
        <v>1</v>
      </c>
      <c r="E390" s="355"/>
      <c r="F390" s="348">
        <f t="shared" si="44"/>
        <v>0</v>
      </c>
    </row>
    <row r="391" spans="1:6" s="356" customFormat="1" ht="52">
      <c r="A391" s="351" t="s">
        <v>2085</v>
      </c>
      <c r="B391" s="463" t="s">
        <v>2086</v>
      </c>
      <c r="C391" s="462" t="s">
        <v>418</v>
      </c>
      <c r="D391" s="354">
        <v>1</v>
      </c>
      <c r="E391" s="355"/>
      <c r="F391" s="348">
        <f t="shared" si="44"/>
        <v>0</v>
      </c>
    </row>
    <row r="392" spans="1:6" s="356" customFormat="1" ht="39">
      <c r="A392" s="351" t="s">
        <v>2087</v>
      </c>
      <c r="B392" s="463" t="s">
        <v>2088</v>
      </c>
      <c r="C392" s="462" t="s">
        <v>39</v>
      </c>
      <c r="D392" s="354">
        <v>45</v>
      </c>
      <c r="E392" s="355"/>
      <c r="F392" s="348">
        <f t="shared" si="44"/>
        <v>0</v>
      </c>
    </row>
    <row r="393" spans="1:6" s="356" customFormat="1" ht="39">
      <c r="A393" s="351" t="s">
        <v>2089</v>
      </c>
      <c r="B393" s="463" t="s">
        <v>2090</v>
      </c>
      <c r="C393" s="462" t="s">
        <v>418</v>
      </c>
      <c r="D393" s="354">
        <v>1</v>
      </c>
      <c r="E393" s="355"/>
      <c r="F393" s="348">
        <f t="shared" si="44"/>
        <v>0</v>
      </c>
    </row>
    <row r="394" spans="1:6" s="356" customFormat="1" ht="39">
      <c r="A394" s="351" t="s">
        <v>2091</v>
      </c>
      <c r="B394" s="463" t="s">
        <v>2092</v>
      </c>
      <c r="C394" s="462"/>
      <c r="D394" s="354"/>
      <c r="E394" s="355"/>
      <c r="F394" s="492"/>
    </row>
    <row r="395" spans="1:6" s="356" customFormat="1">
      <c r="A395" s="534"/>
      <c r="B395" s="491" t="s">
        <v>2093</v>
      </c>
      <c r="C395" s="462" t="s">
        <v>418</v>
      </c>
      <c r="D395" s="354">
        <v>1</v>
      </c>
      <c r="E395" s="355"/>
      <c r="F395" s="348">
        <f t="shared" ref="F395:F397" si="45">ROUND((D395*E395),2)</f>
        <v>0</v>
      </c>
    </row>
    <row r="396" spans="1:6" s="356" customFormat="1">
      <c r="A396" s="534"/>
      <c r="B396" s="491" t="s">
        <v>2094</v>
      </c>
      <c r="C396" s="462" t="s">
        <v>418</v>
      </c>
      <c r="D396" s="354">
        <v>3</v>
      </c>
      <c r="E396" s="355"/>
      <c r="F396" s="348">
        <f t="shared" si="45"/>
        <v>0</v>
      </c>
    </row>
    <row r="397" spans="1:6" s="356" customFormat="1">
      <c r="A397" s="534"/>
      <c r="B397" s="491" t="s">
        <v>2095</v>
      </c>
      <c r="C397" s="532" t="s">
        <v>418</v>
      </c>
      <c r="D397" s="512">
        <v>2</v>
      </c>
      <c r="E397" s="355"/>
      <c r="F397" s="348">
        <f t="shared" si="45"/>
        <v>0</v>
      </c>
    </row>
    <row r="398" spans="1:6" s="356" customFormat="1" ht="39">
      <c r="A398" s="351" t="s">
        <v>2096</v>
      </c>
      <c r="B398" s="463" t="s">
        <v>2097</v>
      </c>
      <c r="C398" s="462"/>
      <c r="D398" s="354"/>
      <c r="E398" s="355"/>
      <c r="F398" s="492"/>
    </row>
    <row r="399" spans="1:6" s="356" customFormat="1">
      <c r="A399" s="534"/>
      <c r="B399" s="463" t="s">
        <v>2098</v>
      </c>
      <c r="C399" s="462" t="s">
        <v>418</v>
      </c>
      <c r="D399" s="354">
        <v>1</v>
      </c>
      <c r="E399" s="355"/>
      <c r="F399" s="348">
        <f t="shared" ref="F399:F405" si="46">ROUND((D399*E399),2)</f>
        <v>0</v>
      </c>
    </row>
    <row r="400" spans="1:6" s="356" customFormat="1">
      <c r="A400" s="534"/>
      <c r="B400" s="463" t="s">
        <v>2099</v>
      </c>
      <c r="C400" s="462" t="s">
        <v>418</v>
      </c>
      <c r="D400" s="354">
        <v>1</v>
      </c>
      <c r="E400" s="355"/>
      <c r="F400" s="348">
        <f t="shared" si="46"/>
        <v>0</v>
      </c>
    </row>
    <row r="401" spans="1:15" s="356" customFormat="1">
      <c r="A401" s="534"/>
      <c r="B401" s="463" t="s">
        <v>2100</v>
      </c>
      <c r="C401" s="462" t="s">
        <v>418</v>
      </c>
      <c r="D401" s="354">
        <v>1</v>
      </c>
      <c r="E401" s="355"/>
      <c r="F401" s="348">
        <f t="shared" si="46"/>
        <v>0</v>
      </c>
    </row>
    <row r="402" spans="1:15" s="356" customFormat="1" ht="26">
      <c r="A402" s="534"/>
      <c r="B402" s="463" t="s">
        <v>2101</v>
      </c>
      <c r="C402" s="532" t="s">
        <v>418</v>
      </c>
      <c r="D402" s="512">
        <v>1</v>
      </c>
      <c r="E402" s="355"/>
      <c r="F402" s="348">
        <f t="shared" si="46"/>
        <v>0</v>
      </c>
    </row>
    <row r="403" spans="1:15" s="356" customFormat="1" ht="39">
      <c r="A403" s="351" t="s">
        <v>2102</v>
      </c>
      <c r="B403" s="463" t="s">
        <v>2103</v>
      </c>
      <c r="C403" s="462" t="s">
        <v>418</v>
      </c>
      <c r="D403" s="354">
        <v>1</v>
      </c>
      <c r="E403" s="355"/>
      <c r="F403" s="348">
        <f t="shared" si="46"/>
        <v>0</v>
      </c>
    </row>
    <row r="404" spans="1:15" s="356" customFormat="1" ht="39">
      <c r="A404" s="351" t="s">
        <v>2104</v>
      </c>
      <c r="B404" s="463" t="s">
        <v>2105</v>
      </c>
      <c r="C404" s="462" t="s">
        <v>418</v>
      </c>
      <c r="D404" s="354">
        <v>1</v>
      </c>
      <c r="E404" s="355"/>
      <c r="F404" s="348">
        <f t="shared" si="46"/>
        <v>0</v>
      </c>
    </row>
    <row r="405" spans="1:15" ht="39">
      <c r="A405" s="703" t="s">
        <v>2106</v>
      </c>
      <c r="B405" s="514" t="s">
        <v>1626</v>
      </c>
      <c r="C405" s="533" t="s">
        <v>418</v>
      </c>
      <c r="D405" s="516">
        <v>40</v>
      </c>
      <c r="E405" s="504"/>
      <c r="F405" s="505">
        <f t="shared" si="46"/>
        <v>0</v>
      </c>
      <c r="G405" s="467"/>
      <c r="J405" s="467"/>
      <c r="K405" s="467"/>
      <c r="L405" s="467"/>
      <c r="M405" s="467"/>
      <c r="N405" s="467"/>
      <c r="O405" s="467"/>
    </row>
    <row r="406" spans="1:15" s="356" customFormat="1" ht="39">
      <c r="A406" s="989"/>
      <c r="B406" s="517" t="s">
        <v>2107</v>
      </c>
      <c r="C406" s="526"/>
      <c r="D406" s="527"/>
      <c r="E406" s="528"/>
      <c r="F406" s="483">
        <f>SUM(F407:F665)</f>
        <v>0</v>
      </c>
    </row>
    <row r="407" spans="1:15" s="356" customFormat="1" ht="409.5">
      <c r="A407" s="659" t="s">
        <v>2108</v>
      </c>
      <c r="B407" s="506" t="s">
        <v>2109</v>
      </c>
      <c r="C407" s="520"/>
      <c r="D407" s="508"/>
      <c r="E407" s="521"/>
      <c r="F407" s="522"/>
    </row>
    <row r="408" spans="1:15" s="484" customFormat="1" ht="325">
      <c r="A408" s="351"/>
      <c r="B408" s="463" t="s">
        <v>2110</v>
      </c>
      <c r="C408" s="462"/>
      <c r="D408" s="354"/>
      <c r="E408" s="530"/>
      <c r="F408" s="513"/>
    </row>
    <row r="409" spans="1:15" s="356" customFormat="1" ht="325">
      <c r="A409" s="351"/>
      <c r="B409" s="491" t="s">
        <v>2111</v>
      </c>
      <c r="C409" s="462"/>
      <c r="D409" s="354"/>
      <c r="E409" s="530"/>
      <c r="F409" s="513"/>
    </row>
    <row r="410" spans="1:15" s="356" customFormat="1" ht="286">
      <c r="A410" s="351"/>
      <c r="B410" s="463" t="s">
        <v>2112</v>
      </c>
      <c r="C410" s="462"/>
      <c r="D410" s="354"/>
      <c r="E410" s="530"/>
      <c r="F410" s="513"/>
    </row>
    <row r="411" spans="1:15" s="356" customFormat="1" ht="130">
      <c r="A411" s="351"/>
      <c r="B411" s="463" t="s">
        <v>2113</v>
      </c>
      <c r="C411" s="462" t="s">
        <v>418</v>
      </c>
      <c r="D411" s="354">
        <v>1</v>
      </c>
      <c r="E411" s="355"/>
      <c r="F411" s="348">
        <f t="shared" ref="F411:F412" si="47">ROUND((D411*E411),2)</f>
        <v>0</v>
      </c>
    </row>
    <row r="412" spans="1:15" s="356" customFormat="1" ht="286">
      <c r="A412" s="351" t="s">
        <v>2114</v>
      </c>
      <c r="B412" s="463" t="s">
        <v>2115</v>
      </c>
      <c r="C412" s="462" t="s">
        <v>418</v>
      </c>
      <c r="D412" s="354">
        <v>1</v>
      </c>
      <c r="E412" s="355"/>
      <c r="F412" s="348">
        <f t="shared" si="47"/>
        <v>0</v>
      </c>
    </row>
    <row r="413" spans="1:15" s="356" customFormat="1" ht="409.5">
      <c r="A413" s="351" t="s">
        <v>2116</v>
      </c>
      <c r="B413" s="463" t="s">
        <v>2117</v>
      </c>
      <c r="C413" s="462"/>
      <c r="D413" s="354"/>
      <c r="E413" s="530"/>
      <c r="F413" s="513"/>
    </row>
    <row r="414" spans="1:15" s="484" customFormat="1" ht="325">
      <c r="A414" s="351"/>
      <c r="B414" s="463" t="s">
        <v>2118</v>
      </c>
      <c r="C414" s="462"/>
      <c r="D414" s="354"/>
      <c r="E414" s="530"/>
      <c r="F414" s="513"/>
    </row>
    <row r="415" spans="1:15" s="356" customFormat="1" ht="409.5">
      <c r="A415" s="351"/>
      <c r="B415" s="491" t="s">
        <v>2119</v>
      </c>
      <c r="C415" s="462"/>
      <c r="D415" s="354"/>
      <c r="E415" s="530"/>
      <c r="F415" s="513"/>
    </row>
    <row r="416" spans="1:15" s="356" customFormat="1" ht="286">
      <c r="A416" s="351"/>
      <c r="B416" s="463" t="s">
        <v>2120</v>
      </c>
      <c r="C416" s="462"/>
      <c r="D416" s="354"/>
      <c r="E416" s="530"/>
      <c r="F416" s="513"/>
    </row>
    <row r="417" spans="1:6" s="356" customFormat="1" ht="130">
      <c r="A417" s="351"/>
      <c r="B417" s="463" t="s">
        <v>2121</v>
      </c>
      <c r="C417" s="462" t="s">
        <v>418</v>
      </c>
      <c r="D417" s="354">
        <v>1</v>
      </c>
      <c r="E417" s="355"/>
      <c r="F417" s="348">
        <f t="shared" ref="F417:F418" si="48">ROUND((D417*E417),2)</f>
        <v>0</v>
      </c>
    </row>
    <row r="418" spans="1:6" s="356" customFormat="1" ht="299">
      <c r="A418" s="351" t="s">
        <v>2122</v>
      </c>
      <c r="B418" s="463" t="s">
        <v>2123</v>
      </c>
      <c r="C418" s="462" t="s">
        <v>418</v>
      </c>
      <c r="D418" s="354">
        <v>1</v>
      </c>
      <c r="E418" s="355"/>
      <c r="F418" s="348">
        <f t="shared" si="48"/>
        <v>0</v>
      </c>
    </row>
    <row r="419" spans="1:6" s="356" customFormat="1" ht="409.5">
      <c r="A419" s="351" t="s">
        <v>2124</v>
      </c>
      <c r="B419" s="463" t="s">
        <v>2125</v>
      </c>
      <c r="C419" s="462"/>
      <c r="D419" s="354"/>
      <c r="E419" s="530"/>
      <c r="F419" s="513"/>
    </row>
    <row r="420" spans="1:6" s="484" customFormat="1" ht="325">
      <c r="A420" s="351"/>
      <c r="B420" s="523" t="s">
        <v>2126</v>
      </c>
      <c r="C420" s="462"/>
      <c r="D420" s="354"/>
      <c r="E420" s="530"/>
      <c r="F420" s="513"/>
    </row>
    <row r="421" spans="1:6" s="356" customFormat="1" ht="409.5">
      <c r="A421" s="351"/>
      <c r="B421" s="491" t="s">
        <v>2127</v>
      </c>
      <c r="C421" s="462"/>
      <c r="D421" s="354"/>
      <c r="E421" s="530"/>
      <c r="F421" s="513"/>
    </row>
    <row r="422" spans="1:6" s="356" customFormat="1" ht="286">
      <c r="A422" s="351"/>
      <c r="B422" s="463" t="s">
        <v>2128</v>
      </c>
      <c r="C422" s="462"/>
      <c r="D422" s="354"/>
      <c r="E422" s="530"/>
      <c r="F422" s="513"/>
    </row>
    <row r="423" spans="1:6" s="356" customFormat="1" ht="130">
      <c r="A423" s="351"/>
      <c r="B423" s="463" t="s">
        <v>2129</v>
      </c>
      <c r="C423" s="462" t="s">
        <v>418</v>
      </c>
      <c r="D423" s="354">
        <v>1</v>
      </c>
      <c r="E423" s="355"/>
      <c r="F423" s="348">
        <f t="shared" ref="F423" si="49">ROUND((D423*E423),2)</f>
        <v>0</v>
      </c>
    </row>
    <row r="424" spans="1:6" s="356" customFormat="1" ht="409.5">
      <c r="A424" s="351" t="s">
        <v>2130</v>
      </c>
      <c r="B424" s="463" t="s">
        <v>2131</v>
      </c>
      <c r="C424" s="462"/>
      <c r="D424" s="354"/>
      <c r="E424" s="530"/>
      <c r="F424" s="513"/>
    </row>
    <row r="425" spans="1:6" s="484" customFormat="1" ht="325">
      <c r="A425" s="351"/>
      <c r="B425" s="523" t="s">
        <v>2132</v>
      </c>
      <c r="C425" s="462"/>
      <c r="D425" s="354"/>
      <c r="E425" s="530"/>
      <c r="F425" s="513"/>
    </row>
    <row r="426" spans="1:6" s="356" customFormat="1" ht="409.5">
      <c r="A426" s="351"/>
      <c r="B426" s="491" t="s">
        <v>2133</v>
      </c>
      <c r="C426" s="462"/>
      <c r="D426" s="354"/>
      <c r="E426" s="530"/>
      <c r="F426" s="513"/>
    </row>
    <row r="427" spans="1:6" s="356" customFormat="1" ht="286">
      <c r="A427" s="351"/>
      <c r="B427" s="463" t="s">
        <v>2134</v>
      </c>
      <c r="C427" s="462"/>
      <c r="D427" s="354"/>
      <c r="E427" s="530"/>
      <c r="F427" s="513"/>
    </row>
    <row r="428" spans="1:6" s="356" customFormat="1" ht="130">
      <c r="A428" s="351"/>
      <c r="B428" s="463" t="s">
        <v>2135</v>
      </c>
      <c r="C428" s="462" t="s">
        <v>418</v>
      </c>
      <c r="D428" s="354">
        <v>1</v>
      </c>
      <c r="E428" s="355"/>
      <c r="F428" s="348">
        <f t="shared" ref="F428" si="50">ROUND((D428*E428),2)</f>
        <v>0</v>
      </c>
    </row>
    <row r="429" spans="1:6" s="356" customFormat="1" ht="409.5">
      <c r="A429" s="351" t="s">
        <v>2136</v>
      </c>
      <c r="B429" s="463" t="s">
        <v>2137</v>
      </c>
      <c r="C429" s="462"/>
      <c r="D429" s="354"/>
      <c r="E429" s="530"/>
      <c r="F429" s="513"/>
    </row>
    <row r="430" spans="1:6" s="484" customFormat="1" ht="325">
      <c r="A430" s="351"/>
      <c r="B430" s="523" t="s">
        <v>2126</v>
      </c>
      <c r="C430" s="462"/>
      <c r="D430" s="354"/>
      <c r="E430" s="530"/>
      <c r="F430" s="513"/>
    </row>
    <row r="431" spans="1:6" s="356" customFormat="1" ht="409.5">
      <c r="A431" s="351"/>
      <c r="B431" s="491" t="s">
        <v>2138</v>
      </c>
      <c r="C431" s="462"/>
      <c r="D431" s="354"/>
      <c r="E431" s="530"/>
      <c r="F431" s="513"/>
    </row>
    <row r="432" spans="1:6" s="356" customFormat="1" ht="286">
      <c r="A432" s="351"/>
      <c r="B432" s="463" t="s">
        <v>2139</v>
      </c>
      <c r="C432" s="462"/>
      <c r="D432" s="354"/>
      <c r="E432" s="530"/>
      <c r="F432" s="513"/>
    </row>
    <row r="433" spans="1:6" s="356" customFormat="1" ht="130">
      <c r="A433" s="351"/>
      <c r="B433" s="463" t="s">
        <v>2140</v>
      </c>
      <c r="C433" s="462" t="s">
        <v>418</v>
      </c>
      <c r="D433" s="354">
        <v>1</v>
      </c>
      <c r="E433" s="355"/>
      <c r="F433" s="348">
        <f t="shared" ref="F433" si="51">ROUND((D433*E433),2)</f>
        <v>0</v>
      </c>
    </row>
    <row r="434" spans="1:6" s="356" customFormat="1" ht="409.5">
      <c r="A434" s="351" t="s">
        <v>2141</v>
      </c>
      <c r="B434" s="463" t="s">
        <v>2142</v>
      </c>
      <c r="C434" s="462"/>
      <c r="D434" s="354"/>
      <c r="E434" s="530"/>
      <c r="F434" s="513"/>
    </row>
    <row r="435" spans="1:6" s="484" customFormat="1" ht="325">
      <c r="A435" s="351"/>
      <c r="B435" s="523" t="s">
        <v>2143</v>
      </c>
      <c r="C435" s="462"/>
      <c r="D435" s="354"/>
      <c r="E435" s="530"/>
      <c r="F435" s="513"/>
    </row>
    <row r="436" spans="1:6" s="356" customFormat="1" ht="409.5">
      <c r="A436" s="351"/>
      <c r="B436" s="491" t="s">
        <v>2144</v>
      </c>
      <c r="C436" s="462"/>
      <c r="D436" s="354"/>
      <c r="E436" s="530"/>
      <c r="F436" s="513"/>
    </row>
    <row r="437" spans="1:6" s="356" customFormat="1" ht="286">
      <c r="A437" s="351"/>
      <c r="B437" s="463" t="s">
        <v>2112</v>
      </c>
      <c r="C437" s="462"/>
      <c r="D437" s="354"/>
      <c r="E437" s="530"/>
      <c r="F437" s="513"/>
    </row>
    <row r="438" spans="1:6" s="356" customFormat="1" ht="130">
      <c r="A438" s="351"/>
      <c r="B438" s="463" t="s">
        <v>2145</v>
      </c>
      <c r="C438" s="462" t="s">
        <v>418</v>
      </c>
      <c r="D438" s="354">
        <v>1</v>
      </c>
      <c r="E438" s="355"/>
      <c r="F438" s="348">
        <f t="shared" ref="F438" si="52">ROUND((D438*E438),2)</f>
        <v>0</v>
      </c>
    </row>
    <row r="439" spans="1:6" s="356" customFormat="1" ht="409.5">
      <c r="A439" s="351" t="s">
        <v>2146</v>
      </c>
      <c r="B439" s="463" t="s">
        <v>2147</v>
      </c>
      <c r="C439" s="462"/>
      <c r="D439" s="354"/>
      <c r="E439" s="530"/>
      <c r="F439" s="513"/>
    </row>
    <row r="440" spans="1:6" s="484" customFormat="1" ht="325">
      <c r="A440" s="351"/>
      <c r="B440" s="523" t="s">
        <v>2148</v>
      </c>
      <c r="C440" s="462"/>
      <c r="D440" s="354"/>
      <c r="E440" s="530"/>
      <c r="F440" s="513"/>
    </row>
    <row r="441" spans="1:6" s="356" customFormat="1" ht="409.5">
      <c r="A441" s="351"/>
      <c r="B441" s="491" t="s">
        <v>2149</v>
      </c>
      <c r="C441" s="462"/>
      <c r="D441" s="354"/>
      <c r="E441" s="530"/>
      <c r="F441" s="513"/>
    </row>
    <row r="442" spans="1:6" s="356" customFormat="1" ht="286">
      <c r="A442" s="351"/>
      <c r="B442" s="463" t="s">
        <v>2150</v>
      </c>
      <c r="C442" s="462"/>
      <c r="D442" s="354"/>
      <c r="E442" s="530"/>
      <c r="F442" s="513"/>
    </row>
    <row r="443" spans="1:6" s="356" customFormat="1" ht="130">
      <c r="A443" s="351"/>
      <c r="B443" s="463" t="s">
        <v>2151</v>
      </c>
      <c r="C443" s="462" t="s">
        <v>418</v>
      </c>
      <c r="D443" s="354">
        <v>1</v>
      </c>
      <c r="E443" s="355"/>
      <c r="F443" s="348">
        <f t="shared" ref="F443:F444" si="53">ROUND((D443*E443),2)</f>
        <v>0</v>
      </c>
    </row>
    <row r="444" spans="1:6" s="356" customFormat="1" ht="312">
      <c r="A444" s="351" t="s">
        <v>2152</v>
      </c>
      <c r="B444" s="463" t="s">
        <v>2153</v>
      </c>
      <c r="C444" s="462" t="s">
        <v>418</v>
      </c>
      <c r="D444" s="354">
        <v>1</v>
      </c>
      <c r="E444" s="355"/>
      <c r="F444" s="348">
        <f t="shared" si="53"/>
        <v>0</v>
      </c>
    </row>
    <row r="445" spans="1:6" s="356" customFormat="1" ht="409.5">
      <c r="A445" s="351" t="s">
        <v>2154</v>
      </c>
      <c r="B445" s="463" t="s">
        <v>2155</v>
      </c>
      <c r="C445" s="462"/>
      <c r="D445" s="354"/>
      <c r="E445" s="530"/>
      <c r="F445" s="513"/>
    </row>
    <row r="446" spans="1:6" s="484" customFormat="1" ht="325">
      <c r="A446" s="351"/>
      <c r="B446" s="523" t="s">
        <v>2132</v>
      </c>
      <c r="C446" s="462"/>
      <c r="D446" s="354"/>
      <c r="E446" s="530"/>
      <c r="F446" s="513"/>
    </row>
    <row r="447" spans="1:6" s="356" customFormat="1" ht="409.5">
      <c r="A447" s="351"/>
      <c r="B447" s="491" t="s">
        <v>2156</v>
      </c>
      <c r="C447" s="462"/>
      <c r="D447" s="354"/>
      <c r="E447" s="530"/>
      <c r="F447" s="513"/>
    </row>
    <row r="448" spans="1:6" s="356" customFormat="1" ht="286">
      <c r="A448" s="351"/>
      <c r="B448" s="463" t="s">
        <v>2157</v>
      </c>
      <c r="C448" s="462"/>
      <c r="D448" s="354"/>
      <c r="E448" s="530"/>
      <c r="F448" s="513"/>
    </row>
    <row r="449" spans="1:6" s="356" customFormat="1" ht="130">
      <c r="A449" s="351"/>
      <c r="B449" s="463" t="s">
        <v>2158</v>
      </c>
      <c r="C449" s="462" t="s">
        <v>418</v>
      </c>
      <c r="D449" s="354">
        <v>1</v>
      </c>
      <c r="E449" s="355"/>
      <c r="F449" s="348">
        <f t="shared" ref="F449" si="54">ROUND((D449*E449),2)</f>
        <v>0</v>
      </c>
    </row>
    <row r="450" spans="1:6" s="356" customFormat="1" ht="409.5">
      <c r="A450" s="351" t="s">
        <v>2159</v>
      </c>
      <c r="B450" s="463" t="s">
        <v>2160</v>
      </c>
      <c r="C450" s="462"/>
      <c r="D450" s="354"/>
      <c r="E450" s="530"/>
      <c r="F450" s="513"/>
    </row>
    <row r="451" spans="1:6" s="484" customFormat="1" ht="325">
      <c r="A451" s="351"/>
      <c r="B451" s="523" t="s">
        <v>2148</v>
      </c>
      <c r="C451" s="462"/>
      <c r="D451" s="354"/>
      <c r="E451" s="530"/>
      <c r="F451" s="513"/>
    </row>
    <row r="452" spans="1:6" s="356" customFormat="1" ht="409.5">
      <c r="A452" s="351"/>
      <c r="B452" s="491" t="s">
        <v>2149</v>
      </c>
      <c r="C452" s="462"/>
      <c r="D452" s="354"/>
      <c r="E452" s="530"/>
      <c r="F452" s="513"/>
    </row>
    <row r="453" spans="1:6" s="356" customFormat="1" ht="286">
      <c r="A453" s="351"/>
      <c r="B453" s="463" t="s">
        <v>2150</v>
      </c>
      <c r="C453" s="462"/>
      <c r="D453" s="354"/>
      <c r="E453" s="530"/>
      <c r="F453" s="513"/>
    </row>
    <row r="454" spans="1:6" s="356" customFormat="1" ht="130">
      <c r="A454" s="351"/>
      <c r="B454" s="463" t="s">
        <v>2161</v>
      </c>
      <c r="C454" s="462" t="s">
        <v>418</v>
      </c>
      <c r="D454" s="354">
        <v>1</v>
      </c>
      <c r="E454" s="355"/>
      <c r="F454" s="348">
        <f t="shared" ref="F454" si="55">ROUND((D454*E454),2)</f>
        <v>0</v>
      </c>
    </row>
    <row r="455" spans="1:6" s="356" customFormat="1" ht="409.5">
      <c r="A455" s="351" t="s">
        <v>2162</v>
      </c>
      <c r="B455" s="463" t="s">
        <v>2163</v>
      </c>
      <c r="C455" s="462"/>
      <c r="D455" s="354"/>
      <c r="E455" s="530"/>
      <c r="F455" s="513"/>
    </row>
    <row r="456" spans="1:6" s="484" customFormat="1" ht="325">
      <c r="A456" s="351"/>
      <c r="B456" s="523" t="s">
        <v>2126</v>
      </c>
      <c r="C456" s="462"/>
      <c r="D456" s="354"/>
      <c r="E456" s="530"/>
      <c r="F456" s="513"/>
    </row>
    <row r="457" spans="1:6" s="356" customFormat="1" ht="409.5">
      <c r="A457" s="351"/>
      <c r="B457" s="491" t="s">
        <v>2138</v>
      </c>
      <c r="C457" s="462"/>
      <c r="D457" s="354"/>
      <c r="E457" s="530"/>
      <c r="F457" s="513"/>
    </row>
    <row r="458" spans="1:6" s="356" customFormat="1" ht="286">
      <c r="A458" s="351"/>
      <c r="B458" s="463" t="s">
        <v>2139</v>
      </c>
      <c r="C458" s="462"/>
      <c r="D458" s="354"/>
      <c r="E458" s="530"/>
      <c r="F458" s="513"/>
    </row>
    <row r="459" spans="1:6" s="356" customFormat="1" ht="130">
      <c r="A459" s="351"/>
      <c r="B459" s="463" t="s">
        <v>2164</v>
      </c>
      <c r="C459" s="462" t="s">
        <v>418</v>
      </c>
      <c r="D459" s="354">
        <v>1</v>
      </c>
      <c r="E459" s="355"/>
      <c r="F459" s="348">
        <f t="shared" ref="F459" si="56">ROUND((D459*E459),2)</f>
        <v>0</v>
      </c>
    </row>
    <row r="460" spans="1:6" s="356" customFormat="1" ht="143">
      <c r="A460" s="351" t="s">
        <v>2165</v>
      </c>
      <c r="B460" s="463" t="s">
        <v>2166</v>
      </c>
      <c r="C460" s="462"/>
      <c r="D460" s="354"/>
      <c r="E460" s="530"/>
      <c r="F460" s="513"/>
    </row>
    <row r="461" spans="1:6" s="356" customFormat="1" ht="130">
      <c r="A461" s="534"/>
      <c r="B461" s="463" t="s">
        <v>2167</v>
      </c>
      <c r="C461" s="462" t="s">
        <v>418</v>
      </c>
      <c r="D461" s="354">
        <v>5</v>
      </c>
      <c r="E461" s="355"/>
      <c r="F461" s="348">
        <f t="shared" ref="F461:F464" si="57">ROUND((D461*E461),2)</f>
        <v>0</v>
      </c>
    </row>
    <row r="462" spans="1:6" s="356" customFormat="1" ht="91">
      <c r="A462" s="534"/>
      <c r="B462" s="463" t="s">
        <v>2168</v>
      </c>
      <c r="C462" s="462" t="s">
        <v>418</v>
      </c>
      <c r="D462" s="354">
        <v>2</v>
      </c>
      <c r="E462" s="355"/>
      <c r="F462" s="348">
        <f t="shared" si="57"/>
        <v>0</v>
      </c>
    </row>
    <row r="463" spans="1:6" s="356" customFormat="1" ht="117">
      <c r="A463" s="534"/>
      <c r="B463" s="463" t="s">
        <v>2169</v>
      </c>
      <c r="C463" s="462" t="s">
        <v>418</v>
      </c>
      <c r="D463" s="354">
        <v>4</v>
      </c>
      <c r="E463" s="355"/>
      <c r="F463" s="348">
        <f t="shared" si="57"/>
        <v>0</v>
      </c>
    </row>
    <row r="464" spans="1:6" s="356" customFormat="1" ht="169">
      <c r="A464" s="351" t="s">
        <v>2170</v>
      </c>
      <c r="B464" s="465" t="s">
        <v>2171</v>
      </c>
      <c r="C464" s="462" t="s">
        <v>418</v>
      </c>
      <c r="D464" s="354">
        <v>4</v>
      </c>
      <c r="E464" s="355"/>
      <c r="F464" s="348">
        <f t="shared" si="57"/>
        <v>0</v>
      </c>
    </row>
    <row r="465" spans="1:6" s="356" customFormat="1" ht="78">
      <c r="A465" s="351" t="s">
        <v>2172</v>
      </c>
      <c r="B465" s="465" t="s">
        <v>2173</v>
      </c>
      <c r="C465" s="462"/>
      <c r="D465" s="354"/>
      <c r="E465" s="355"/>
      <c r="F465" s="492"/>
    </row>
    <row r="466" spans="1:6" s="356" customFormat="1" ht="91">
      <c r="A466" s="534"/>
      <c r="B466" s="463" t="s">
        <v>2174</v>
      </c>
      <c r="C466" s="462" t="s">
        <v>418</v>
      </c>
      <c r="D466" s="354">
        <v>2</v>
      </c>
      <c r="E466" s="355"/>
      <c r="F466" s="348">
        <f t="shared" ref="F466:F467" si="58">ROUND((D466*E466),2)</f>
        <v>0</v>
      </c>
    </row>
    <row r="467" spans="1:6" s="356" customFormat="1" ht="52">
      <c r="A467" s="534"/>
      <c r="B467" s="465" t="s">
        <v>2175</v>
      </c>
      <c r="C467" s="462" t="s">
        <v>418</v>
      </c>
      <c r="D467" s="354">
        <v>2</v>
      </c>
      <c r="E467" s="355"/>
      <c r="F467" s="348">
        <f t="shared" si="58"/>
        <v>0</v>
      </c>
    </row>
    <row r="468" spans="1:6" s="356" customFormat="1" ht="100.5" customHeight="1">
      <c r="A468" s="351" t="s">
        <v>2176</v>
      </c>
      <c r="B468" s="465" t="s">
        <v>2177</v>
      </c>
      <c r="C468" s="462"/>
      <c r="D468" s="354"/>
      <c r="E468" s="355"/>
      <c r="F468" s="492"/>
    </row>
    <row r="469" spans="1:6" s="356" customFormat="1">
      <c r="A469" s="534"/>
      <c r="B469" s="465" t="s">
        <v>2178</v>
      </c>
      <c r="C469" s="462" t="s">
        <v>418</v>
      </c>
      <c r="D469" s="354">
        <v>20</v>
      </c>
      <c r="E469" s="355"/>
      <c r="F469" s="348">
        <f t="shared" ref="F469:F487" si="59">ROUND((D469*E469),2)</f>
        <v>0</v>
      </c>
    </row>
    <row r="470" spans="1:6" s="356" customFormat="1">
      <c r="A470" s="534"/>
      <c r="B470" s="465" t="s">
        <v>2179</v>
      </c>
      <c r="C470" s="462" t="s">
        <v>418</v>
      </c>
      <c r="D470" s="354">
        <v>1</v>
      </c>
      <c r="E470" s="355"/>
      <c r="F470" s="348">
        <f t="shared" si="59"/>
        <v>0</v>
      </c>
    </row>
    <row r="471" spans="1:6" s="356" customFormat="1">
      <c r="A471" s="534"/>
      <c r="B471" s="465" t="s">
        <v>2180</v>
      </c>
      <c r="C471" s="462" t="s">
        <v>418</v>
      </c>
      <c r="D471" s="354">
        <v>1</v>
      </c>
      <c r="E471" s="355"/>
      <c r="F471" s="348">
        <f t="shared" si="59"/>
        <v>0</v>
      </c>
    </row>
    <row r="472" spans="1:6" s="356" customFormat="1">
      <c r="A472" s="534"/>
      <c r="B472" s="465" t="s">
        <v>2181</v>
      </c>
      <c r="C472" s="462" t="s">
        <v>418</v>
      </c>
      <c r="D472" s="354">
        <v>1</v>
      </c>
      <c r="E472" s="355"/>
      <c r="F472" s="348">
        <f t="shared" si="59"/>
        <v>0</v>
      </c>
    </row>
    <row r="473" spans="1:6" s="356" customFormat="1">
      <c r="A473" s="534"/>
      <c r="B473" s="465" t="s">
        <v>2182</v>
      </c>
      <c r="C473" s="462" t="s">
        <v>418</v>
      </c>
      <c r="D473" s="354">
        <v>1</v>
      </c>
      <c r="E473" s="355"/>
      <c r="F473" s="348">
        <f t="shared" si="59"/>
        <v>0</v>
      </c>
    </row>
    <row r="474" spans="1:6" s="356" customFormat="1">
      <c r="A474" s="534"/>
      <c r="B474" s="465" t="s">
        <v>2183</v>
      </c>
      <c r="C474" s="462" t="s">
        <v>418</v>
      </c>
      <c r="D474" s="354">
        <v>2</v>
      </c>
      <c r="E474" s="355"/>
      <c r="F474" s="348">
        <f t="shared" si="59"/>
        <v>0</v>
      </c>
    </row>
    <row r="475" spans="1:6" s="356" customFormat="1">
      <c r="A475" s="534"/>
      <c r="B475" s="465" t="s">
        <v>2184</v>
      </c>
      <c r="C475" s="462" t="s">
        <v>418</v>
      </c>
      <c r="D475" s="354">
        <f>2+2</f>
        <v>4</v>
      </c>
      <c r="E475" s="355"/>
      <c r="F475" s="348">
        <f t="shared" si="59"/>
        <v>0</v>
      </c>
    </row>
    <row r="476" spans="1:6" s="356" customFormat="1">
      <c r="A476" s="534"/>
      <c r="B476" s="465" t="s">
        <v>2185</v>
      </c>
      <c r="C476" s="462" t="s">
        <v>418</v>
      </c>
      <c r="D476" s="354">
        <v>2</v>
      </c>
      <c r="E476" s="355"/>
      <c r="F476" s="348">
        <f t="shared" si="59"/>
        <v>0</v>
      </c>
    </row>
    <row r="477" spans="1:6" s="356" customFormat="1">
      <c r="A477" s="534"/>
      <c r="B477" s="465" t="s">
        <v>2186</v>
      </c>
      <c r="C477" s="462" t="s">
        <v>418</v>
      </c>
      <c r="D477" s="354">
        <v>2</v>
      </c>
      <c r="E477" s="355"/>
      <c r="F477" s="348">
        <f t="shared" si="59"/>
        <v>0</v>
      </c>
    </row>
    <row r="478" spans="1:6" s="356" customFormat="1">
      <c r="A478" s="534"/>
      <c r="B478" s="465" t="s">
        <v>2187</v>
      </c>
      <c r="C478" s="462" t="s">
        <v>418</v>
      </c>
      <c r="D478" s="354">
        <v>1</v>
      </c>
      <c r="E478" s="355"/>
      <c r="F478" s="348">
        <f t="shared" si="59"/>
        <v>0</v>
      </c>
    </row>
    <row r="479" spans="1:6" s="356" customFormat="1">
      <c r="A479" s="534"/>
      <c r="B479" s="465" t="s">
        <v>2188</v>
      </c>
      <c r="C479" s="462" t="s">
        <v>418</v>
      </c>
      <c r="D479" s="354">
        <v>1</v>
      </c>
      <c r="E479" s="355"/>
      <c r="F479" s="348">
        <f t="shared" si="59"/>
        <v>0</v>
      </c>
    </row>
    <row r="480" spans="1:6" s="356" customFormat="1">
      <c r="A480" s="534"/>
      <c r="B480" s="465" t="s">
        <v>2189</v>
      </c>
      <c r="C480" s="462" t="s">
        <v>418</v>
      </c>
      <c r="D480" s="354">
        <v>1</v>
      </c>
      <c r="E480" s="355"/>
      <c r="F480" s="348">
        <f t="shared" si="59"/>
        <v>0</v>
      </c>
    </row>
    <row r="481" spans="1:22" s="356" customFormat="1">
      <c r="A481" s="534"/>
      <c r="B481" s="465" t="s">
        <v>2190</v>
      </c>
      <c r="C481" s="462" t="s">
        <v>418</v>
      </c>
      <c r="D481" s="354">
        <f>1+2</f>
        <v>3</v>
      </c>
      <c r="E481" s="355"/>
      <c r="F481" s="348">
        <f t="shared" si="59"/>
        <v>0</v>
      </c>
    </row>
    <row r="482" spans="1:22" s="356" customFormat="1">
      <c r="A482" s="534"/>
      <c r="B482" s="465" t="s">
        <v>2191</v>
      </c>
      <c r="C482" s="462" t="s">
        <v>418</v>
      </c>
      <c r="D482" s="354">
        <v>7</v>
      </c>
      <c r="E482" s="355"/>
      <c r="F482" s="348">
        <f t="shared" si="59"/>
        <v>0</v>
      </c>
    </row>
    <row r="483" spans="1:22" s="356" customFormat="1">
      <c r="A483" s="534"/>
      <c r="B483" s="465" t="s">
        <v>2192</v>
      </c>
      <c r="C483" s="462" t="s">
        <v>418</v>
      </c>
      <c r="D483" s="354">
        <v>1</v>
      </c>
      <c r="E483" s="355"/>
      <c r="F483" s="348">
        <f t="shared" si="59"/>
        <v>0</v>
      </c>
    </row>
    <row r="484" spans="1:22" s="356" customFormat="1">
      <c r="A484" s="534"/>
      <c r="B484" s="465" t="s">
        <v>2193</v>
      </c>
      <c r="C484" s="462" t="s">
        <v>418</v>
      </c>
      <c r="D484" s="354">
        <f>2+2</f>
        <v>4</v>
      </c>
      <c r="E484" s="355"/>
      <c r="F484" s="348">
        <f t="shared" si="59"/>
        <v>0</v>
      </c>
    </row>
    <row r="485" spans="1:22" s="356" customFormat="1">
      <c r="A485" s="534"/>
      <c r="B485" s="465" t="s">
        <v>2194</v>
      </c>
      <c r="C485" s="462" t="s">
        <v>418</v>
      </c>
      <c r="D485" s="354">
        <v>1</v>
      </c>
      <c r="E485" s="355"/>
      <c r="F485" s="348">
        <f t="shared" si="59"/>
        <v>0</v>
      </c>
    </row>
    <row r="486" spans="1:22" s="356" customFormat="1">
      <c r="A486" s="534"/>
      <c r="B486" s="465" t="s">
        <v>2195</v>
      </c>
      <c r="C486" s="462" t="s">
        <v>418</v>
      </c>
      <c r="D486" s="354">
        <v>1</v>
      </c>
      <c r="E486" s="355"/>
      <c r="F486" s="348">
        <f t="shared" si="59"/>
        <v>0</v>
      </c>
    </row>
    <row r="487" spans="1:22" s="356" customFormat="1" ht="26">
      <c r="A487" s="534"/>
      <c r="B487" s="465" t="s">
        <v>2196</v>
      </c>
      <c r="C487" s="462" t="s">
        <v>418</v>
      </c>
      <c r="D487" s="354">
        <v>3</v>
      </c>
      <c r="E487" s="355"/>
      <c r="F487" s="348">
        <f t="shared" si="59"/>
        <v>0</v>
      </c>
    </row>
    <row r="488" spans="1:22" s="356" customFormat="1" ht="65">
      <c r="A488" s="351" t="s">
        <v>2197</v>
      </c>
      <c r="B488" s="465" t="s">
        <v>2198</v>
      </c>
      <c r="C488" s="462"/>
      <c r="D488" s="354"/>
      <c r="E488" s="355"/>
      <c r="F488" s="492"/>
    </row>
    <row r="489" spans="1:22" s="356" customFormat="1" ht="26">
      <c r="A489" s="534"/>
      <c r="B489" s="465" t="s">
        <v>2199</v>
      </c>
      <c r="C489" s="462" t="s">
        <v>0</v>
      </c>
      <c r="D489" s="354">
        <v>2</v>
      </c>
      <c r="E489" s="355"/>
      <c r="F489" s="348">
        <f t="shared" ref="F489" si="60">ROUND((D489*E489),2)</f>
        <v>0</v>
      </c>
    </row>
    <row r="490" spans="1:22" s="356" customFormat="1" ht="52">
      <c r="A490" s="351" t="s">
        <v>2200</v>
      </c>
      <c r="B490" s="465" t="s">
        <v>2201</v>
      </c>
      <c r="C490" s="462"/>
      <c r="D490" s="354"/>
      <c r="E490" s="355"/>
      <c r="F490" s="492"/>
    </row>
    <row r="491" spans="1:22">
      <c r="A491" s="534"/>
      <c r="B491" s="463" t="s">
        <v>2202</v>
      </c>
      <c r="C491" s="462" t="s">
        <v>0</v>
      </c>
      <c r="D491" s="354">
        <v>1</v>
      </c>
      <c r="E491" s="355"/>
      <c r="F491" s="348">
        <f t="shared" ref="F491:F509" si="61">ROUND((D491*E491),2)</f>
        <v>0</v>
      </c>
      <c r="G491" s="467"/>
      <c r="J491" s="467"/>
      <c r="K491" s="467"/>
      <c r="L491" s="467"/>
      <c r="M491" s="467"/>
      <c r="N491" s="467"/>
      <c r="O491" s="467"/>
      <c r="Q491" s="356"/>
      <c r="R491" s="356"/>
      <c r="S491" s="356"/>
      <c r="T491" s="356"/>
      <c r="U491" s="356"/>
      <c r="V491" s="356"/>
    </row>
    <row r="492" spans="1:22">
      <c r="A492" s="534"/>
      <c r="B492" s="463" t="s">
        <v>2203</v>
      </c>
      <c r="C492" s="462" t="s">
        <v>0</v>
      </c>
      <c r="D492" s="354">
        <v>3</v>
      </c>
      <c r="E492" s="355"/>
      <c r="F492" s="348">
        <f t="shared" si="61"/>
        <v>0</v>
      </c>
      <c r="G492" s="467"/>
      <c r="J492" s="467"/>
      <c r="K492" s="467"/>
      <c r="L492" s="467"/>
      <c r="M492" s="467"/>
      <c r="N492" s="467"/>
      <c r="O492" s="467"/>
      <c r="Q492" s="356"/>
      <c r="R492" s="356"/>
      <c r="S492" s="356"/>
      <c r="T492" s="356"/>
      <c r="U492" s="356"/>
      <c r="V492" s="356"/>
    </row>
    <row r="493" spans="1:22">
      <c r="A493" s="534"/>
      <c r="B493" s="463" t="s">
        <v>2204</v>
      </c>
      <c r="C493" s="462" t="s">
        <v>0</v>
      </c>
      <c r="D493" s="354">
        <v>1</v>
      </c>
      <c r="E493" s="355"/>
      <c r="F493" s="348">
        <f t="shared" si="61"/>
        <v>0</v>
      </c>
      <c r="G493" s="467"/>
      <c r="J493" s="467"/>
      <c r="K493" s="467"/>
      <c r="L493" s="467"/>
      <c r="M493" s="467"/>
      <c r="N493" s="467"/>
      <c r="O493" s="467"/>
      <c r="Q493" s="356"/>
      <c r="R493" s="356"/>
      <c r="S493" s="356"/>
      <c r="T493" s="356"/>
      <c r="U493" s="356"/>
      <c r="V493" s="356"/>
    </row>
    <row r="494" spans="1:22">
      <c r="A494" s="534"/>
      <c r="B494" s="463" t="s">
        <v>2205</v>
      </c>
      <c r="C494" s="462" t="s">
        <v>0</v>
      </c>
      <c r="D494" s="354">
        <v>1</v>
      </c>
      <c r="E494" s="355"/>
      <c r="F494" s="348">
        <f t="shared" si="61"/>
        <v>0</v>
      </c>
      <c r="G494" s="467"/>
      <c r="J494" s="467"/>
      <c r="K494" s="467"/>
      <c r="L494" s="467"/>
      <c r="M494" s="467"/>
      <c r="N494" s="467"/>
      <c r="O494" s="467"/>
      <c r="Q494" s="356"/>
      <c r="R494" s="356"/>
      <c r="S494" s="356"/>
      <c r="T494" s="356"/>
      <c r="U494" s="356"/>
      <c r="V494" s="356"/>
    </row>
    <row r="495" spans="1:22">
      <c r="A495" s="534"/>
      <c r="B495" s="463" t="s">
        <v>2206</v>
      </c>
      <c r="C495" s="462" t="s">
        <v>0</v>
      </c>
      <c r="D495" s="354">
        <v>1</v>
      </c>
      <c r="E495" s="355"/>
      <c r="F495" s="348">
        <f t="shared" si="61"/>
        <v>0</v>
      </c>
      <c r="G495" s="467"/>
      <c r="J495" s="467"/>
      <c r="K495" s="467"/>
      <c r="L495" s="467"/>
      <c r="M495" s="467"/>
      <c r="N495" s="467"/>
      <c r="O495" s="467"/>
      <c r="Q495" s="356"/>
      <c r="R495" s="356"/>
      <c r="S495" s="356"/>
      <c r="T495" s="356"/>
      <c r="U495" s="356"/>
      <c r="V495" s="356"/>
    </row>
    <row r="496" spans="1:22">
      <c r="A496" s="534"/>
      <c r="B496" s="463" t="s">
        <v>2207</v>
      </c>
      <c r="C496" s="462" t="s">
        <v>0</v>
      </c>
      <c r="D496" s="354">
        <v>3</v>
      </c>
      <c r="E496" s="355"/>
      <c r="F496" s="348">
        <f t="shared" si="61"/>
        <v>0</v>
      </c>
      <c r="G496" s="467"/>
      <c r="J496" s="467"/>
      <c r="K496" s="467"/>
      <c r="L496" s="467"/>
      <c r="M496" s="467"/>
      <c r="N496" s="467"/>
      <c r="O496" s="467"/>
      <c r="Q496" s="356"/>
      <c r="R496" s="356"/>
      <c r="S496" s="356"/>
      <c r="T496" s="356"/>
      <c r="U496" s="356"/>
      <c r="V496" s="356"/>
    </row>
    <row r="497" spans="1:22">
      <c r="A497" s="534"/>
      <c r="B497" s="463" t="s">
        <v>2208</v>
      </c>
      <c r="C497" s="462" t="s">
        <v>0</v>
      </c>
      <c r="D497" s="354">
        <v>1</v>
      </c>
      <c r="E497" s="355"/>
      <c r="F497" s="348">
        <f t="shared" si="61"/>
        <v>0</v>
      </c>
      <c r="G497" s="467"/>
      <c r="J497" s="467"/>
      <c r="K497" s="467"/>
      <c r="L497" s="467"/>
      <c r="M497" s="467"/>
      <c r="N497" s="467"/>
      <c r="O497" s="467"/>
      <c r="Q497" s="356"/>
      <c r="R497" s="356"/>
      <c r="S497" s="356"/>
      <c r="T497" s="356"/>
      <c r="U497" s="356"/>
      <c r="V497" s="356"/>
    </row>
    <row r="498" spans="1:22">
      <c r="A498" s="534"/>
      <c r="B498" s="463" t="s">
        <v>2209</v>
      </c>
      <c r="C498" s="462" t="s">
        <v>0</v>
      </c>
      <c r="D498" s="354">
        <v>6</v>
      </c>
      <c r="E498" s="355"/>
      <c r="F498" s="348">
        <f t="shared" si="61"/>
        <v>0</v>
      </c>
      <c r="G498" s="467"/>
      <c r="J498" s="467"/>
      <c r="K498" s="467"/>
      <c r="L498" s="467"/>
      <c r="M498" s="467"/>
      <c r="N498" s="467"/>
      <c r="O498" s="467"/>
      <c r="Q498" s="356"/>
      <c r="R498" s="356"/>
      <c r="S498" s="356"/>
      <c r="T498" s="356"/>
      <c r="U498" s="356"/>
      <c r="V498" s="356"/>
    </row>
    <row r="499" spans="1:22">
      <c r="A499" s="534"/>
      <c r="B499" s="463" t="s">
        <v>2210</v>
      </c>
      <c r="C499" s="462" t="s">
        <v>0</v>
      </c>
      <c r="D499" s="354">
        <f>6+4</f>
        <v>10</v>
      </c>
      <c r="E499" s="355"/>
      <c r="F499" s="348">
        <f t="shared" si="61"/>
        <v>0</v>
      </c>
      <c r="G499" s="467"/>
      <c r="J499" s="467"/>
      <c r="K499" s="467"/>
      <c r="L499" s="467"/>
      <c r="M499" s="467"/>
      <c r="N499" s="467"/>
      <c r="O499" s="467"/>
      <c r="Q499" s="356"/>
      <c r="R499" s="356"/>
      <c r="S499" s="356"/>
      <c r="T499" s="356"/>
      <c r="U499" s="356"/>
      <c r="V499" s="356"/>
    </row>
    <row r="500" spans="1:22">
      <c r="A500" s="534"/>
      <c r="B500" s="463" t="s">
        <v>2211</v>
      </c>
      <c r="C500" s="462" t="s">
        <v>0</v>
      </c>
      <c r="D500" s="354">
        <v>1</v>
      </c>
      <c r="E500" s="355"/>
      <c r="F500" s="348">
        <f t="shared" si="61"/>
        <v>0</v>
      </c>
      <c r="G500" s="467"/>
      <c r="J500" s="467"/>
      <c r="K500" s="467"/>
      <c r="L500" s="467"/>
      <c r="M500" s="467"/>
      <c r="N500" s="467"/>
      <c r="O500" s="467"/>
      <c r="Q500" s="356"/>
      <c r="R500" s="356"/>
      <c r="S500" s="356"/>
      <c r="T500" s="356"/>
      <c r="U500" s="356"/>
      <c r="V500" s="356"/>
    </row>
    <row r="501" spans="1:22">
      <c r="A501" s="534"/>
      <c r="B501" s="463" t="s">
        <v>2212</v>
      </c>
      <c r="C501" s="462" t="s">
        <v>0</v>
      </c>
      <c r="D501" s="354">
        <v>1</v>
      </c>
      <c r="E501" s="355"/>
      <c r="F501" s="348">
        <f t="shared" si="61"/>
        <v>0</v>
      </c>
      <c r="G501" s="467"/>
      <c r="J501" s="467"/>
      <c r="K501" s="467"/>
      <c r="L501" s="467"/>
      <c r="M501" s="467"/>
      <c r="N501" s="467"/>
      <c r="O501" s="467"/>
      <c r="Q501" s="356"/>
      <c r="R501" s="356"/>
      <c r="S501" s="356"/>
      <c r="T501" s="356"/>
      <c r="U501" s="356"/>
      <c r="V501" s="356"/>
    </row>
    <row r="502" spans="1:22">
      <c r="A502" s="534"/>
      <c r="B502" s="463" t="s">
        <v>2213</v>
      </c>
      <c r="C502" s="462" t="s">
        <v>0</v>
      </c>
      <c r="D502" s="354">
        <v>13</v>
      </c>
      <c r="E502" s="355"/>
      <c r="F502" s="348">
        <f t="shared" si="61"/>
        <v>0</v>
      </c>
      <c r="G502" s="467"/>
      <c r="J502" s="467"/>
      <c r="K502" s="467"/>
      <c r="L502" s="467"/>
      <c r="M502" s="467"/>
      <c r="N502" s="467"/>
      <c r="O502" s="467"/>
      <c r="Q502" s="356"/>
      <c r="R502" s="356"/>
      <c r="S502" s="356"/>
      <c r="T502" s="356"/>
      <c r="U502" s="356"/>
      <c r="V502" s="356"/>
    </row>
    <row r="503" spans="1:22">
      <c r="A503" s="534"/>
      <c r="B503" s="463" t="s">
        <v>2214</v>
      </c>
      <c r="C503" s="462" t="s">
        <v>0</v>
      </c>
      <c r="D503" s="354">
        <f>1+2</f>
        <v>3</v>
      </c>
      <c r="E503" s="355"/>
      <c r="F503" s="348">
        <f t="shared" si="61"/>
        <v>0</v>
      </c>
      <c r="G503" s="467"/>
      <c r="J503" s="467"/>
      <c r="K503" s="467"/>
      <c r="L503" s="467"/>
      <c r="M503" s="467"/>
      <c r="N503" s="467"/>
      <c r="O503" s="467"/>
      <c r="Q503" s="356"/>
      <c r="R503" s="356"/>
      <c r="S503" s="356"/>
      <c r="T503" s="356"/>
      <c r="U503" s="356"/>
      <c r="V503" s="356"/>
    </row>
    <row r="504" spans="1:22">
      <c r="A504" s="534"/>
      <c r="B504" s="463" t="s">
        <v>2215</v>
      </c>
      <c r="C504" s="462" t="s">
        <v>0</v>
      </c>
      <c r="D504" s="354">
        <v>2</v>
      </c>
      <c r="E504" s="355"/>
      <c r="F504" s="348">
        <f t="shared" si="61"/>
        <v>0</v>
      </c>
      <c r="G504" s="467"/>
      <c r="J504" s="467"/>
      <c r="K504" s="467"/>
      <c r="L504" s="467"/>
      <c r="M504" s="467"/>
      <c r="N504" s="467"/>
      <c r="O504" s="467"/>
      <c r="Q504" s="356"/>
      <c r="R504" s="356"/>
      <c r="S504" s="356"/>
      <c r="T504" s="356"/>
      <c r="U504" s="356"/>
      <c r="V504" s="356"/>
    </row>
    <row r="505" spans="1:22">
      <c r="A505" s="534"/>
      <c r="B505" s="463" t="s">
        <v>2216</v>
      </c>
      <c r="C505" s="462" t="s">
        <v>0</v>
      </c>
      <c r="D505" s="354">
        <v>7</v>
      </c>
      <c r="E505" s="355"/>
      <c r="F505" s="348">
        <f t="shared" si="61"/>
        <v>0</v>
      </c>
      <c r="G505" s="467"/>
      <c r="J505" s="467"/>
      <c r="K505" s="467"/>
      <c r="L505" s="467"/>
      <c r="M505" s="467"/>
      <c r="N505" s="467"/>
      <c r="O505" s="467"/>
      <c r="Q505" s="356"/>
      <c r="R505" s="356"/>
      <c r="S505" s="356"/>
      <c r="T505" s="356"/>
      <c r="U505" s="356"/>
      <c r="V505" s="356"/>
    </row>
    <row r="506" spans="1:22">
      <c r="A506" s="534"/>
      <c r="B506" s="463" t="s">
        <v>2217</v>
      </c>
      <c r="C506" s="462" t="s">
        <v>0</v>
      </c>
      <c r="D506" s="354">
        <v>4</v>
      </c>
      <c r="E506" s="355"/>
      <c r="F506" s="348">
        <f t="shared" si="61"/>
        <v>0</v>
      </c>
      <c r="G506" s="467"/>
      <c r="J506" s="467"/>
      <c r="K506" s="467"/>
      <c r="L506" s="467"/>
      <c r="M506" s="467"/>
      <c r="N506" s="467"/>
      <c r="O506" s="467"/>
      <c r="Q506" s="356"/>
      <c r="R506" s="356"/>
      <c r="S506" s="356"/>
      <c r="T506" s="356"/>
      <c r="U506" s="356"/>
      <c r="V506" s="356"/>
    </row>
    <row r="507" spans="1:22">
      <c r="A507" s="534"/>
      <c r="B507" s="463" t="s">
        <v>2218</v>
      </c>
      <c r="C507" s="462" t="s">
        <v>0</v>
      </c>
      <c r="D507" s="354">
        <v>53</v>
      </c>
      <c r="E507" s="355"/>
      <c r="F507" s="348">
        <f t="shared" si="61"/>
        <v>0</v>
      </c>
      <c r="G507" s="467"/>
      <c r="J507" s="467"/>
      <c r="K507" s="467"/>
      <c r="L507" s="467"/>
      <c r="M507" s="467"/>
      <c r="N507" s="467"/>
      <c r="O507" s="467"/>
      <c r="Q507" s="356"/>
      <c r="R507" s="356"/>
      <c r="S507" s="356"/>
      <c r="T507" s="356"/>
      <c r="U507" s="356"/>
      <c r="V507" s="356"/>
    </row>
    <row r="508" spans="1:22" ht="26">
      <c r="A508" s="534"/>
      <c r="B508" s="463" t="s">
        <v>2219</v>
      </c>
      <c r="C508" s="532" t="s">
        <v>0</v>
      </c>
      <c r="D508" s="512">
        <v>13</v>
      </c>
      <c r="E508" s="355"/>
      <c r="F508" s="348">
        <f t="shared" si="61"/>
        <v>0</v>
      </c>
      <c r="G508" s="467"/>
      <c r="J508" s="467"/>
      <c r="K508" s="467"/>
      <c r="L508" s="467"/>
      <c r="M508" s="467"/>
      <c r="N508" s="467"/>
      <c r="O508" s="467"/>
      <c r="Q508" s="356"/>
      <c r="R508" s="356"/>
      <c r="S508" s="356"/>
      <c r="T508" s="356"/>
      <c r="U508" s="356"/>
      <c r="V508" s="356"/>
    </row>
    <row r="509" spans="1:22" ht="26">
      <c r="A509" s="534"/>
      <c r="B509" s="463" t="s">
        <v>2220</v>
      </c>
      <c r="C509" s="532" t="s">
        <v>0</v>
      </c>
      <c r="D509" s="512">
        <v>1</v>
      </c>
      <c r="E509" s="355"/>
      <c r="F509" s="348">
        <f t="shared" si="61"/>
        <v>0</v>
      </c>
      <c r="G509" s="467"/>
      <c r="J509" s="467"/>
      <c r="K509" s="467"/>
      <c r="L509" s="467"/>
      <c r="M509" s="467"/>
      <c r="N509" s="467"/>
      <c r="O509" s="467"/>
      <c r="Q509" s="356"/>
      <c r="R509" s="356"/>
      <c r="S509" s="356"/>
      <c r="T509" s="356"/>
      <c r="U509" s="356"/>
      <c r="V509" s="356"/>
    </row>
    <row r="510" spans="1:22" ht="130">
      <c r="A510" s="351" t="s">
        <v>2221</v>
      </c>
      <c r="B510" s="465" t="s">
        <v>2222</v>
      </c>
      <c r="C510" s="462"/>
      <c r="D510" s="354"/>
      <c r="E510" s="355"/>
      <c r="F510" s="492"/>
      <c r="G510" s="467"/>
      <c r="J510" s="467"/>
      <c r="K510" s="467"/>
      <c r="L510" s="467"/>
      <c r="M510" s="467"/>
      <c r="N510" s="467"/>
      <c r="O510" s="467"/>
      <c r="Q510" s="356"/>
      <c r="R510" s="356"/>
      <c r="S510" s="356"/>
      <c r="T510" s="356"/>
      <c r="U510" s="356"/>
      <c r="V510" s="356"/>
    </row>
    <row r="511" spans="1:22" s="356" customFormat="1">
      <c r="A511" s="534"/>
      <c r="B511" s="465" t="s">
        <v>2223</v>
      </c>
      <c r="C511" s="462" t="s">
        <v>0</v>
      </c>
      <c r="D511" s="354">
        <v>3</v>
      </c>
      <c r="E511" s="355"/>
      <c r="F511" s="348">
        <f t="shared" ref="F511:F536" si="62">ROUND((D511*E511),2)</f>
        <v>0</v>
      </c>
    </row>
    <row r="512" spans="1:22" s="356" customFormat="1">
      <c r="A512" s="534"/>
      <c r="B512" s="465" t="s">
        <v>2224</v>
      </c>
      <c r="C512" s="462" t="s">
        <v>0</v>
      </c>
      <c r="D512" s="354">
        <v>13</v>
      </c>
      <c r="E512" s="355"/>
      <c r="F512" s="348">
        <f t="shared" si="62"/>
        <v>0</v>
      </c>
    </row>
    <row r="513" spans="1:6" s="356" customFormat="1">
      <c r="A513" s="534"/>
      <c r="B513" s="465" t="s">
        <v>2225</v>
      </c>
      <c r="C513" s="462" t="s">
        <v>0</v>
      </c>
      <c r="D513" s="354">
        <v>10</v>
      </c>
      <c r="E513" s="355"/>
      <c r="F513" s="348">
        <f t="shared" si="62"/>
        <v>0</v>
      </c>
    </row>
    <row r="514" spans="1:6" s="356" customFormat="1">
      <c r="A514" s="534"/>
      <c r="B514" s="465" t="s">
        <v>2226</v>
      </c>
      <c r="C514" s="462" t="s">
        <v>0</v>
      </c>
      <c r="D514" s="354">
        <v>10</v>
      </c>
      <c r="E514" s="355"/>
      <c r="F514" s="348">
        <f t="shared" si="62"/>
        <v>0</v>
      </c>
    </row>
    <row r="515" spans="1:6" s="356" customFormat="1">
      <c r="A515" s="534"/>
      <c r="B515" s="465" t="s">
        <v>2227</v>
      </c>
      <c r="C515" s="462" t="s">
        <v>0</v>
      </c>
      <c r="D515" s="354">
        <v>1</v>
      </c>
      <c r="E515" s="355"/>
      <c r="F515" s="348">
        <f t="shared" si="62"/>
        <v>0</v>
      </c>
    </row>
    <row r="516" spans="1:6" s="356" customFormat="1">
      <c r="A516" s="534"/>
      <c r="B516" s="465" t="s">
        <v>2228</v>
      </c>
      <c r="C516" s="462" t="s">
        <v>0</v>
      </c>
      <c r="D516" s="354">
        <v>3</v>
      </c>
      <c r="E516" s="355"/>
      <c r="F516" s="348">
        <f t="shared" si="62"/>
        <v>0</v>
      </c>
    </row>
    <row r="517" spans="1:6" s="356" customFormat="1">
      <c r="A517" s="534"/>
      <c r="B517" s="465" t="s">
        <v>2229</v>
      </c>
      <c r="C517" s="462" t="s">
        <v>0</v>
      </c>
      <c r="D517" s="354">
        <v>1</v>
      </c>
      <c r="E517" s="355"/>
      <c r="F517" s="348">
        <f t="shared" si="62"/>
        <v>0</v>
      </c>
    </row>
    <row r="518" spans="1:6" s="356" customFormat="1">
      <c r="A518" s="534"/>
      <c r="B518" s="465" t="s">
        <v>2230</v>
      </c>
      <c r="C518" s="462" t="s">
        <v>0</v>
      </c>
      <c r="D518" s="354">
        <v>4</v>
      </c>
      <c r="E518" s="355"/>
      <c r="F518" s="348">
        <f t="shared" si="62"/>
        <v>0</v>
      </c>
    </row>
    <row r="519" spans="1:6" s="356" customFormat="1">
      <c r="A519" s="534"/>
      <c r="B519" s="465" t="s">
        <v>2231</v>
      </c>
      <c r="C519" s="462" t="s">
        <v>0</v>
      </c>
      <c r="D519" s="354">
        <v>6</v>
      </c>
      <c r="E519" s="355"/>
      <c r="F519" s="348">
        <f t="shared" si="62"/>
        <v>0</v>
      </c>
    </row>
    <row r="520" spans="1:6" s="356" customFormat="1">
      <c r="A520" s="534"/>
      <c r="B520" s="465" t="s">
        <v>2232</v>
      </c>
      <c r="C520" s="462" t="s">
        <v>0</v>
      </c>
      <c r="D520" s="354">
        <v>2</v>
      </c>
      <c r="E520" s="355"/>
      <c r="F520" s="348">
        <f t="shared" si="62"/>
        <v>0</v>
      </c>
    </row>
    <row r="521" spans="1:6" s="356" customFormat="1">
      <c r="A521" s="534"/>
      <c r="B521" s="465" t="s">
        <v>2233</v>
      </c>
      <c r="C521" s="462" t="s">
        <v>0</v>
      </c>
      <c r="D521" s="354">
        <v>8</v>
      </c>
      <c r="E521" s="355"/>
      <c r="F521" s="348">
        <f t="shared" si="62"/>
        <v>0</v>
      </c>
    </row>
    <row r="522" spans="1:6" s="356" customFormat="1">
      <c r="A522" s="534"/>
      <c r="B522" s="465" t="s">
        <v>2234</v>
      </c>
      <c r="C522" s="462" t="s">
        <v>0</v>
      </c>
      <c r="D522" s="354">
        <v>3</v>
      </c>
      <c r="E522" s="355"/>
      <c r="F522" s="348">
        <f t="shared" si="62"/>
        <v>0</v>
      </c>
    </row>
    <row r="523" spans="1:6" s="356" customFormat="1" ht="26">
      <c r="A523" s="534"/>
      <c r="B523" s="465" t="s">
        <v>2235</v>
      </c>
      <c r="C523" s="532" t="s">
        <v>0</v>
      </c>
      <c r="D523" s="512">
        <v>8</v>
      </c>
      <c r="E523" s="355"/>
      <c r="F523" s="348">
        <f t="shared" si="62"/>
        <v>0</v>
      </c>
    </row>
    <row r="524" spans="1:6" s="356" customFormat="1" ht="169">
      <c r="A524" s="351" t="s">
        <v>2236</v>
      </c>
      <c r="B524" s="465" t="s">
        <v>2237</v>
      </c>
      <c r="C524" s="462"/>
      <c r="D524" s="354"/>
      <c r="E524" s="355"/>
      <c r="F524" s="348"/>
    </row>
    <row r="525" spans="1:6" s="356" customFormat="1">
      <c r="A525" s="534"/>
      <c r="B525" s="465" t="s">
        <v>2238</v>
      </c>
      <c r="C525" s="462" t="s">
        <v>0</v>
      </c>
      <c r="D525" s="354">
        <v>4</v>
      </c>
      <c r="E525" s="355"/>
      <c r="F525" s="348">
        <f t="shared" si="62"/>
        <v>0</v>
      </c>
    </row>
    <row r="526" spans="1:6" s="356" customFormat="1">
      <c r="A526" s="534"/>
      <c r="B526" s="465" t="s">
        <v>2239</v>
      </c>
      <c r="C526" s="462" t="s">
        <v>0</v>
      </c>
      <c r="D526" s="354">
        <v>1</v>
      </c>
      <c r="E526" s="355"/>
      <c r="F526" s="348">
        <f t="shared" si="62"/>
        <v>0</v>
      </c>
    </row>
    <row r="527" spans="1:6" s="356" customFormat="1">
      <c r="A527" s="534"/>
      <c r="B527" s="465" t="s">
        <v>2240</v>
      </c>
      <c r="C527" s="462" t="s">
        <v>0</v>
      </c>
      <c r="D527" s="354">
        <v>2</v>
      </c>
      <c r="E527" s="355"/>
      <c r="F527" s="348">
        <f t="shared" si="62"/>
        <v>0</v>
      </c>
    </row>
    <row r="528" spans="1:6" s="356" customFormat="1">
      <c r="A528" s="534"/>
      <c r="B528" s="465" t="s">
        <v>2241</v>
      </c>
      <c r="C528" s="462" t="s">
        <v>0</v>
      </c>
      <c r="D528" s="354">
        <v>1</v>
      </c>
      <c r="E528" s="355"/>
      <c r="F528" s="348">
        <f t="shared" si="62"/>
        <v>0</v>
      </c>
    </row>
    <row r="529" spans="1:6" s="356" customFormat="1">
      <c r="A529" s="534"/>
      <c r="B529" s="465" t="s">
        <v>2242</v>
      </c>
      <c r="C529" s="462" t="s">
        <v>0</v>
      </c>
      <c r="D529" s="354">
        <v>12</v>
      </c>
      <c r="E529" s="355"/>
      <c r="F529" s="348">
        <f t="shared" si="62"/>
        <v>0</v>
      </c>
    </row>
    <row r="530" spans="1:6" s="356" customFormat="1">
      <c r="A530" s="534"/>
      <c r="B530" s="465" t="s">
        <v>2243</v>
      </c>
      <c r="C530" s="462" t="s">
        <v>0</v>
      </c>
      <c r="D530" s="354">
        <v>3</v>
      </c>
      <c r="E530" s="355"/>
      <c r="F530" s="348">
        <f t="shared" si="62"/>
        <v>0</v>
      </c>
    </row>
    <row r="531" spans="1:6" s="356" customFormat="1">
      <c r="A531" s="534"/>
      <c r="B531" s="465" t="s">
        <v>2244</v>
      </c>
      <c r="C531" s="462" t="s">
        <v>0</v>
      </c>
      <c r="D531" s="354">
        <v>9</v>
      </c>
      <c r="E531" s="355"/>
      <c r="F531" s="348">
        <f t="shared" si="62"/>
        <v>0</v>
      </c>
    </row>
    <row r="532" spans="1:6" s="356" customFormat="1">
      <c r="A532" s="534"/>
      <c r="B532" s="465" t="s">
        <v>2245</v>
      </c>
      <c r="C532" s="462" t="s">
        <v>0</v>
      </c>
      <c r="D532" s="354">
        <v>1</v>
      </c>
      <c r="E532" s="355"/>
      <c r="F532" s="348">
        <f t="shared" si="62"/>
        <v>0</v>
      </c>
    </row>
    <row r="533" spans="1:6" s="356" customFormat="1">
      <c r="A533" s="534"/>
      <c r="B533" s="465" t="s">
        <v>2246</v>
      </c>
      <c r="C533" s="462" t="s">
        <v>0</v>
      </c>
      <c r="D533" s="354">
        <v>7</v>
      </c>
      <c r="E533" s="355"/>
      <c r="F533" s="348">
        <f t="shared" si="62"/>
        <v>0</v>
      </c>
    </row>
    <row r="534" spans="1:6" s="356" customFormat="1">
      <c r="A534" s="534"/>
      <c r="B534" s="465" t="s">
        <v>2247</v>
      </c>
      <c r="C534" s="462" t="s">
        <v>0</v>
      </c>
      <c r="D534" s="354">
        <v>3</v>
      </c>
      <c r="E534" s="355"/>
      <c r="F534" s="348">
        <f t="shared" si="62"/>
        <v>0</v>
      </c>
    </row>
    <row r="535" spans="1:6" s="356" customFormat="1">
      <c r="A535" s="534"/>
      <c r="B535" s="465" t="s">
        <v>2248</v>
      </c>
      <c r="C535" s="462" t="s">
        <v>0</v>
      </c>
      <c r="D535" s="354">
        <v>66</v>
      </c>
      <c r="E535" s="355"/>
      <c r="F535" s="348">
        <f t="shared" si="62"/>
        <v>0</v>
      </c>
    </row>
    <row r="536" spans="1:6" s="356" customFormat="1" ht="26">
      <c r="A536" s="534"/>
      <c r="B536" s="465" t="s">
        <v>2249</v>
      </c>
      <c r="C536" s="532" t="s">
        <v>0</v>
      </c>
      <c r="D536" s="512">
        <v>60</v>
      </c>
      <c r="E536" s="355"/>
      <c r="F536" s="348">
        <f t="shared" si="62"/>
        <v>0</v>
      </c>
    </row>
    <row r="537" spans="1:6" s="356" customFormat="1" ht="104">
      <c r="A537" s="351" t="s">
        <v>2250</v>
      </c>
      <c r="B537" s="465" t="s">
        <v>2251</v>
      </c>
      <c r="C537" s="462"/>
      <c r="D537" s="354"/>
      <c r="E537" s="355"/>
      <c r="F537" s="492"/>
    </row>
    <row r="538" spans="1:6" s="356" customFormat="1">
      <c r="A538" s="534"/>
      <c r="B538" s="465" t="s">
        <v>2252</v>
      </c>
      <c r="C538" s="462" t="s">
        <v>0</v>
      </c>
      <c r="D538" s="354">
        <v>1</v>
      </c>
      <c r="E538" s="355"/>
      <c r="F538" s="348">
        <f t="shared" ref="F538" si="63">ROUND((D538*E538),2)</f>
        <v>0</v>
      </c>
    </row>
    <row r="539" spans="1:6" s="356" customFormat="1" ht="65">
      <c r="A539" s="351" t="s">
        <v>2253</v>
      </c>
      <c r="B539" s="465" t="s">
        <v>2254</v>
      </c>
      <c r="C539" s="462"/>
      <c r="D539" s="354"/>
      <c r="E539" s="355"/>
      <c r="F539" s="492"/>
    </row>
    <row r="540" spans="1:6" s="356" customFormat="1">
      <c r="A540" s="534"/>
      <c r="B540" s="465" t="s">
        <v>2255</v>
      </c>
      <c r="C540" s="462" t="s">
        <v>0</v>
      </c>
      <c r="D540" s="354">
        <v>2</v>
      </c>
      <c r="E540" s="355"/>
      <c r="F540" s="348">
        <f t="shared" ref="F540:F542" si="64">ROUND((D540*E540),2)</f>
        <v>0</v>
      </c>
    </row>
    <row r="541" spans="1:6" s="356" customFormat="1" ht="26">
      <c r="A541" s="534"/>
      <c r="B541" s="465" t="s">
        <v>2256</v>
      </c>
      <c r="C541" s="532" t="s">
        <v>0</v>
      </c>
      <c r="D541" s="512">
        <v>2</v>
      </c>
      <c r="E541" s="355"/>
      <c r="F541" s="348">
        <f t="shared" si="64"/>
        <v>0</v>
      </c>
    </row>
    <row r="542" spans="1:6" s="356" customFormat="1" ht="104">
      <c r="A542" s="351" t="s">
        <v>2257</v>
      </c>
      <c r="B542" s="465" t="s">
        <v>2258</v>
      </c>
      <c r="C542" s="462" t="s">
        <v>0</v>
      </c>
      <c r="D542" s="354">
        <v>2</v>
      </c>
      <c r="E542" s="355"/>
      <c r="F542" s="348">
        <f t="shared" si="64"/>
        <v>0</v>
      </c>
    </row>
    <row r="543" spans="1:6" s="356" customFormat="1" ht="78">
      <c r="A543" s="351" t="s">
        <v>2259</v>
      </c>
      <c r="B543" s="465" t="s">
        <v>2260</v>
      </c>
      <c r="C543" s="462"/>
      <c r="D543" s="354"/>
      <c r="E543" s="355"/>
      <c r="F543" s="492"/>
    </row>
    <row r="544" spans="1:6" s="356" customFormat="1">
      <c r="A544" s="534"/>
      <c r="B544" s="465" t="s">
        <v>2261</v>
      </c>
      <c r="C544" s="462" t="s">
        <v>0</v>
      </c>
      <c r="D544" s="354">
        <v>34</v>
      </c>
      <c r="E544" s="355"/>
      <c r="F544" s="348">
        <f t="shared" ref="F544:F548" si="65">ROUND((D544*E544),2)</f>
        <v>0</v>
      </c>
    </row>
    <row r="545" spans="1:6" s="356" customFormat="1">
      <c r="A545" s="534"/>
      <c r="B545" s="465" t="s">
        <v>2262</v>
      </c>
      <c r="C545" s="462" t="s">
        <v>0</v>
      </c>
      <c r="D545" s="354">
        <v>21</v>
      </c>
      <c r="E545" s="355"/>
      <c r="F545" s="348">
        <f t="shared" si="65"/>
        <v>0</v>
      </c>
    </row>
    <row r="546" spans="1:6" s="356" customFormat="1">
      <c r="A546" s="534"/>
      <c r="B546" s="465" t="s">
        <v>2263</v>
      </c>
      <c r="C546" s="462" t="s">
        <v>0</v>
      </c>
      <c r="D546" s="354">
        <v>32</v>
      </c>
      <c r="E546" s="355"/>
      <c r="F546" s="348">
        <f t="shared" si="65"/>
        <v>0</v>
      </c>
    </row>
    <row r="547" spans="1:6" s="356" customFormat="1">
      <c r="A547" s="534"/>
      <c r="B547" s="465" t="s">
        <v>2264</v>
      </c>
      <c r="C547" s="462" t="s">
        <v>0</v>
      </c>
      <c r="D547" s="354">
        <v>18</v>
      </c>
      <c r="E547" s="355"/>
      <c r="F547" s="348">
        <f t="shared" si="65"/>
        <v>0</v>
      </c>
    </row>
    <row r="548" spans="1:6" s="356" customFormat="1" ht="26">
      <c r="A548" s="534"/>
      <c r="B548" s="465" t="s">
        <v>2265</v>
      </c>
      <c r="C548" s="462" t="s">
        <v>0</v>
      </c>
      <c r="D548" s="354">
        <v>10</v>
      </c>
      <c r="E548" s="355"/>
      <c r="F548" s="348">
        <f t="shared" si="65"/>
        <v>0</v>
      </c>
    </row>
    <row r="549" spans="1:6" s="356" customFormat="1" ht="169">
      <c r="A549" s="351" t="s">
        <v>2266</v>
      </c>
      <c r="B549" s="465" t="s">
        <v>2267</v>
      </c>
      <c r="C549" s="462"/>
      <c r="D549" s="354"/>
      <c r="E549" s="355"/>
      <c r="F549" s="492"/>
    </row>
    <row r="550" spans="1:6" s="356" customFormat="1">
      <c r="A550" s="534"/>
      <c r="B550" s="465" t="s">
        <v>2268</v>
      </c>
      <c r="C550" s="462" t="s">
        <v>0</v>
      </c>
      <c r="D550" s="354">
        <v>2</v>
      </c>
      <c r="E550" s="355"/>
      <c r="F550" s="348">
        <f t="shared" ref="F550:F553" si="66">ROUND((D550*E550),2)</f>
        <v>0</v>
      </c>
    </row>
    <row r="551" spans="1:6" s="356" customFormat="1">
      <c r="A551" s="534"/>
      <c r="B551" s="465" t="s">
        <v>2269</v>
      </c>
      <c r="C551" s="462" t="s">
        <v>0</v>
      </c>
      <c r="D551" s="354">
        <v>2</v>
      </c>
      <c r="E551" s="355"/>
      <c r="F551" s="348">
        <f t="shared" si="66"/>
        <v>0</v>
      </c>
    </row>
    <row r="552" spans="1:6" s="356" customFormat="1" ht="26">
      <c r="A552" s="534"/>
      <c r="B552" s="465" t="s">
        <v>2270</v>
      </c>
      <c r="C552" s="462" t="s">
        <v>0</v>
      </c>
      <c r="D552" s="354">
        <v>8</v>
      </c>
      <c r="E552" s="355"/>
      <c r="F552" s="348">
        <f t="shared" si="66"/>
        <v>0</v>
      </c>
    </row>
    <row r="553" spans="1:6" s="356" customFormat="1" ht="221">
      <c r="A553" s="351" t="s">
        <v>2271</v>
      </c>
      <c r="B553" s="465" t="s">
        <v>2272</v>
      </c>
      <c r="C553" s="462" t="s">
        <v>0</v>
      </c>
      <c r="D553" s="354">
        <v>2</v>
      </c>
      <c r="E553" s="355"/>
      <c r="F553" s="348">
        <f t="shared" si="66"/>
        <v>0</v>
      </c>
    </row>
    <row r="554" spans="1:6" s="356" customFormat="1" ht="52">
      <c r="A554" s="351" t="s">
        <v>2273</v>
      </c>
      <c r="B554" s="463" t="s">
        <v>2274</v>
      </c>
      <c r="C554" s="462"/>
      <c r="D554" s="354"/>
      <c r="E554" s="355"/>
      <c r="F554" s="492"/>
    </row>
    <row r="555" spans="1:6" s="356" customFormat="1">
      <c r="A555" s="534"/>
      <c r="B555" s="465" t="s">
        <v>2275</v>
      </c>
      <c r="C555" s="462" t="s">
        <v>0</v>
      </c>
      <c r="D555" s="354">
        <v>4</v>
      </c>
      <c r="E555" s="355"/>
      <c r="F555" s="348">
        <f t="shared" ref="F555:F558" si="67">ROUND((D555*E555),2)</f>
        <v>0</v>
      </c>
    </row>
    <row r="556" spans="1:6" s="356" customFormat="1">
      <c r="A556" s="534"/>
      <c r="B556" s="465" t="s">
        <v>2276</v>
      </c>
      <c r="C556" s="462" t="s">
        <v>0</v>
      </c>
      <c r="D556" s="354">
        <v>10</v>
      </c>
      <c r="E556" s="355"/>
      <c r="F556" s="348">
        <f t="shared" si="67"/>
        <v>0</v>
      </c>
    </row>
    <row r="557" spans="1:6" s="356" customFormat="1">
      <c r="A557" s="534"/>
      <c r="B557" s="465" t="s">
        <v>2277</v>
      </c>
      <c r="C557" s="462" t="s">
        <v>0</v>
      </c>
      <c r="D557" s="354">
        <v>6</v>
      </c>
      <c r="E557" s="355"/>
      <c r="F557" s="348">
        <f t="shared" si="67"/>
        <v>0</v>
      </c>
    </row>
    <row r="558" spans="1:6" s="356" customFormat="1" ht="26">
      <c r="A558" s="534"/>
      <c r="B558" s="465" t="s">
        <v>2278</v>
      </c>
      <c r="C558" s="532" t="s">
        <v>0</v>
      </c>
      <c r="D558" s="512">
        <v>4</v>
      </c>
      <c r="E558" s="355"/>
      <c r="F558" s="348">
        <f t="shared" si="67"/>
        <v>0</v>
      </c>
    </row>
    <row r="559" spans="1:6" s="356" customFormat="1" ht="91">
      <c r="A559" s="351" t="s">
        <v>2279</v>
      </c>
      <c r="B559" s="463" t="s">
        <v>2280</v>
      </c>
      <c r="C559" s="462"/>
      <c r="D559" s="354"/>
      <c r="E559" s="355"/>
      <c r="F559" s="492"/>
    </row>
    <row r="560" spans="1:6" s="356" customFormat="1">
      <c r="A560" s="534"/>
      <c r="B560" s="465" t="s">
        <v>2281</v>
      </c>
      <c r="C560" s="462" t="s">
        <v>0</v>
      </c>
      <c r="D560" s="354">
        <v>6</v>
      </c>
      <c r="E560" s="355"/>
      <c r="F560" s="348">
        <f t="shared" ref="F560:F564" si="68">ROUND((D560*E560),2)</f>
        <v>0</v>
      </c>
    </row>
    <row r="561" spans="1:6" s="356" customFormat="1">
      <c r="A561" s="534"/>
      <c r="B561" s="465" t="s">
        <v>2282</v>
      </c>
      <c r="C561" s="462" t="s">
        <v>0</v>
      </c>
      <c r="D561" s="354">
        <v>1</v>
      </c>
      <c r="E561" s="355"/>
      <c r="F561" s="348">
        <f t="shared" si="68"/>
        <v>0</v>
      </c>
    </row>
    <row r="562" spans="1:6" s="356" customFormat="1">
      <c r="A562" s="534"/>
      <c r="B562" s="465" t="s">
        <v>2283</v>
      </c>
      <c r="C562" s="462" t="s">
        <v>0</v>
      </c>
      <c r="D562" s="354">
        <v>2</v>
      </c>
      <c r="E562" s="355"/>
      <c r="F562" s="348">
        <f t="shared" si="68"/>
        <v>0</v>
      </c>
    </row>
    <row r="563" spans="1:6" s="356" customFormat="1">
      <c r="A563" s="534"/>
      <c r="B563" s="465" t="s">
        <v>2284</v>
      </c>
      <c r="C563" s="462" t="s">
        <v>0</v>
      </c>
      <c r="D563" s="354">
        <v>8</v>
      </c>
      <c r="E563" s="355"/>
      <c r="F563" s="348">
        <f t="shared" si="68"/>
        <v>0</v>
      </c>
    </row>
    <row r="564" spans="1:6" s="356" customFormat="1" ht="26">
      <c r="A564" s="534"/>
      <c r="B564" s="465" t="s">
        <v>2285</v>
      </c>
      <c r="C564" s="532" t="s">
        <v>0</v>
      </c>
      <c r="D564" s="512">
        <v>1</v>
      </c>
      <c r="E564" s="355"/>
      <c r="F564" s="348">
        <f t="shared" si="68"/>
        <v>0</v>
      </c>
    </row>
    <row r="565" spans="1:6" s="356" customFormat="1" ht="91">
      <c r="A565" s="351" t="s">
        <v>2286</v>
      </c>
      <c r="B565" s="463" t="s">
        <v>2287</v>
      </c>
      <c r="C565" s="462"/>
      <c r="D565" s="354"/>
      <c r="E565" s="355"/>
      <c r="F565" s="492"/>
    </row>
    <row r="566" spans="1:6" s="356" customFormat="1">
      <c r="A566" s="534"/>
      <c r="B566" s="465" t="s">
        <v>2288</v>
      </c>
      <c r="C566" s="462" t="s">
        <v>0</v>
      </c>
      <c r="D566" s="354">
        <v>1</v>
      </c>
      <c r="E566" s="355"/>
      <c r="F566" s="348">
        <f t="shared" ref="F566:F578" si="69">ROUND((D566*E566),2)</f>
        <v>0</v>
      </c>
    </row>
    <row r="567" spans="1:6" s="356" customFormat="1">
      <c r="A567" s="534"/>
      <c r="B567" s="465" t="s">
        <v>2289</v>
      </c>
      <c r="C567" s="462" t="s">
        <v>0</v>
      </c>
      <c r="D567" s="354">
        <v>17</v>
      </c>
      <c r="E567" s="355"/>
      <c r="F567" s="348">
        <f t="shared" si="69"/>
        <v>0</v>
      </c>
    </row>
    <row r="568" spans="1:6" s="356" customFormat="1">
      <c r="A568" s="534"/>
      <c r="B568" s="465" t="s">
        <v>2290</v>
      </c>
      <c r="C568" s="462" t="s">
        <v>0</v>
      </c>
      <c r="D568" s="354">
        <v>2</v>
      </c>
      <c r="E568" s="355"/>
      <c r="F568" s="348">
        <f t="shared" si="69"/>
        <v>0</v>
      </c>
    </row>
    <row r="569" spans="1:6" s="356" customFormat="1">
      <c r="A569" s="534"/>
      <c r="B569" s="465" t="s">
        <v>2291</v>
      </c>
      <c r="C569" s="462" t="s">
        <v>0</v>
      </c>
      <c r="D569" s="354">
        <v>1</v>
      </c>
      <c r="E569" s="355"/>
      <c r="F569" s="348">
        <f t="shared" si="69"/>
        <v>0</v>
      </c>
    </row>
    <row r="570" spans="1:6" s="356" customFormat="1">
      <c r="A570" s="534"/>
      <c r="B570" s="465" t="s">
        <v>2292</v>
      </c>
      <c r="C570" s="462" t="s">
        <v>0</v>
      </c>
      <c r="D570" s="354">
        <v>3</v>
      </c>
      <c r="E570" s="355"/>
      <c r="F570" s="348">
        <f t="shared" si="69"/>
        <v>0</v>
      </c>
    </row>
    <row r="571" spans="1:6" s="356" customFormat="1">
      <c r="A571" s="534"/>
      <c r="B571" s="465" t="s">
        <v>2293</v>
      </c>
      <c r="C571" s="462" t="s">
        <v>0</v>
      </c>
      <c r="D571" s="354">
        <v>32</v>
      </c>
      <c r="E571" s="355"/>
      <c r="F571" s="348">
        <f t="shared" si="69"/>
        <v>0</v>
      </c>
    </row>
    <row r="572" spans="1:6" s="356" customFormat="1">
      <c r="A572" s="534"/>
      <c r="B572" s="465" t="s">
        <v>2294</v>
      </c>
      <c r="C572" s="462" t="s">
        <v>0</v>
      </c>
      <c r="D572" s="354">
        <v>10</v>
      </c>
      <c r="E572" s="355"/>
      <c r="F572" s="348">
        <f t="shared" si="69"/>
        <v>0</v>
      </c>
    </row>
    <row r="573" spans="1:6" s="356" customFormat="1">
      <c r="A573" s="534"/>
      <c r="B573" s="465" t="s">
        <v>2295</v>
      </c>
      <c r="C573" s="462" t="s">
        <v>0</v>
      </c>
      <c r="D573" s="354">
        <v>2</v>
      </c>
      <c r="E573" s="355"/>
      <c r="F573" s="348">
        <f t="shared" si="69"/>
        <v>0</v>
      </c>
    </row>
    <row r="574" spans="1:6" s="356" customFormat="1">
      <c r="A574" s="534"/>
      <c r="B574" s="465" t="s">
        <v>2296</v>
      </c>
      <c r="C574" s="462" t="s">
        <v>0</v>
      </c>
      <c r="D574" s="354">
        <v>6</v>
      </c>
      <c r="E574" s="355"/>
      <c r="F574" s="348">
        <f t="shared" si="69"/>
        <v>0</v>
      </c>
    </row>
    <row r="575" spans="1:6" s="356" customFormat="1">
      <c r="A575" s="534"/>
      <c r="B575" s="465" t="s">
        <v>2297</v>
      </c>
      <c r="C575" s="462" t="s">
        <v>0</v>
      </c>
      <c r="D575" s="354">
        <v>25</v>
      </c>
      <c r="E575" s="355"/>
      <c r="F575" s="348">
        <f t="shared" si="69"/>
        <v>0</v>
      </c>
    </row>
    <row r="576" spans="1:6" s="356" customFormat="1">
      <c r="A576" s="534"/>
      <c r="B576" s="465" t="s">
        <v>2298</v>
      </c>
      <c r="C576" s="462" t="s">
        <v>0</v>
      </c>
      <c r="D576" s="354">
        <v>81</v>
      </c>
      <c r="E576" s="355"/>
      <c r="F576" s="348">
        <f t="shared" si="69"/>
        <v>0</v>
      </c>
    </row>
    <row r="577" spans="1:6" s="356" customFormat="1">
      <c r="A577" s="534"/>
      <c r="B577" s="465" t="s">
        <v>2299</v>
      </c>
      <c r="C577" s="462" t="s">
        <v>0</v>
      </c>
      <c r="D577" s="354">
        <v>10</v>
      </c>
      <c r="E577" s="355"/>
      <c r="F577" s="348">
        <f t="shared" si="69"/>
        <v>0</v>
      </c>
    </row>
    <row r="578" spans="1:6" s="356" customFormat="1" ht="26">
      <c r="A578" s="534"/>
      <c r="B578" s="465" t="s">
        <v>2300</v>
      </c>
      <c r="C578" s="532" t="s">
        <v>0</v>
      </c>
      <c r="D578" s="512">
        <v>9</v>
      </c>
      <c r="E578" s="355"/>
      <c r="F578" s="348">
        <f t="shared" si="69"/>
        <v>0</v>
      </c>
    </row>
    <row r="579" spans="1:6" s="356" customFormat="1" ht="78">
      <c r="A579" s="351" t="s">
        <v>2301</v>
      </c>
      <c r="B579" s="463" t="s">
        <v>2302</v>
      </c>
      <c r="C579" s="462"/>
      <c r="D579" s="354"/>
      <c r="E579" s="355"/>
      <c r="F579" s="492"/>
    </row>
    <row r="580" spans="1:6" s="356" customFormat="1">
      <c r="A580" s="534"/>
      <c r="B580" s="465" t="s">
        <v>2303</v>
      </c>
      <c r="C580" s="462" t="s">
        <v>0</v>
      </c>
      <c r="D580" s="354">
        <v>2</v>
      </c>
      <c r="E580" s="355"/>
      <c r="F580" s="348">
        <f t="shared" ref="F580:F584" si="70">ROUND((D580*E580),2)</f>
        <v>0</v>
      </c>
    </row>
    <row r="581" spans="1:6" s="356" customFormat="1">
      <c r="A581" s="534"/>
      <c r="B581" s="465" t="s">
        <v>2304</v>
      </c>
      <c r="C581" s="462" t="s">
        <v>0</v>
      </c>
      <c r="D581" s="354">
        <f>4+3</f>
        <v>7</v>
      </c>
      <c r="E581" s="355"/>
      <c r="F581" s="348">
        <f t="shared" si="70"/>
        <v>0</v>
      </c>
    </row>
    <row r="582" spans="1:6" s="356" customFormat="1">
      <c r="A582" s="534"/>
      <c r="B582" s="465" t="s">
        <v>2305</v>
      </c>
      <c r="C582" s="462" t="s">
        <v>0</v>
      </c>
      <c r="D582" s="354">
        <f>14+8</f>
        <v>22</v>
      </c>
      <c r="E582" s="355"/>
      <c r="F582" s="348">
        <f t="shared" si="70"/>
        <v>0</v>
      </c>
    </row>
    <row r="583" spans="1:6" s="356" customFormat="1">
      <c r="A583" s="534"/>
      <c r="B583" s="465" t="s">
        <v>2306</v>
      </c>
      <c r="C583" s="462" t="s">
        <v>0</v>
      </c>
      <c r="D583" s="354">
        <f>57+31</f>
        <v>88</v>
      </c>
      <c r="E583" s="355"/>
      <c r="F583" s="348">
        <f t="shared" si="70"/>
        <v>0</v>
      </c>
    </row>
    <row r="584" spans="1:6" s="356" customFormat="1" ht="26">
      <c r="A584" s="534"/>
      <c r="B584" s="465" t="s">
        <v>2307</v>
      </c>
      <c r="C584" s="462" t="s">
        <v>0</v>
      </c>
      <c r="D584" s="354">
        <v>2</v>
      </c>
      <c r="E584" s="355"/>
      <c r="F584" s="348">
        <f t="shared" si="70"/>
        <v>0</v>
      </c>
    </row>
    <row r="585" spans="1:6" s="356" customFormat="1" ht="52">
      <c r="A585" s="351" t="s">
        <v>2308</v>
      </c>
      <c r="B585" s="465" t="s">
        <v>2309</v>
      </c>
      <c r="C585" s="462"/>
      <c r="D585" s="354"/>
      <c r="E585" s="355"/>
      <c r="F585" s="348"/>
    </row>
    <row r="586" spans="1:6" s="356" customFormat="1">
      <c r="A586" s="534"/>
      <c r="B586" s="465" t="s">
        <v>2310</v>
      </c>
      <c r="C586" s="462" t="s">
        <v>0</v>
      </c>
      <c r="D586" s="354">
        <v>1</v>
      </c>
      <c r="E586" s="355"/>
      <c r="F586" s="348">
        <f t="shared" ref="F586:F591" si="71">ROUND((D586*E586),2)</f>
        <v>0</v>
      </c>
    </row>
    <row r="587" spans="1:6" s="356" customFormat="1">
      <c r="A587" s="534"/>
      <c r="B587" s="465" t="s">
        <v>2311</v>
      </c>
      <c r="C587" s="462" t="s">
        <v>0</v>
      </c>
      <c r="D587" s="354">
        <v>14</v>
      </c>
      <c r="E587" s="355"/>
      <c r="F587" s="348">
        <f t="shared" si="71"/>
        <v>0</v>
      </c>
    </row>
    <row r="588" spans="1:6" s="356" customFormat="1">
      <c r="A588" s="534"/>
      <c r="B588" s="465" t="s">
        <v>2312</v>
      </c>
      <c r="C588" s="462" t="s">
        <v>0</v>
      </c>
      <c r="D588" s="354">
        <v>88</v>
      </c>
      <c r="E588" s="355"/>
      <c r="F588" s="348">
        <f t="shared" si="71"/>
        <v>0</v>
      </c>
    </row>
    <row r="589" spans="1:6" s="356" customFormat="1">
      <c r="A589" s="534"/>
      <c r="B589" s="465" t="s">
        <v>2313</v>
      </c>
      <c r="C589" s="462" t="s">
        <v>0</v>
      </c>
      <c r="D589" s="354">
        <v>6</v>
      </c>
      <c r="E589" s="355"/>
      <c r="F589" s="348">
        <f t="shared" si="71"/>
        <v>0</v>
      </c>
    </row>
    <row r="590" spans="1:6" s="356" customFormat="1">
      <c r="A590" s="534"/>
      <c r="B590" s="465" t="s">
        <v>2314</v>
      </c>
      <c r="C590" s="462" t="s">
        <v>0</v>
      </c>
      <c r="D590" s="354">
        <v>10</v>
      </c>
      <c r="E590" s="355"/>
      <c r="F590" s="348">
        <f t="shared" si="71"/>
        <v>0</v>
      </c>
    </row>
    <row r="591" spans="1:6" s="356" customFormat="1">
      <c r="A591" s="534"/>
      <c r="B591" s="465" t="s">
        <v>2315</v>
      </c>
      <c r="C591" s="462" t="s">
        <v>0</v>
      </c>
      <c r="D591" s="354">
        <v>8</v>
      </c>
      <c r="E591" s="355"/>
      <c r="F591" s="348">
        <f t="shared" si="71"/>
        <v>0</v>
      </c>
    </row>
    <row r="592" spans="1:6" s="356" customFormat="1" ht="52">
      <c r="A592" s="351" t="s">
        <v>2316</v>
      </c>
      <c r="B592" s="465" t="s">
        <v>2317</v>
      </c>
      <c r="C592" s="462"/>
      <c r="D592" s="354"/>
      <c r="E592" s="355"/>
      <c r="F592" s="492"/>
    </row>
    <row r="593" spans="1:6" s="356" customFormat="1">
      <c r="A593" s="534"/>
      <c r="B593" s="465" t="s">
        <v>2318</v>
      </c>
      <c r="C593" s="462" t="s">
        <v>0</v>
      </c>
      <c r="D593" s="354">
        <v>3</v>
      </c>
      <c r="E593" s="355"/>
      <c r="F593" s="348">
        <f t="shared" ref="F593:F604" si="72">ROUND((D593*E593),2)</f>
        <v>0</v>
      </c>
    </row>
    <row r="594" spans="1:6" s="356" customFormat="1">
      <c r="A594" s="534"/>
      <c r="B594" s="465" t="s">
        <v>2319</v>
      </c>
      <c r="C594" s="462" t="s">
        <v>0</v>
      </c>
      <c r="D594" s="354">
        <v>2</v>
      </c>
      <c r="E594" s="355"/>
      <c r="F594" s="348">
        <f t="shared" si="72"/>
        <v>0</v>
      </c>
    </row>
    <row r="595" spans="1:6" s="356" customFormat="1">
      <c r="A595" s="534"/>
      <c r="B595" s="465" t="s">
        <v>2320</v>
      </c>
      <c r="C595" s="462" t="s">
        <v>0</v>
      </c>
      <c r="D595" s="354">
        <v>1</v>
      </c>
      <c r="E595" s="355"/>
      <c r="F595" s="348">
        <f t="shared" si="72"/>
        <v>0</v>
      </c>
    </row>
    <row r="596" spans="1:6" s="356" customFormat="1">
      <c r="A596" s="534"/>
      <c r="B596" s="465" t="s">
        <v>2321</v>
      </c>
      <c r="C596" s="462" t="s">
        <v>0</v>
      </c>
      <c r="D596" s="354">
        <v>2</v>
      </c>
      <c r="E596" s="355"/>
      <c r="F596" s="348">
        <f t="shared" si="72"/>
        <v>0</v>
      </c>
    </row>
    <row r="597" spans="1:6" s="356" customFormat="1">
      <c r="A597" s="534"/>
      <c r="B597" s="465" t="s">
        <v>2322</v>
      </c>
      <c r="C597" s="462" t="s">
        <v>0</v>
      </c>
      <c r="D597" s="354">
        <v>1</v>
      </c>
      <c r="E597" s="355"/>
      <c r="F597" s="348">
        <f t="shared" si="72"/>
        <v>0</v>
      </c>
    </row>
    <row r="598" spans="1:6" s="356" customFormat="1">
      <c r="A598" s="534"/>
      <c r="B598" s="465" t="s">
        <v>2323</v>
      </c>
      <c r="C598" s="462" t="s">
        <v>0</v>
      </c>
      <c r="D598" s="354">
        <v>1</v>
      </c>
      <c r="E598" s="355"/>
      <c r="F598" s="348">
        <f t="shared" si="72"/>
        <v>0</v>
      </c>
    </row>
    <row r="599" spans="1:6" s="356" customFormat="1">
      <c r="A599" s="534"/>
      <c r="B599" s="465" t="s">
        <v>2324</v>
      </c>
      <c r="C599" s="462" t="s">
        <v>0</v>
      </c>
      <c r="D599" s="354">
        <v>1</v>
      </c>
      <c r="E599" s="355"/>
      <c r="F599" s="348">
        <f t="shared" si="72"/>
        <v>0</v>
      </c>
    </row>
    <row r="600" spans="1:6" s="356" customFormat="1">
      <c r="A600" s="534"/>
      <c r="B600" s="465" t="s">
        <v>2325</v>
      </c>
      <c r="C600" s="462" t="s">
        <v>0</v>
      </c>
      <c r="D600" s="354">
        <v>1</v>
      </c>
      <c r="E600" s="355"/>
      <c r="F600" s="348">
        <f t="shared" si="72"/>
        <v>0</v>
      </c>
    </row>
    <row r="601" spans="1:6" s="356" customFormat="1">
      <c r="A601" s="534"/>
      <c r="B601" s="465" t="s">
        <v>2326</v>
      </c>
      <c r="C601" s="462" t="s">
        <v>0</v>
      </c>
      <c r="D601" s="354">
        <v>5</v>
      </c>
      <c r="E601" s="355"/>
      <c r="F601" s="348">
        <f t="shared" si="72"/>
        <v>0</v>
      </c>
    </row>
    <row r="602" spans="1:6" s="356" customFormat="1">
      <c r="A602" s="534"/>
      <c r="B602" s="465" t="s">
        <v>2327</v>
      </c>
      <c r="C602" s="462" t="s">
        <v>0</v>
      </c>
      <c r="D602" s="354">
        <v>6</v>
      </c>
      <c r="E602" s="355"/>
      <c r="F602" s="348">
        <f t="shared" si="72"/>
        <v>0</v>
      </c>
    </row>
    <row r="603" spans="1:6" s="356" customFormat="1">
      <c r="A603" s="534"/>
      <c r="B603" s="465" t="s">
        <v>2328</v>
      </c>
      <c r="C603" s="462" t="s">
        <v>0</v>
      </c>
      <c r="D603" s="354">
        <v>10</v>
      </c>
      <c r="E603" s="355"/>
      <c r="F603" s="348">
        <f t="shared" si="72"/>
        <v>0</v>
      </c>
    </row>
    <row r="604" spans="1:6" s="356" customFormat="1" ht="26">
      <c r="A604" s="534"/>
      <c r="B604" s="465" t="s">
        <v>2329</v>
      </c>
      <c r="C604" s="532" t="s">
        <v>0</v>
      </c>
      <c r="D604" s="512">
        <v>2</v>
      </c>
      <c r="E604" s="355"/>
      <c r="F604" s="348">
        <f t="shared" si="72"/>
        <v>0</v>
      </c>
    </row>
    <row r="605" spans="1:6" s="356" customFormat="1" ht="91">
      <c r="A605" s="351" t="s">
        <v>2330</v>
      </c>
      <c r="B605" s="465" t="s">
        <v>2331</v>
      </c>
      <c r="C605" s="462"/>
      <c r="D605" s="354"/>
      <c r="E605" s="355"/>
      <c r="F605" s="492"/>
    </row>
    <row r="606" spans="1:6" s="356" customFormat="1" ht="52">
      <c r="A606" s="534"/>
      <c r="B606" s="465" t="s">
        <v>2332</v>
      </c>
      <c r="C606" s="462" t="s">
        <v>0</v>
      </c>
      <c r="D606" s="354">
        <v>13</v>
      </c>
      <c r="E606" s="355"/>
      <c r="F606" s="348">
        <f t="shared" ref="F606:F608" si="73">ROUND((D606*E606),2)</f>
        <v>0</v>
      </c>
    </row>
    <row r="607" spans="1:6" s="356" customFormat="1" ht="57" customHeight="1">
      <c r="A607" s="534"/>
      <c r="B607" s="465" t="s">
        <v>2333</v>
      </c>
      <c r="C607" s="462" t="s">
        <v>0</v>
      </c>
      <c r="D607" s="354">
        <v>5</v>
      </c>
      <c r="E607" s="355"/>
      <c r="F607" s="348">
        <f t="shared" si="73"/>
        <v>0</v>
      </c>
    </row>
    <row r="608" spans="1:6" s="356" customFormat="1" ht="52">
      <c r="A608" s="534"/>
      <c r="B608" s="465" t="s">
        <v>2334</v>
      </c>
      <c r="C608" s="462" t="s">
        <v>0</v>
      </c>
      <c r="D608" s="354">
        <v>3</v>
      </c>
      <c r="E608" s="355"/>
      <c r="F608" s="348">
        <f t="shared" si="73"/>
        <v>0</v>
      </c>
    </row>
    <row r="609" spans="1:22" s="356" customFormat="1" ht="65">
      <c r="A609" s="351" t="s">
        <v>2335</v>
      </c>
      <c r="B609" s="465" t="s">
        <v>2336</v>
      </c>
      <c r="C609" s="462"/>
      <c r="D609" s="354"/>
      <c r="E609" s="355"/>
      <c r="F609" s="492"/>
    </row>
    <row r="610" spans="1:22" s="356" customFormat="1">
      <c r="A610" s="534"/>
      <c r="B610" s="465" t="s">
        <v>2337</v>
      </c>
      <c r="C610" s="462" t="s">
        <v>0</v>
      </c>
      <c r="D610" s="354">
        <v>60</v>
      </c>
      <c r="E610" s="355"/>
      <c r="F610" s="348">
        <f t="shared" ref="F610:F615" si="74">ROUND((D610*E610),2)</f>
        <v>0</v>
      </c>
    </row>
    <row r="611" spans="1:22" s="356" customFormat="1">
      <c r="A611" s="534"/>
      <c r="B611" s="465" t="s">
        <v>2338</v>
      </c>
      <c r="C611" s="462" t="s">
        <v>0</v>
      </c>
      <c r="D611" s="354">
        <v>40</v>
      </c>
      <c r="E611" s="355"/>
      <c r="F611" s="348">
        <f t="shared" si="74"/>
        <v>0</v>
      </c>
    </row>
    <row r="612" spans="1:22" s="356" customFormat="1">
      <c r="A612" s="534"/>
      <c r="B612" s="465" t="s">
        <v>2339</v>
      </c>
      <c r="C612" s="462" t="s">
        <v>0</v>
      </c>
      <c r="D612" s="354">
        <v>20</v>
      </c>
      <c r="E612" s="355"/>
      <c r="F612" s="348">
        <f t="shared" si="74"/>
        <v>0</v>
      </c>
    </row>
    <row r="613" spans="1:22" s="356" customFormat="1">
      <c r="A613" s="534"/>
      <c r="B613" s="465" t="s">
        <v>2340</v>
      </c>
      <c r="C613" s="462" t="s">
        <v>0</v>
      </c>
      <c r="D613" s="354">
        <v>20</v>
      </c>
      <c r="E613" s="355"/>
      <c r="F613" s="348">
        <f t="shared" si="74"/>
        <v>0</v>
      </c>
    </row>
    <row r="614" spans="1:22" s="356" customFormat="1">
      <c r="A614" s="534"/>
      <c r="B614" s="465" t="s">
        <v>2341</v>
      </c>
      <c r="C614" s="462" t="s">
        <v>0</v>
      </c>
      <c r="D614" s="354">
        <v>30</v>
      </c>
      <c r="E614" s="355"/>
      <c r="F614" s="348">
        <f t="shared" si="74"/>
        <v>0</v>
      </c>
    </row>
    <row r="615" spans="1:22" s="356" customFormat="1">
      <c r="A615" s="534"/>
      <c r="B615" s="465" t="s">
        <v>2342</v>
      </c>
      <c r="C615" s="462" t="s">
        <v>0</v>
      </c>
      <c r="D615" s="354">
        <v>10</v>
      </c>
      <c r="E615" s="355"/>
      <c r="F615" s="348">
        <f t="shared" si="74"/>
        <v>0</v>
      </c>
    </row>
    <row r="616" spans="1:22" s="356" customFormat="1" ht="65">
      <c r="A616" s="351" t="s">
        <v>2343</v>
      </c>
      <c r="B616" s="465" t="s">
        <v>2344</v>
      </c>
      <c r="C616" s="462"/>
      <c r="D616" s="354"/>
      <c r="E616" s="355"/>
      <c r="F616" s="492"/>
    </row>
    <row r="617" spans="1:22" s="356" customFormat="1">
      <c r="A617" s="534"/>
      <c r="B617" s="465" t="s">
        <v>2337</v>
      </c>
      <c r="C617" s="462" t="s">
        <v>0</v>
      </c>
      <c r="D617" s="354">
        <v>20</v>
      </c>
      <c r="E617" s="355"/>
      <c r="F617" s="348">
        <f t="shared" ref="F617:F622" si="75">ROUND((D617*E617),2)</f>
        <v>0</v>
      </c>
    </row>
    <row r="618" spans="1:22" s="356" customFormat="1">
      <c r="A618" s="534"/>
      <c r="B618" s="465" t="s">
        <v>2338</v>
      </c>
      <c r="C618" s="462" t="s">
        <v>0</v>
      </c>
      <c r="D618" s="354">
        <v>30</v>
      </c>
      <c r="E618" s="355"/>
      <c r="F618" s="348">
        <f t="shared" si="75"/>
        <v>0</v>
      </c>
    </row>
    <row r="619" spans="1:22" s="356" customFormat="1">
      <c r="A619" s="534"/>
      <c r="B619" s="465" t="s">
        <v>2340</v>
      </c>
      <c r="C619" s="462" t="s">
        <v>0</v>
      </c>
      <c r="D619" s="354">
        <v>60</v>
      </c>
      <c r="E619" s="355"/>
      <c r="F619" s="348">
        <f t="shared" si="75"/>
        <v>0</v>
      </c>
    </row>
    <row r="620" spans="1:22" s="356" customFormat="1">
      <c r="A620" s="534"/>
      <c r="B620" s="465" t="s">
        <v>2341</v>
      </c>
      <c r="C620" s="462" t="s">
        <v>0</v>
      </c>
      <c r="D620" s="354">
        <v>60</v>
      </c>
      <c r="E620" s="355"/>
      <c r="F620" s="348">
        <f t="shared" si="75"/>
        <v>0</v>
      </c>
    </row>
    <row r="621" spans="1:22" s="356" customFormat="1">
      <c r="A621" s="534"/>
      <c r="B621" s="465" t="s">
        <v>2342</v>
      </c>
      <c r="C621" s="462" t="s">
        <v>0</v>
      </c>
      <c r="D621" s="354">
        <v>60</v>
      </c>
      <c r="E621" s="355"/>
      <c r="F621" s="348">
        <f t="shared" si="75"/>
        <v>0</v>
      </c>
    </row>
    <row r="622" spans="1:22" s="356" customFormat="1" ht="26">
      <c r="A622" s="534"/>
      <c r="B622" s="465" t="s">
        <v>2345</v>
      </c>
      <c r="C622" s="532" t="s">
        <v>0</v>
      </c>
      <c r="D622" s="512">
        <v>10</v>
      </c>
      <c r="E622" s="355"/>
      <c r="F622" s="348">
        <f t="shared" si="75"/>
        <v>0</v>
      </c>
    </row>
    <row r="623" spans="1:22" s="356" customFormat="1" ht="65">
      <c r="A623" s="351" t="s">
        <v>2346</v>
      </c>
      <c r="B623" s="463" t="s">
        <v>2347</v>
      </c>
      <c r="C623" s="462"/>
      <c r="D623" s="354"/>
      <c r="E623" s="355"/>
      <c r="F623" s="492"/>
    </row>
    <row r="624" spans="1:22">
      <c r="A624" s="534" t="s">
        <v>2348</v>
      </c>
      <c r="B624" s="463" t="s">
        <v>2349</v>
      </c>
      <c r="C624" s="462" t="s">
        <v>1543</v>
      </c>
      <c r="D624" s="354">
        <v>40</v>
      </c>
      <c r="E624" s="355"/>
      <c r="F624" s="348">
        <f t="shared" ref="F624:F634" si="76">ROUND((D624*E624),2)</f>
        <v>0</v>
      </c>
      <c r="G624" s="467"/>
      <c r="J624" s="467"/>
      <c r="K624" s="467"/>
      <c r="L624" s="467"/>
      <c r="M624" s="356"/>
      <c r="N624" s="356"/>
      <c r="O624" s="467"/>
      <c r="Q624" s="356"/>
      <c r="R624" s="356"/>
      <c r="S624" s="356"/>
      <c r="T624" s="356"/>
      <c r="U624" s="356"/>
      <c r="V624" s="356"/>
    </row>
    <row r="625" spans="1:22">
      <c r="A625" s="534" t="s">
        <v>2350</v>
      </c>
      <c r="B625" s="463" t="s">
        <v>2351</v>
      </c>
      <c r="C625" s="462" t="s">
        <v>1543</v>
      </c>
      <c r="D625" s="354">
        <v>10</v>
      </c>
      <c r="E625" s="355"/>
      <c r="F625" s="348">
        <f t="shared" si="76"/>
        <v>0</v>
      </c>
      <c r="G625" s="467"/>
      <c r="J625" s="467"/>
      <c r="K625" s="467"/>
      <c r="L625" s="467"/>
      <c r="M625" s="356"/>
      <c r="N625" s="356"/>
      <c r="O625" s="467"/>
      <c r="Q625" s="356"/>
      <c r="R625" s="356"/>
      <c r="S625" s="356"/>
      <c r="T625" s="356"/>
      <c r="U625" s="356"/>
      <c r="V625" s="356"/>
    </row>
    <row r="626" spans="1:22">
      <c r="A626" s="534" t="s">
        <v>2352</v>
      </c>
      <c r="B626" s="463" t="s">
        <v>2353</v>
      </c>
      <c r="C626" s="462" t="s">
        <v>1543</v>
      </c>
      <c r="D626" s="354">
        <v>100</v>
      </c>
      <c r="E626" s="355"/>
      <c r="F626" s="348">
        <f t="shared" si="76"/>
        <v>0</v>
      </c>
      <c r="G626" s="467"/>
      <c r="J626" s="467"/>
      <c r="K626" s="467"/>
      <c r="L626" s="467"/>
      <c r="M626" s="356"/>
      <c r="N626" s="356"/>
      <c r="O626" s="467"/>
      <c r="Q626" s="356"/>
      <c r="R626" s="356"/>
      <c r="S626" s="356"/>
      <c r="T626" s="356"/>
      <c r="U626" s="356"/>
      <c r="V626" s="356"/>
    </row>
    <row r="627" spans="1:22">
      <c r="A627" s="534" t="s">
        <v>2354</v>
      </c>
      <c r="B627" s="463" t="s">
        <v>2355</v>
      </c>
      <c r="C627" s="462" t="s">
        <v>0</v>
      </c>
      <c r="D627" s="354">
        <v>10</v>
      </c>
      <c r="E627" s="355"/>
      <c r="F627" s="348">
        <f t="shared" si="76"/>
        <v>0</v>
      </c>
      <c r="G627" s="467"/>
      <c r="J627" s="467"/>
      <c r="K627" s="467"/>
      <c r="L627" s="467"/>
      <c r="M627" s="356"/>
      <c r="N627" s="356"/>
      <c r="O627" s="467"/>
      <c r="Q627" s="356"/>
      <c r="R627" s="356"/>
      <c r="S627" s="356"/>
      <c r="T627" s="356"/>
      <c r="U627" s="356"/>
      <c r="V627" s="356"/>
    </row>
    <row r="628" spans="1:22">
      <c r="A628" s="534" t="s">
        <v>2356</v>
      </c>
      <c r="B628" s="463" t="s">
        <v>2357</v>
      </c>
      <c r="C628" s="462" t="s">
        <v>0</v>
      </c>
      <c r="D628" s="354">
        <v>4</v>
      </c>
      <c r="E628" s="355"/>
      <c r="F628" s="348">
        <f t="shared" si="76"/>
        <v>0</v>
      </c>
      <c r="G628" s="467"/>
      <c r="J628" s="467"/>
      <c r="K628" s="467"/>
      <c r="L628" s="467"/>
      <c r="M628" s="356"/>
      <c r="N628" s="356"/>
      <c r="O628" s="467"/>
      <c r="Q628" s="356"/>
      <c r="R628" s="356"/>
      <c r="S628" s="356"/>
      <c r="T628" s="356"/>
      <c r="U628" s="356"/>
      <c r="V628" s="356"/>
    </row>
    <row r="629" spans="1:22">
      <c r="A629" s="534" t="s">
        <v>2358</v>
      </c>
      <c r="B629" s="463" t="s">
        <v>2359</v>
      </c>
      <c r="C629" s="462" t="s">
        <v>0</v>
      </c>
      <c r="D629" s="354">
        <v>30</v>
      </c>
      <c r="E629" s="355"/>
      <c r="F629" s="348">
        <f t="shared" si="76"/>
        <v>0</v>
      </c>
      <c r="G629" s="467"/>
      <c r="J629" s="467"/>
      <c r="K629" s="467"/>
      <c r="L629" s="467"/>
      <c r="M629" s="356"/>
      <c r="N629" s="356"/>
      <c r="O629" s="467"/>
      <c r="Q629" s="356"/>
      <c r="R629" s="356"/>
      <c r="S629" s="356"/>
      <c r="T629" s="356"/>
      <c r="U629" s="356"/>
      <c r="V629" s="356"/>
    </row>
    <row r="630" spans="1:22" ht="26">
      <c r="A630" s="534" t="s">
        <v>2360</v>
      </c>
      <c r="B630" s="463" t="s">
        <v>2361</v>
      </c>
      <c r="C630" s="462" t="s">
        <v>0</v>
      </c>
      <c r="D630" s="354">
        <v>2</v>
      </c>
      <c r="E630" s="355"/>
      <c r="F630" s="348">
        <f t="shared" si="76"/>
        <v>0</v>
      </c>
      <c r="G630" s="467"/>
      <c r="J630" s="467"/>
      <c r="K630" s="467"/>
      <c r="L630" s="467"/>
      <c r="M630" s="356"/>
      <c r="N630" s="356"/>
      <c r="O630" s="467"/>
      <c r="Q630" s="356"/>
      <c r="R630" s="356"/>
      <c r="S630" s="356"/>
      <c r="T630" s="356"/>
      <c r="U630" s="356"/>
      <c r="V630" s="356"/>
    </row>
    <row r="631" spans="1:22" ht="182">
      <c r="A631" s="351" t="s">
        <v>2362</v>
      </c>
      <c r="B631" s="465" t="s">
        <v>2363</v>
      </c>
      <c r="C631" s="462" t="s">
        <v>39</v>
      </c>
      <c r="D631" s="354">
        <v>63550</v>
      </c>
      <c r="E631" s="355"/>
      <c r="F631" s="348">
        <f>ROUND((D631*E631),2)</f>
        <v>0</v>
      </c>
      <c r="G631" s="467"/>
      <c r="J631" s="467"/>
      <c r="K631" s="467"/>
      <c r="L631" s="467"/>
      <c r="M631" s="356"/>
      <c r="N631" s="356"/>
      <c r="O631" s="467"/>
      <c r="Q631" s="356"/>
      <c r="R631" s="356"/>
      <c r="S631" s="356"/>
      <c r="T631" s="356"/>
      <c r="U631" s="356"/>
      <c r="V631" s="356"/>
    </row>
    <row r="632" spans="1:22" s="356" customFormat="1" ht="52">
      <c r="A632" s="351" t="s">
        <v>2364</v>
      </c>
      <c r="B632" s="465" t="s">
        <v>2365</v>
      </c>
      <c r="C632" s="462" t="s">
        <v>418</v>
      </c>
      <c r="D632" s="354">
        <v>45</v>
      </c>
      <c r="E632" s="355"/>
      <c r="F632" s="348">
        <f t="shared" si="76"/>
        <v>0</v>
      </c>
    </row>
    <row r="633" spans="1:22" s="356" customFormat="1" ht="65">
      <c r="A633" s="351" t="s">
        <v>2366</v>
      </c>
      <c r="B633" s="465" t="s">
        <v>2367</v>
      </c>
      <c r="C633" s="462" t="s">
        <v>39</v>
      </c>
      <c r="D633" s="354">
        <v>1000</v>
      </c>
      <c r="E633" s="355"/>
      <c r="F633" s="348">
        <f t="shared" si="76"/>
        <v>0</v>
      </c>
    </row>
    <row r="634" spans="1:22" s="356" customFormat="1" ht="78">
      <c r="A634" s="351" t="s">
        <v>2368</v>
      </c>
      <c r="B634" s="465" t="s">
        <v>2369</v>
      </c>
      <c r="C634" s="462" t="s">
        <v>39</v>
      </c>
      <c r="D634" s="354">
        <v>4000</v>
      </c>
      <c r="E634" s="355"/>
      <c r="F634" s="348">
        <f t="shared" si="76"/>
        <v>0</v>
      </c>
    </row>
    <row r="635" spans="1:22" s="356" customFormat="1" ht="130">
      <c r="A635" s="351" t="s">
        <v>2370</v>
      </c>
      <c r="B635" s="465" t="s">
        <v>2371</v>
      </c>
      <c r="C635" s="462"/>
      <c r="D635" s="354"/>
      <c r="E635" s="355"/>
      <c r="F635" s="492"/>
    </row>
    <row r="636" spans="1:22" s="356" customFormat="1" ht="15">
      <c r="A636" s="534"/>
      <c r="B636" s="465" t="s">
        <v>2372</v>
      </c>
      <c r="C636" s="462" t="s">
        <v>2373</v>
      </c>
      <c r="D636" s="354">
        <v>3250</v>
      </c>
      <c r="E636" s="355"/>
      <c r="F636" s="348">
        <f t="shared" ref="F636:F642" si="77">ROUND((D636*E636),2)</f>
        <v>0</v>
      </c>
    </row>
    <row r="637" spans="1:22" s="356" customFormat="1" ht="15">
      <c r="A637" s="534"/>
      <c r="B637" s="465" t="s">
        <v>2374</v>
      </c>
      <c r="C637" s="462" t="s">
        <v>2373</v>
      </c>
      <c r="D637" s="354">
        <v>550</v>
      </c>
      <c r="E637" s="355"/>
      <c r="F637" s="348">
        <f t="shared" si="77"/>
        <v>0</v>
      </c>
    </row>
    <row r="638" spans="1:22" s="356" customFormat="1" ht="117">
      <c r="A638" s="534"/>
      <c r="B638" s="465" t="s">
        <v>2375</v>
      </c>
      <c r="C638" s="462" t="s">
        <v>1819</v>
      </c>
      <c r="D638" s="354">
        <v>850</v>
      </c>
      <c r="E638" s="355"/>
      <c r="F638" s="348">
        <f t="shared" si="77"/>
        <v>0</v>
      </c>
    </row>
    <row r="639" spans="1:22" s="356" customFormat="1" ht="52">
      <c r="A639" s="534"/>
      <c r="B639" s="465" t="s">
        <v>2376</v>
      </c>
      <c r="C639" s="462" t="s">
        <v>1819</v>
      </c>
      <c r="D639" s="354">
        <v>85</v>
      </c>
      <c r="E639" s="355"/>
      <c r="F639" s="348">
        <f t="shared" si="77"/>
        <v>0</v>
      </c>
    </row>
    <row r="640" spans="1:22" s="356" customFormat="1" ht="52">
      <c r="A640" s="534"/>
      <c r="B640" s="465" t="s">
        <v>2377</v>
      </c>
      <c r="C640" s="462" t="s">
        <v>1819</v>
      </c>
      <c r="D640" s="354">
        <v>20</v>
      </c>
      <c r="E640" s="355"/>
      <c r="F640" s="348">
        <f t="shared" si="77"/>
        <v>0</v>
      </c>
    </row>
    <row r="641" spans="1:22" s="356" customFormat="1" ht="145.5" customHeight="1">
      <c r="A641" s="351" t="s">
        <v>2378</v>
      </c>
      <c r="B641" s="465" t="s">
        <v>2379</v>
      </c>
      <c r="C641" s="462" t="s">
        <v>2380</v>
      </c>
      <c r="D641" s="354">
        <v>80</v>
      </c>
      <c r="E641" s="355"/>
      <c r="F641" s="348">
        <f t="shared" si="77"/>
        <v>0</v>
      </c>
    </row>
    <row r="642" spans="1:22" s="356" customFormat="1" ht="39">
      <c r="A642" s="351" t="s">
        <v>2381</v>
      </c>
      <c r="B642" s="463" t="s">
        <v>2382</v>
      </c>
      <c r="C642" s="462" t="s">
        <v>418</v>
      </c>
      <c r="D642" s="354">
        <v>60</v>
      </c>
      <c r="E642" s="355"/>
      <c r="F642" s="348">
        <f t="shared" si="77"/>
        <v>0</v>
      </c>
    </row>
    <row r="643" spans="1:22" s="356" customFormat="1" ht="130">
      <c r="A643" s="351" t="s">
        <v>2383</v>
      </c>
      <c r="B643" s="463" t="s">
        <v>2384</v>
      </c>
      <c r="C643" s="462"/>
      <c r="D643" s="354"/>
      <c r="E643" s="355"/>
      <c r="F643" s="492"/>
    </row>
    <row r="644" spans="1:22" s="356" customFormat="1">
      <c r="A644" s="534"/>
      <c r="B644" s="463" t="s">
        <v>2385</v>
      </c>
      <c r="C644" s="462" t="s">
        <v>418</v>
      </c>
      <c r="D644" s="354">
        <v>20</v>
      </c>
      <c r="E644" s="355"/>
      <c r="F644" s="348">
        <f t="shared" ref="F644:F658" si="78">ROUND((D644*E644),2)</f>
        <v>0</v>
      </c>
    </row>
    <row r="645" spans="1:22">
      <c r="A645" s="534"/>
      <c r="B645" s="463" t="s">
        <v>2386</v>
      </c>
      <c r="C645" s="462" t="s">
        <v>418</v>
      </c>
      <c r="D645" s="354">
        <v>10</v>
      </c>
      <c r="E645" s="355"/>
      <c r="F645" s="348">
        <f t="shared" si="78"/>
        <v>0</v>
      </c>
      <c r="G645" s="467"/>
      <c r="J645" s="467"/>
      <c r="K645" s="467"/>
      <c r="L645" s="467"/>
      <c r="M645" s="356"/>
      <c r="N645" s="356"/>
      <c r="O645" s="467"/>
      <c r="Q645" s="356"/>
      <c r="R645" s="356"/>
      <c r="S645" s="356"/>
      <c r="T645" s="356"/>
      <c r="U645" s="356"/>
      <c r="V645" s="356"/>
    </row>
    <row r="646" spans="1:22">
      <c r="A646" s="534"/>
      <c r="B646" s="463" t="s">
        <v>2387</v>
      </c>
      <c r="C646" s="462" t="s">
        <v>418</v>
      </c>
      <c r="D646" s="354">
        <v>10</v>
      </c>
      <c r="E646" s="355"/>
      <c r="F646" s="348">
        <f t="shared" si="78"/>
        <v>0</v>
      </c>
      <c r="G646" s="467"/>
      <c r="J646" s="467"/>
      <c r="K646" s="467"/>
      <c r="L646" s="467"/>
      <c r="M646" s="356"/>
      <c r="N646" s="356"/>
      <c r="O646" s="467"/>
      <c r="Q646" s="356"/>
      <c r="R646" s="356"/>
      <c r="S646" s="356"/>
      <c r="T646" s="356"/>
      <c r="U646" s="356"/>
      <c r="V646" s="356"/>
    </row>
    <row r="647" spans="1:22" ht="65">
      <c r="A647" s="351" t="s">
        <v>2388</v>
      </c>
      <c r="B647" s="465" t="s">
        <v>2389</v>
      </c>
      <c r="C647" s="462" t="s">
        <v>418</v>
      </c>
      <c r="D647" s="354">
        <v>10</v>
      </c>
      <c r="E647" s="355"/>
      <c r="F647" s="348">
        <f t="shared" si="78"/>
        <v>0</v>
      </c>
      <c r="G647" s="467"/>
      <c r="J647" s="467"/>
      <c r="K647" s="467"/>
      <c r="L647" s="467"/>
      <c r="M647" s="356"/>
      <c r="N647" s="356"/>
      <c r="O647" s="467"/>
      <c r="Q647" s="356"/>
      <c r="R647" s="356"/>
      <c r="S647" s="356"/>
      <c r="T647" s="356"/>
      <c r="U647" s="356"/>
      <c r="V647" s="356"/>
    </row>
    <row r="648" spans="1:22" ht="39">
      <c r="A648" s="351" t="s">
        <v>2390</v>
      </c>
      <c r="B648" s="465" t="s">
        <v>2391</v>
      </c>
      <c r="C648" s="462" t="s">
        <v>418</v>
      </c>
      <c r="D648" s="354">
        <v>1</v>
      </c>
      <c r="E648" s="355"/>
      <c r="F648" s="348">
        <f t="shared" si="78"/>
        <v>0</v>
      </c>
      <c r="G648" s="467"/>
      <c r="J648" s="467"/>
      <c r="K648" s="467"/>
      <c r="L648" s="467"/>
      <c r="M648" s="356"/>
      <c r="N648" s="356"/>
      <c r="O648" s="467"/>
      <c r="Q648" s="356"/>
      <c r="R648" s="356"/>
      <c r="S648" s="356"/>
      <c r="T648" s="356"/>
      <c r="U648" s="356"/>
      <c r="V648" s="356"/>
    </row>
    <row r="649" spans="1:22" s="356" customFormat="1" ht="39">
      <c r="A649" s="351" t="s">
        <v>2392</v>
      </c>
      <c r="B649" s="463" t="s">
        <v>2393</v>
      </c>
      <c r="C649" s="462" t="s">
        <v>39</v>
      </c>
      <c r="D649" s="354">
        <v>250</v>
      </c>
      <c r="E649" s="355"/>
      <c r="F649" s="348">
        <f t="shared" si="78"/>
        <v>0</v>
      </c>
    </row>
    <row r="650" spans="1:22" ht="52">
      <c r="A650" s="351" t="s">
        <v>2394</v>
      </c>
      <c r="B650" s="465" t="s">
        <v>1936</v>
      </c>
      <c r="C650" s="462" t="s">
        <v>418</v>
      </c>
      <c r="D650" s="354">
        <v>1</v>
      </c>
      <c r="E650" s="355"/>
      <c r="F650" s="348">
        <f t="shared" si="78"/>
        <v>0</v>
      </c>
      <c r="G650" s="467"/>
      <c r="J650" s="467"/>
      <c r="K650" s="467"/>
      <c r="L650" s="467"/>
      <c r="M650" s="356"/>
      <c r="N650" s="356"/>
      <c r="O650" s="467"/>
      <c r="Q650" s="356"/>
      <c r="R650" s="356"/>
      <c r="S650" s="356"/>
      <c r="T650" s="356"/>
      <c r="U650" s="356"/>
      <c r="V650" s="356"/>
    </row>
    <row r="651" spans="1:22" s="356" customFormat="1" ht="39">
      <c r="A651" s="351" t="s">
        <v>2395</v>
      </c>
      <c r="B651" s="463" t="s">
        <v>2396</v>
      </c>
      <c r="C651" s="462" t="s">
        <v>418</v>
      </c>
      <c r="D651" s="354">
        <v>1</v>
      </c>
      <c r="E651" s="355"/>
      <c r="F651" s="348">
        <f t="shared" si="78"/>
        <v>0</v>
      </c>
    </row>
    <row r="652" spans="1:22" s="356" customFormat="1" ht="52">
      <c r="A652" s="351" t="s">
        <v>2397</v>
      </c>
      <c r="B652" s="463" t="s">
        <v>2398</v>
      </c>
      <c r="C652" s="462" t="s">
        <v>418</v>
      </c>
      <c r="D652" s="354">
        <v>1</v>
      </c>
      <c r="E652" s="355"/>
      <c r="F652" s="348">
        <f t="shared" si="78"/>
        <v>0</v>
      </c>
    </row>
    <row r="653" spans="1:22" s="356" customFormat="1" ht="39">
      <c r="A653" s="351" t="s">
        <v>2399</v>
      </c>
      <c r="B653" s="463" t="s">
        <v>2400</v>
      </c>
      <c r="C653" s="462" t="s">
        <v>418</v>
      </c>
      <c r="D653" s="354">
        <v>1</v>
      </c>
      <c r="E653" s="355"/>
      <c r="F653" s="348">
        <f t="shared" si="78"/>
        <v>0</v>
      </c>
    </row>
    <row r="654" spans="1:22" s="356" customFormat="1" ht="52">
      <c r="A654" s="351" t="s">
        <v>2401</v>
      </c>
      <c r="B654" s="463" t="s">
        <v>2402</v>
      </c>
      <c r="C654" s="462" t="s">
        <v>418</v>
      </c>
      <c r="D654" s="354">
        <v>1</v>
      </c>
      <c r="E654" s="355"/>
      <c r="F654" s="348">
        <f t="shared" si="78"/>
        <v>0</v>
      </c>
    </row>
    <row r="655" spans="1:22" s="356" customFormat="1" ht="52">
      <c r="A655" s="351" t="s">
        <v>2403</v>
      </c>
      <c r="B655" s="463" t="s">
        <v>1840</v>
      </c>
      <c r="C655" s="462" t="s">
        <v>418</v>
      </c>
      <c r="D655" s="354">
        <v>1</v>
      </c>
      <c r="E655" s="355"/>
      <c r="F655" s="348">
        <f t="shared" si="78"/>
        <v>0</v>
      </c>
    </row>
    <row r="656" spans="1:22" s="356" customFormat="1" ht="91">
      <c r="A656" s="351" t="s">
        <v>2404</v>
      </c>
      <c r="B656" s="463" t="s">
        <v>2405</v>
      </c>
      <c r="C656" s="462" t="s">
        <v>418</v>
      </c>
      <c r="D656" s="354">
        <v>1</v>
      </c>
      <c r="E656" s="355"/>
      <c r="F656" s="348">
        <f t="shared" si="78"/>
        <v>0</v>
      </c>
    </row>
    <row r="657" spans="1:15" s="356" customFormat="1" ht="65">
      <c r="A657" s="351" t="s">
        <v>2406</v>
      </c>
      <c r="B657" s="463" t="s">
        <v>2407</v>
      </c>
      <c r="C657" s="462" t="s">
        <v>418</v>
      </c>
      <c r="D657" s="354">
        <v>1</v>
      </c>
      <c r="E657" s="355"/>
      <c r="F657" s="348">
        <f t="shared" si="78"/>
        <v>0</v>
      </c>
    </row>
    <row r="658" spans="1:15" s="356" customFormat="1" ht="78">
      <c r="A658" s="351" t="s">
        <v>2408</v>
      </c>
      <c r="B658" s="463" t="s">
        <v>2409</v>
      </c>
      <c r="C658" s="462" t="s">
        <v>418</v>
      </c>
      <c r="D658" s="354">
        <v>1</v>
      </c>
      <c r="E658" s="355"/>
      <c r="F658" s="348">
        <f t="shared" si="78"/>
        <v>0</v>
      </c>
    </row>
    <row r="659" spans="1:15" s="356" customFormat="1" ht="39">
      <c r="A659" s="351" t="s">
        <v>2410</v>
      </c>
      <c r="B659" s="524" t="s">
        <v>2411</v>
      </c>
      <c r="C659" s="462"/>
      <c r="D659" s="354"/>
      <c r="E659" s="355"/>
      <c r="F659" s="492"/>
    </row>
    <row r="660" spans="1:15" s="356" customFormat="1">
      <c r="A660" s="534" t="s">
        <v>2412</v>
      </c>
      <c r="B660" s="463" t="s">
        <v>2098</v>
      </c>
      <c r="C660" s="462" t="s">
        <v>418</v>
      </c>
      <c r="D660" s="354">
        <v>1</v>
      </c>
      <c r="E660" s="355"/>
      <c r="F660" s="348">
        <f t="shared" ref="F660:F665" si="79">ROUND((D660*E660),2)</f>
        <v>0</v>
      </c>
    </row>
    <row r="661" spans="1:15" s="356" customFormat="1">
      <c r="A661" s="534" t="s">
        <v>2413</v>
      </c>
      <c r="B661" s="463" t="s">
        <v>2414</v>
      </c>
      <c r="C661" s="462" t="s">
        <v>418</v>
      </c>
      <c r="D661" s="354">
        <v>1</v>
      </c>
      <c r="E661" s="355"/>
      <c r="F661" s="348">
        <f t="shared" si="79"/>
        <v>0</v>
      </c>
    </row>
    <row r="662" spans="1:15" s="356" customFormat="1">
      <c r="A662" s="534" t="s">
        <v>2415</v>
      </c>
      <c r="B662" s="463" t="s">
        <v>2100</v>
      </c>
      <c r="C662" s="462" t="s">
        <v>418</v>
      </c>
      <c r="D662" s="354">
        <v>1</v>
      </c>
      <c r="E662" s="355"/>
      <c r="F662" s="348">
        <f t="shared" si="79"/>
        <v>0</v>
      </c>
    </row>
    <row r="663" spans="1:15" s="356" customFormat="1">
      <c r="A663" s="534" t="s">
        <v>2416</v>
      </c>
      <c r="B663" s="463" t="s">
        <v>2417</v>
      </c>
      <c r="C663" s="462" t="s">
        <v>418</v>
      </c>
      <c r="D663" s="354">
        <v>1</v>
      </c>
      <c r="E663" s="355"/>
      <c r="F663" s="348">
        <f t="shared" si="79"/>
        <v>0</v>
      </c>
    </row>
    <row r="664" spans="1:15" s="356" customFormat="1" ht="26">
      <c r="A664" s="534" t="s">
        <v>2418</v>
      </c>
      <c r="B664" s="463" t="s">
        <v>2419</v>
      </c>
      <c r="C664" s="532" t="s">
        <v>418</v>
      </c>
      <c r="D664" s="512">
        <v>1</v>
      </c>
      <c r="E664" s="355"/>
      <c r="F664" s="348">
        <f t="shared" si="79"/>
        <v>0</v>
      </c>
    </row>
    <row r="665" spans="1:15" ht="39">
      <c r="A665" s="703" t="s">
        <v>2420</v>
      </c>
      <c r="B665" s="525" t="s">
        <v>2421</v>
      </c>
      <c r="C665" s="533" t="s">
        <v>418</v>
      </c>
      <c r="D665" s="516">
        <v>200</v>
      </c>
      <c r="E665" s="504"/>
      <c r="F665" s="505">
        <f t="shared" si="79"/>
        <v>0</v>
      </c>
      <c r="G665" s="467"/>
      <c r="J665" s="467"/>
      <c r="K665" s="467"/>
      <c r="L665" s="467"/>
      <c r="M665" s="467"/>
      <c r="N665" s="467"/>
      <c r="O665" s="467"/>
    </row>
    <row r="666" spans="1:15" s="356" customFormat="1" ht="39">
      <c r="A666" s="989"/>
      <c r="B666" s="517" t="s">
        <v>2422</v>
      </c>
      <c r="C666" s="526"/>
      <c r="D666" s="527"/>
      <c r="E666" s="482"/>
      <c r="F666" s="483">
        <f>SUM(F667:F783)</f>
        <v>0</v>
      </c>
    </row>
    <row r="667" spans="1:15" s="484" customFormat="1" ht="78">
      <c r="A667" s="659" t="s">
        <v>2423</v>
      </c>
      <c r="B667" s="506" t="s">
        <v>2424</v>
      </c>
      <c r="C667" s="520"/>
      <c r="D667" s="508"/>
      <c r="E667" s="521"/>
      <c r="F667" s="522"/>
    </row>
    <row r="668" spans="1:15" s="356" customFormat="1" ht="104">
      <c r="A668" s="534"/>
      <c r="B668" s="491" t="s">
        <v>2425</v>
      </c>
      <c r="C668" s="353" t="s">
        <v>418</v>
      </c>
      <c r="D668" s="354">
        <v>5</v>
      </c>
      <c r="E668" s="355"/>
      <c r="F668" s="348">
        <f t="shared" ref="F668:F670" si="80">ROUND((D668*E668),2)</f>
        <v>0</v>
      </c>
    </row>
    <row r="669" spans="1:15" s="356" customFormat="1" ht="104">
      <c r="A669" s="534"/>
      <c r="B669" s="491" t="s">
        <v>2426</v>
      </c>
      <c r="C669" s="353" t="s">
        <v>418</v>
      </c>
      <c r="D669" s="354">
        <v>7</v>
      </c>
      <c r="E669" s="355"/>
      <c r="F669" s="348">
        <f t="shared" si="80"/>
        <v>0</v>
      </c>
    </row>
    <row r="670" spans="1:15" s="356" customFormat="1" ht="104">
      <c r="A670" s="534"/>
      <c r="B670" s="491" t="s">
        <v>2427</v>
      </c>
      <c r="C670" s="353" t="s">
        <v>418</v>
      </c>
      <c r="D670" s="354">
        <v>4</v>
      </c>
      <c r="E670" s="355"/>
      <c r="F670" s="348">
        <f t="shared" si="80"/>
        <v>0</v>
      </c>
    </row>
    <row r="671" spans="1:15" s="356" customFormat="1" ht="52">
      <c r="A671" s="351" t="s">
        <v>2428</v>
      </c>
      <c r="B671" s="463" t="s">
        <v>2429</v>
      </c>
      <c r="C671" s="353"/>
      <c r="D671" s="354"/>
      <c r="E671" s="355"/>
      <c r="F671" s="492"/>
    </row>
    <row r="672" spans="1:15" s="356" customFormat="1">
      <c r="A672" s="534"/>
      <c r="B672" s="463" t="s">
        <v>2430</v>
      </c>
      <c r="C672" s="353" t="s">
        <v>0</v>
      </c>
      <c r="D672" s="354">
        <v>8</v>
      </c>
      <c r="E672" s="355"/>
      <c r="F672" s="348">
        <f t="shared" ref="F672:F679" si="81">ROUND((D672*E672),2)</f>
        <v>0</v>
      </c>
    </row>
    <row r="673" spans="1:15">
      <c r="A673" s="534"/>
      <c r="B673" s="463" t="s">
        <v>2431</v>
      </c>
      <c r="C673" s="353" t="s">
        <v>0</v>
      </c>
      <c r="D673" s="354">
        <v>8</v>
      </c>
      <c r="E673" s="355"/>
      <c r="F673" s="348">
        <f t="shared" si="81"/>
        <v>0</v>
      </c>
      <c r="G673" s="467"/>
      <c r="J673" s="467"/>
      <c r="K673" s="467"/>
      <c r="L673" s="467"/>
      <c r="M673" s="467"/>
      <c r="N673" s="467"/>
      <c r="O673" s="467"/>
    </row>
    <row r="674" spans="1:15">
      <c r="A674" s="534"/>
      <c r="B674" s="463" t="s">
        <v>2432</v>
      </c>
      <c r="C674" s="353" t="s">
        <v>0</v>
      </c>
      <c r="D674" s="354">
        <v>22</v>
      </c>
      <c r="E674" s="355"/>
      <c r="F674" s="348">
        <f t="shared" si="81"/>
        <v>0</v>
      </c>
      <c r="G674" s="467"/>
      <c r="J674" s="467"/>
      <c r="K674" s="467"/>
      <c r="L674" s="467"/>
      <c r="M674" s="467"/>
      <c r="N674" s="467"/>
      <c r="O674" s="467"/>
    </row>
    <row r="675" spans="1:15">
      <c r="A675" s="534"/>
      <c r="B675" s="463" t="s">
        <v>1883</v>
      </c>
      <c r="C675" s="353" t="s">
        <v>0</v>
      </c>
      <c r="D675" s="354">
        <v>8</v>
      </c>
      <c r="E675" s="355"/>
      <c r="F675" s="348">
        <f t="shared" si="81"/>
        <v>0</v>
      </c>
      <c r="G675" s="467"/>
      <c r="J675" s="467"/>
      <c r="K675" s="467"/>
      <c r="L675" s="467"/>
      <c r="M675" s="467"/>
      <c r="N675" s="467"/>
      <c r="O675" s="467"/>
    </row>
    <row r="676" spans="1:15">
      <c r="A676" s="534"/>
      <c r="B676" s="463" t="s">
        <v>1884</v>
      </c>
      <c r="C676" s="353" t="s">
        <v>0</v>
      </c>
      <c r="D676" s="354">
        <v>24</v>
      </c>
      <c r="E676" s="355"/>
      <c r="F676" s="348">
        <f t="shared" si="81"/>
        <v>0</v>
      </c>
      <c r="G676" s="467"/>
      <c r="J676" s="467"/>
      <c r="K676" s="467"/>
      <c r="L676" s="467"/>
      <c r="M676" s="467"/>
      <c r="N676" s="467"/>
      <c r="O676" s="467"/>
    </row>
    <row r="677" spans="1:15">
      <c r="A677" s="534"/>
      <c r="B677" s="463" t="s">
        <v>1885</v>
      </c>
      <c r="C677" s="353" t="s">
        <v>0</v>
      </c>
      <c r="D677" s="354">
        <v>8</v>
      </c>
      <c r="E677" s="355"/>
      <c r="F677" s="348">
        <f t="shared" si="81"/>
        <v>0</v>
      </c>
      <c r="G677" s="467"/>
      <c r="J677" s="467"/>
      <c r="K677" s="467"/>
      <c r="L677" s="467"/>
      <c r="M677" s="467"/>
      <c r="N677" s="467"/>
      <c r="O677" s="467"/>
    </row>
    <row r="678" spans="1:15">
      <c r="A678" s="534"/>
      <c r="B678" s="463" t="s">
        <v>1886</v>
      </c>
      <c r="C678" s="353" t="s">
        <v>0</v>
      </c>
      <c r="D678" s="354">
        <v>16</v>
      </c>
      <c r="E678" s="355"/>
      <c r="F678" s="348">
        <f t="shared" si="81"/>
        <v>0</v>
      </c>
      <c r="G678" s="467"/>
      <c r="J678" s="467"/>
      <c r="K678" s="467"/>
      <c r="L678" s="467"/>
      <c r="M678" s="467"/>
      <c r="N678" s="467"/>
      <c r="O678" s="467"/>
    </row>
    <row r="679" spans="1:15" ht="26">
      <c r="A679" s="534"/>
      <c r="B679" s="463" t="s">
        <v>1887</v>
      </c>
      <c r="C679" s="511" t="s">
        <v>0</v>
      </c>
      <c r="D679" s="512">
        <v>12</v>
      </c>
      <c r="E679" s="355"/>
      <c r="F679" s="348">
        <f t="shared" si="81"/>
        <v>0</v>
      </c>
      <c r="G679" s="467"/>
      <c r="J679" s="467"/>
      <c r="K679" s="467"/>
      <c r="L679" s="467"/>
      <c r="M679" s="467"/>
      <c r="N679" s="467"/>
      <c r="O679" s="467"/>
    </row>
    <row r="680" spans="1:15" ht="182">
      <c r="A680" s="351" t="s">
        <v>2433</v>
      </c>
      <c r="B680" s="463" t="s">
        <v>2434</v>
      </c>
      <c r="C680" s="353"/>
      <c r="D680" s="354"/>
      <c r="E680" s="355"/>
      <c r="F680" s="492"/>
      <c r="G680" s="467"/>
      <c r="J680" s="467"/>
      <c r="K680" s="467"/>
      <c r="L680" s="467"/>
      <c r="M680" s="467"/>
      <c r="N680" s="467"/>
      <c r="O680" s="467"/>
    </row>
    <row r="681" spans="1:15" s="356" customFormat="1">
      <c r="A681" s="534"/>
      <c r="B681" s="463" t="s">
        <v>2435</v>
      </c>
      <c r="C681" s="353" t="s">
        <v>418</v>
      </c>
      <c r="D681" s="354">
        <v>16</v>
      </c>
      <c r="E681" s="355"/>
      <c r="F681" s="348">
        <f t="shared" ref="F681:F684" si="82">ROUND((D681*E681),2)</f>
        <v>0</v>
      </c>
    </row>
    <row r="682" spans="1:15" s="356" customFormat="1">
      <c r="A682" s="534"/>
      <c r="B682" s="463" t="s">
        <v>1895</v>
      </c>
      <c r="C682" s="353" t="s">
        <v>418</v>
      </c>
      <c r="D682" s="354">
        <v>4</v>
      </c>
      <c r="E682" s="355"/>
      <c r="F682" s="348">
        <f t="shared" si="82"/>
        <v>0</v>
      </c>
    </row>
    <row r="683" spans="1:15" s="356" customFormat="1">
      <c r="A683" s="534"/>
      <c r="B683" s="463" t="s">
        <v>1890</v>
      </c>
      <c r="C683" s="353" t="s">
        <v>418</v>
      </c>
      <c r="D683" s="354">
        <v>6</v>
      </c>
      <c r="E683" s="355"/>
      <c r="F683" s="348">
        <f t="shared" si="82"/>
        <v>0</v>
      </c>
    </row>
    <row r="684" spans="1:15" s="356" customFormat="1" ht="26">
      <c r="A684" s="534"/>
      <c r="B684" s="463" t="s">
        <v>1892</v>
      </c>
      <c r="C684" s="511" t="s">
        <v>418</v>
      </c>
      <c r="D684" s="512">
        <v>13</v>
      </c>
      <c r="E684" s="355"/>
      <c r="F684" s="348">
        <f t="shared" si="82"/>
        <v>0</v>
      </c>
    </row>
    <row r="685" spans="1:15" s="356" customFormat="1" ht="143">
      <c r="A685" s="351" t="s">
        <v>2436</v>
      </c>
      <c r="B685" s="463" t="s">
        <v>2437</v>
      </c>
      <c r="C685" s="353"/>
      <c r="D685" s="354"/>
      <c r="E685" s="355"/>
      <c r="F685" s="492"/>
    </row>
    <row r="686" spans="1:15" s="356" customFormat="1" ht="26">
      <c r="A686" s="534"/>
      <c r="B686" s="463" t="s">
        <v>2438</v>
      </c>
      <c r="C686" s="511" t="s">
        <v>418</v>
      </c>
      <c r="D686" s="512">
        <v>1</v>
      </c>
      <c r="E686" s="355"/>
      <c r="F686" s="348">
        <f t="shared" ref="F686:F687" si="83">ROUND((D686*E686),2)</f>
        <v>0</v>
      </c>
    </row>
    <row r="687" spans="1:15" s="356" customFormat="1" ht="26">
      <c r="A687" s="534"/>
      <c r="B687" s="463" t="s">
        <v>2439</v>
      </c>
      <c r="C687" s="511" t="s">
        <v>418</v>
      </c>
      <c r="D687" s="512">
        <v>1</v>
      </c>
      <c r="E687" s="355"/>
      <c r="F687" s="348">
        <f t="shared" si="83"/>
        <v>0</v>
      </c>
    </row>
    <row r="688" spans="1:15" s="356" customFormat="1" ht="52">
      <c r="A688" s="351" t="s">
        <v>2440</v>
      </c>
      <c r="B688" s="463" t="s">
        <v>2441</v>
      </c>
      <c r="C688" s="353"/>
      <c r="D688" s="354"/>
      <c r="E688" s="355"/>
      <c r="F688" s="492"/>
    </row>
    <row r="689" spans="1:15" s="356" customFormat="1">
      <c r="A689" s="534"/>
      <c r="B689" s="463" t="s">
        <v>2431</v>
      </c>
      <c r="C689" s="353" t="s">
        <v>0</v>
      </c>
      <c r="D689" s="354">
        <v>4</v>
      </c>
      <c r="E689" s="355"/>
      <c r="F689" s="348">
        <f t="shared" ref="F689:F695" si="84">ROUND((D689*E689),2)</f>
        <v>0</v>
      </c>
    </row>
    <row r="690" spans="1:15">
      <c r="A690" s="534"/>
      <c r="B690" s="463" t="s">
        <v>2432</v>
      </c>
      <c r="C690" s="353" t="s">
        <v>0</v>
      </c>
      <c r="D690" s="354">
        <v>12</v>
      </c>
      <c r="E690" s="355"/>
      <c r="F690" s="348">
        <f t="shared" si="84"/>
        <v>0</v>
      </c>
      <c r="G690" s="467"/>
      <c r="J690" s="467"/>
      <c r="K690" s="467"/>
      <c r="L690" s="467"/>
      <c r="M690" s="467"/>
      <c r="N690" s="467"/>
      <c r="O690" s="467"/>
    </row>
    <row r="691" spans="1:15">
      <c r="A691" s="534"/>
      <c r="B691" s="463" t="s">
        <v>1883</v>
      </c>
      <c r="C691" s="353" t="s">
        <v>0</v>
      </c>
      <c r="D691" s="354">
        <v>2</v>
      </c>
      <c r="E691" s="355"/>
      <c r="F691" s="348">
        <f t="shared" si="84"/>
        <v>0</v>
      </c>
      <c r="G691" s="467"/>
      <c r="J691" s="467"/>
      <c r="K691" s="467"/>
      <c r="L691" s="467"/>
      <c r="M691" s="467"/>
      <c r="N691" s="467"/>
      <c r="O691" s="467"/>
    </row>
    <row r="692" spans="1:15">
      <c r="A692" s="534"/>
      <c r="B692" s="463" t="s">
        <v>1884</v>
      </c>
      <c r="C692" s="353" t="s">
        <v>0</v>
      </c>
      <c r="D692" s="354">
        <v>12</v>
      </c>
      <c r="E692" s="355"/>
      <c r="F692" s="348">
        <f t="shared" si="84"/>
        <v>0</v>
      </c>
      <c r="G692" s="467"/>
      <c r="J692" s="467"/>
      <c r="K692" s="467"/>
      <c r="L692" s="467"/>
      <c r="M692" s="467"/>
      <c r="N692" s="467"/>
      <c r="O692" s="467"/>
    </row>
    <row r="693" spans="1:15">
      <c r="A693" s="534"/>
      <c r="B693" s="463" t="s">
        <v>1885</v>
      </c>
      <c r="C693" s="353" t="s">
        <v>0</v>
      </c>
      <c r="D693" s="354">
        <v>4</v>
      </c>
      <c r="E693" s="355"/>
      <c r="F693" s="348">
        <f t="shared" si="84"/>
        <v>0</v>
      </c>
      <c r="G693" s="467"/>
      <c r="J693" s="467"/>
      <c r="K693" s="467"/>
      <c r="L693" s="467"/>
      <c r="M693" s="467"/>
      <c r="N693" s="467"/>
      <c r="O693" s="467"/>
    </row>
    <row r="694" spans="1:15">
      <c r="A694" s="534"/>
      <c r="B694" s="463" t="s">
        <v>1886</v>
      </c>
      <c r="C694" s="353" t="s">
        <v>0</v>
      </c>
      <c r="D694" s="354">
        <v>8</v>
      </c>
      <c r="E694" s="355"/>
      <c r="F694" s="348">
        <f t="shared" si="84"/>
        <v>0</v>
      </c>
      <c r="G694" s="467"/>
      <c r="J694" s="467"/>
      <c r="K694" s="467"/>
      <c r="L694" s="467"/>
      <c r="M694" s="467"/>
      <c r="N694" s="467"/>
      <c r="O694" s="467"/>
    </row>
    <row r="695" spans="1:15" ht="26">
      <c r="A695" s="534"/>
      <c r="B695" s="463" t="s">
        <v>1887</v>
      </c>
      <c r="C695" s="511" t="s">
        <v>0</v>
      </c>
      <c r="D695" s="512">
        <v>5</v>
      </c>
      <c r="E695" s="355"/>
      <c r="F695" s="348">
        <f t="shared" si="84"/>
        <v>0</v>
      </c>
      <c r="G695" s="467"/>
      <c r="J695" s="467"/>
      <c r="K695" s="467"/>
      <c r="L695" s="467"/>
      <c r="M695" s="467"/>
      <c r="N695" s="467"/>
      <c r="O695" s="467"/>
    </row>
    <row r="696" spans="1:15" ht="52">
      <c r="A696" s="351" t="s">
        <v>2442</v>
      </c>
      <c r="B696" s="463" t="s">
        <v>2443</v>
      </c>
      <c r="C696" s="353"/>
      <c r="D696" s="354"/>
      <c r="E696" s="355"/>
      <c r="F696" s="492"/>
      <c r="G696" s="467"/>
      <c r="J696" s="467"/>
      <c r="K696" s="467"/>
      <c r="L696" s="467"/>
      <c r="M696" s="467"/>
      <c r="N696" s="467"/>
      <c r="O696" s="467"/>
    </row>
    <row r="697" spans="1:15" s="356" customFormat="1">
      <c r="A697" s="534"/>
      <c r="B697" s="463" t="s">
        <v>2431</v>
      </c>
      <c r="C697" s="353" t="s">
        <v>0</v>
      </c>
      <c r="D697" s="354">
        <v>4</v>
      </c>
      <c r="E697" s="355"/>
      <c r="F697" s="348">
        <f t="shared" ref="F697:F698" si="85">ROUND((D697*E697),2)</f>
        <v>0</v>
      </c>
    </row>
    <row r="698" spans="1:15">
      <c r="A698" s="534"/>
      <c r="B698" s="463" t="s">
        <v>2444</v>
      </c>
      <c r="C698" s="353" t="s">
        <v>0</v>
      </c>
      <c r="D698" s="354">
        <v>12</v>
      </c>
      <c r="E698" s="355"/>
      <c r="F698" s="348">
        <f t="shared" si="85"/>
        <v>0</v>
      </c>
      <c r="G698" s="467"/>
      <c r="J698" s="467"/>
      <c r="K698" s="467"/>
      <c r="L698" s="467"/>
      <c r="M698" s="467"/>
      <c r="N698" s="467"/>
      <c r="O698" s="467"/>
    </row>
    <row r="699" spans="1:15" ht="26">
      <c r="A699" s="351" t="s">
        <v>2445</v>
      </c>
      <c r="B699" s="463" t="s">
        <v>2446</v>
      </c>
      <c r="C699" s="353"/>
      <c r="D699" s="354"/>
      <c r="E699" s="355"/>
      <c r="F699" s="492"/>
      <c r="G699" s="467"/>
      <c r="J699" s="467"/>
      <c r="K699" s="467"/>
      <c r="L699" s="467"/>
      <c r="M699" s="467"/>
      <c r="N699" s="467"/>
      <c r="O699" s="467"/>
    </row>
    <row r="700" spans="1:15" s="356" customFormat="1">
      <c r="A700" s="534"/>
      <c r="B700" s="463" t="s">
        <v>2431</v>
      </c>
      <c r="C700" s="353" t="s">
        <v>0</v>
      </c>
      <c r="D700" s="354">
        <f t="shared" ref="D700:D706" si="86">(D673+D681+D689)</f>
        <v>28</v>
      </c>
      <c r="E700" s="355"/>
      <c r="F700" s="348">
        <f t="shared" ref="F700:F712" si="87">ROUND((D700*E700),2)</f>
        <v>0</v>
      </c>
    </row>
    <row r="701" spans="1:15">
      <c r="A701" s="534"/>
      <c r="B701" s="463" t="s">
        <v>2444</v>
      </c>
      <c r="C701" s="353" t="s">
        <v>0</v>
      </c>
      <c r="D701" s="354">
        <f t="shared" si="86"/>
        <v>38</v>
      </c>
      <c r="E701" s="355"/>
      <c r="F701" s="348">
        <f t="shared" si="87"/>
        <v>0</v>
      </c>
      <c r="G701" s="467"/>
      <c r="J701" s="467"/>
      <c r="K701" s="467"/>
      <c r="L701" s="467"/>
      <c r="M701" s="467"/>
      <c r="N701" s="467"/>
      <c r="O701" s="467"/>
    </row>
    <row r="702" spans="1:15" s="356" customFormat="1">
      <c r="A702" s="534"/>
      <c r="B702" s="463" t="s">
        <v>1883</v>
      </c>
      <c r="C702" s="353" t="s">
        <v>0</v>
      </c>
      <c r="D702" s="354">
        <f t="shared" si="86"/>
        <v>16</v>
      </c>
      <c r="E702" s="355"/>
      <c r="F702" s="348">
        <f t="shared" si="87"/>
        <v>0</v>
      </c>
    </row>
    <row r="703" spans="1:15">
      <c r="A703" s="534"/>
      <c r="B703" s="463" t="s">
        <v>1884</v>
      </c>
      <c r="C703" s="353" t="s">
        <v>0</v>
      </c>
      <c r="D703" s="354">
        <f t="shared" si="86"/>
        <v>49</v>
      </c>
      <c r="E703" s="355"/>
      <c r="F703" s="348">
        <f t="shared" si="87"/>
        <v>0</v>
      </c>
      <c r="G703" s="467"/>
      <c r="J703" s="467"/>
      <c r="K703" s="467"/>
      <c r="L703" s="467"/>
      <c r="M703" s="467"/>
      <c r="N703" s="467"/>
      <c r="O703" s="467"/>
    </row>
    <row r="704" spans="1:15">
      <c r="A704" s="534"/>
      <c r="B704" s="463" t="s">
        <v>1885</v>
      </c>
      <c r="C704" s="353" t="s">
        <v>0</v>
      </c>
      <c r="D704" s="354">
        <f t="shared" si="86"/>
        <v>12</v>
      </c>
      <c r="E704" s="355"/>
      <c r="F704" s="348">
        <f t="shared" si="87"/>
        <v>0</v>
      </c>
      <c r="G704" s="467"/>
      <c r="J704" s="467"/>
      <c r="K704" s="467"/>
      <c r="L704" s="467"/>
      <c r="M704" s="467"/>
      <c r="N704" s="467"/>
      <c r="O704" s="467"/>
    </row>
    <row r="705" spans="1:15">
      <c r="A705" s="534"/>
      <c r="B705" s="463" t="s">
        <v>1886</v>
      </c>
      <c r="C705" s="353" t="s">
        <v>0</v>
      </c>
      <c r="D705" s="354">
        <f t="shared" si="86"/>
        <v>25</v>
      </c>
      <c r="E705" s="355"/>
      <c r="F705" s="348">
        <f t="shared" si="87"/>
        <v>0</v>
      </c>
      <c r="G705" s="467"/>
      <c r="J705" s="467"/>
      <c r="K705" s="467"/>
      <c r="L705" s="467"/>
      <c r="M705" s="467"/>
      <c r="N705" s="467"/>
      <c r="O705" s="467"/>
    </row>
    <row r="706" spans="1:15" ht="26">
      <c r="A706" s="534"/>
      <c r="B706" s="463" t="s">
        <v>1887</v>
      </c>
      <c r="C706" s="511" t="s">
        <v>0</v>
      </c>
      <c r="D706" s="354">
        <f t="shared" si="86"/>
        <v>18</v>
      </c>
      <c r="E706" s="355"/>
      <c r="F706" s="348">
        <f t="shared" si="87"/>
        <v>0</v>
      </c>
      <c r="G706" s="467"/>
      <c r="J706" s="467"/>
      <c r="K706" s="467"/>
      <c r="L706" s="467"/>
      <c r="M706" s="467"/>
      <c r="N706" s="467"/>
      <c r="O706" s="467"/>
    </row>
    <row r="707" spans="1:15" ht="52">
      <c r="A707" s="351" t="s">
        <v>2447</v>
      </c>
      <c r="B707" s="463" t="s">
        <v>1798</v>
      </c>
      <c r="C707" s="353" t="s">
        <v>0</v>
      </c>
      <c r="D707" s="354">
        <v>45</v>
      </c>
      <c r="E707" s="355"/>
      <c r="F707" s="348">
        <f t="shared" si="87"/>
        <v>0</v>
      </c>
      <c r="G707" s="467"/>
      <c r="J707" s="467"/>
      <c r="K707" s="467"/>
      <c r="L707" s="467"/>
      <c r="M707" s="467"/>
      <c r="N707" s="467"/>
      <c r="O707" s="467"/>
    </row>
    <row r="708" spans="1:15" s="356" customFormat="1" ht="52">
      <c r="A708" s="351" t="s">
        <v>2448</v>
      </c>
      <c r="B708" s="463" t="s">
        <v>2449</v>
      </c>
      <c r="C708" s="353"/>
      <c r="D708" s="354"/>
      <c r="E708" s="355"/>
      <c r="F708" s="348"/>
    </row>
    <row r="709" spans="1:15" s="356" customFormat="1">
      <c r="A709" s="534" t="s">
        <v>2450</v>
      </c>
      <c r="B709" s="463" t="s">
        <v>2451</v>
      </c>
      <c r="C709" s="353" t="s">
        <v>0</v>
      </c>
      <c r="D709" s="354">
        <f>2*14</f>
        <v>28</v>
      </c>
      <c r="E709" s="355"/>
      <c r="F709" s="348">
        <f t="shared" si="87"/>
        <v>0</v>
      </c>
    </row>
    <row r="710" spans="1:15" s="356" customFormat="1" ht="26">
      <c r="A710" s="534" t="s">
        <v>2452</v>
      </c>
      <c r="B710" s="463" t="s">
        <v>2453</v>
      </c>
      <c r="C710" s="511" t="s">
        <v>0</v>
      </c>
      <c r="D710" s="512">
        <f>6*14</f>
        <v>84</v>
      </c>
      <c r="E710" s="355"/>
      <c r="F710" s="348">
        <f t="shared" si="87"/>
        <v>0</v>
      </c>
    </row>
    <row r="711" spans="1:15" s="356" customFormat="1" ht="65">
      <c r="A711" s="351" t="s">
        <v>2454</v>
      </c>
      <c r="B711" s="463" t="s">
        <v>2455</v>
      </c>
      <c r="C711" s="353" t="s">
        <v>0</v>
      </c>
      <c r="D711" s="354">
        <f>14*3</f>
        <v>42</v>
      </c>
      <c r="E711" s="355"/>
      <c r="F711" s="348">
        <f t="shared" si="87"/>
        <v>0</v>
      </c>
    </row>
    <row r="712" spans="1:15" s="356" customFormat="1" ht="65">
      <c r="A712" s="351" t="s">
        <v>2456</v>
      </c>
      <c r="B712" s="463" t="s">
        <v>2457</v>
      </c>
      <c r="C712" s="353" t="s">
        <v>0</v>
      </c>
      <c r="D712" s="354">
        <v>2</v>
      </c>
      <c r="E712" s="355"/>
      <c r="F712" s="348">
        <f t="shared" si="87"/>
        <v>0</v>
      </c>
    </row>
    <row r="713" spans="1:15" s="356" customFormat="1" ht="39">
      <c r="A713" s="351" t="s">
        <v>2458</v>
      </c>
      <c r="B713" s="463" t="s">
        <v>1898</v>
      </c>
      <c r="C713" s="353"/>
      <c r="D713" s="354"/>
      <c r="E713" s="355"/>
      <c r="F713" s="492"/>
    </row>
    <row r="714" spans="1:15" s="356" customFormat="1">
      <c r="A714" s="534"/>
      <c r="B714" s="463" t="s">
        <v>1899</v>
      </c>
      <c r="C714" s="353" t="s">
        <v>0</v>
      </c>
      <c r="D714" s="354">
        <v>12</v>
      </c>
      <c r="E714" s="355"/>
      <c r="F714" s="348">
        <f t="shared" ref="F714:F720" si="88">ROUND((D714*E714),2)</f>
        <v>0</v>
      </c>
    </row>
    <row r="715" spans="1:15" s="356" customFormat="1" ht="26">
      <c r="A715" s="534"/>
      <c r="B715" s="463" t="s">
        <v>1900</v>
      </c>
      <c r="C715" s="511" t="s">
        <v>0</v>
      </c>
      <c r="D715" s="512">
        <v>4</v>
      </c>
      <c r="E715" s="355"/>
      <c r="F715" s="348">
        <f t="shared" si="88"/>
        <v>0</v>
      </c>
    </row>
    <row r="716" spans="1:15" s="356" customFormat="1" ht="39">
      <c r="A716" s="351" t="s">
        <v>2459</v>
      </c>
      <c r="B716" s="463" t="s">
        <v>2460</v>
      </c>
      <c r="C716" s="353" t="s">
        <v>418</v>
      </c>
      <c r="D716" s="354">
        <f>D709+D710+D711+D712</f>
        <v>156</v>
      </c>
      <c r="E716" s="355"/>
      <c r="F716" s="348">
        <f t="shared" si="88"/>
        <v>0</v>
      </c>
    </row>
    <row r="717" spans="1:15" s="356" customFormat="1" ht="78">
      <c r="A717" s="351" t="s">
        <v>2461</v>
      </c>
      <c r="B717" s="463" t="s">
        <v>1794</v>
      </c>
      <c r="C717" s="353" t="s">
        <v>418</v>
      </c>
      <c r="D717" s="354">
        <v>12</v>
      </c>
      <c r="E717" s="355"/>
      <c r="F717" s="348">
        <f t="shared" si="88"/>
        <v>0</v>
      </c>
    </row>
    <row r="718" spans="1:15" s="356" customFormat="1" ht="78">
      <c r="A718" s="351" t="s">
        <v>2462</v>
      </c>
      <c r="B718" s="463" t="s">
        <v>2463</v>
      </c>
      <c r="C718" s="353" t="s">
        <v>418</v>
      </c>
      <c r="D718" s="354">
        <v>2</v>
      </c>
      <c r="E718" s="355"/>
      <c r="F718" s="348">
        <f t="shared" si="88"/>
        <v>0</v>
      </c>
    </row>
    <row r="719" spans="1:15" s="356" customFormat="1" ht="260">
      <c r="A719" s="351" t="s">
        <v>2464</v>
      </c>
      <c r="B719" s="463" t="s">
        <v>2465</v>
      </c>
      <c r="C719" s="353" t="s">
        <v>418</v>
      </c>
      <c r="D719" s="354">
        <v>2</v>
      </c>
      <c r="E719" s="355"/>
      <c r="F719" s="348">
        <f t="shared" si="88"/>
        <v>0</v>
      </c>
    </row>
    <row r="720" spans="1:15" s="356" customFormat="1" ht="182">
      <c r="A720" s="351" t="s">
        <v>2466</v>
      </c>
      <c r="B720" s="463" t="s">
        <v>2467</v>
      </c>
      <c r="C720" s="353" t="s">
        <v>418</v>
      </c>
      <c r="D720" s="354">
        <v>10</v>
      </c>
      <c r="E720" s="355"/>
      <c r="F720" s="348">
        <f t="shared" si="88"/>
        <v>0</v>
      </c>
    </row>
    <row r="721" spans="1:15" s="356" customFormat="1" ht="101.25" customHeight="1">
      <c r="A721" s="351" t="s">
        <v>2468</v>
      </c>
      <c r="B721" s="463" t="s">
        <v>2469</v>
      </c>
      <c r="C721" s="353"/>
      <c r="D721" s="354"/>
      <c r="E721" s="355"/>
      <c r="F721" s="492"/>
    </row>
    <row r="722" spans="1:15" s="356" customFormat="1">
      <c r="A722" s="534"/>
      <c r="B722" s="463" t="s">
        <v>2470</v>
      </c>
      <c r="C722" s="353" t="s">
        <v>418</v>
      </c>
      <c r="D722" s="354">
        <v>1</v>
      </c>
      <c r="E722" s="355"/>
      <c r="F722" s="348">
        <f t="shared" ref="F722:F732" si="89">ROUND((D722*E722),2)</f>
        <v>0</v>
      </c>
    </row>
    <row r="723" spans="1:15" s="356" customFormat="1">
      <c r="A723" s="534"/>
      <c r="B723" s="463" t="s">
        <v>2471</v>
      </c>
      <c r="C723" s="353" t="s">
        <v>418</v>
      </c>
      <c r="D723" s="354">
        <v>1</v>
      </c>
      <c r="E723" s="355"/>
      <c r="F723" s="348">
        <f t="shared" si="89"/>
        <v>0</v>
      </c>
    </row>
    <row r="724" spans="1:15" s="356" customFormat="1">
      <c r="A724" s="534"/>
      <c r="B724" s="463" t="s">
        <v>2472</v>
      </c>
      <c r="C724" s="353" t="s">
        <v>418</v>
      </c>
      <c r="D724" s="354">
        <v>1</v>
      </c>
      <c r="E724" s="355"/>
      <c r="F724" s="348">
        <f t="shared" si="89"/>
        <v>0</v>
      </c>
    </row>
    <row r="725" spans="1:15" s="356" customFormat="1">
      <c r="A725" s="534"/>
      <c r="B725" s="463" t="s">
        <v>2473</v>
      </c>
      <c r="C725" s="353" t="s">
        <v>418</v>
      </c>
      <c r="D725" s="354">
        <v>1</v>
      </c>
      <c r="E725" s="355"/>
      <c r="F725" s="348">
        <f t="shared" si="89"/>
        <v>0</v>
      </c>
    </row>
    <row r="726" spans="1:15" s="356" customFormat="1">
      <c r="A726" s="534"/>
      <c r="B726" s="463" t="s">
        <v>2474</v>
      </c>
      <c r="C726" s="353" t="s">
        <v>418</v>
      </c>
      <c r="D726" s="354">
        <v>1</v>
      </c>
      <c r="E726" s="355"/>
      <c r="F726" s="348">
        <f t="shared" si="89"/>
        <v>0</v>
      </c>
    </row>
    <row r="727" spans="1:15" s="356" customFormat="1">
      <c r="A727" s="534"/>
      <c r="B727" s="463" t="s">
        <v>2475</v>
      </c>
      <c r="C727" s="353" t="s">
        <v>418</v>
      </c>
      <c r="D727" s="354">
        <v>1</v>
      </c>
      <c r="E727" s="355"/>
      <c r="F727" s="348">
        <f t="shared" si="89"/>
        <v>0</v>
      </c>
    </row>
    <row r="728" spans="1:15" s="356" customFormat="1">
      <c r="A728" s="534"/>
      <c r="B728" s="463" t="s">
        <v>2476</v>
      </c>
      <c r="C728" s="353" t="s">
        <v>418</v>
      </c>
      <c r="D728" s="354">
        <v>1</v>
      </c>
      <c r="E728" s="355"/>
      <c r="F728" s="348">
        <f t="shared" si="89"/>
        <v>0</v>
      </c>
    </row>
    <row r="729" spans="1:15" s="356" customFormat="1">
      <c r="A729" s="534"/>
      <c r="B729" s="463" t="s">
        <v>2477</v>
      </c>
      <c r="C729" s="353" t="s">
        <v>418</v>
      </c>
      <c r="D729" s="354">
        <v>1</v>
      </c>
      <c r="E729" s="355"/>
      <c r="F729" s="348">
        <f t="shared" si="89"/>
        <v>0</v>
      </c>
    </row>
    <row r="730" spans="1:15" s="356" customFormat="1">
      <c r="A730" s="534"/>
      <c r="B730" s="463" t="s">
        <v>2478</v>
      </c>
      <c r="C730" s="353" t="s">
        <v>418</v>
      </c>
      <c r="D730" s="354">
        <v>1</v>
      </c>
      <c r="E730" s="355"/>
      <c r="F730" s="348">
        <f t="shared" si="89"/>
        <v>0</v>
      </c>
    </row>
    <row r="731" spans="1:15" s="356" customFormat="1">
      <c r="A731" s="534"/>
      <c r="B731" s="463" t="s">
        <v>2479</v>
      </c>
      <c r="C731" s="353" t="s">
        <v>418</v>
      </c>
      <c r="D731" s="354">
        <v>1</v>
      </c>
      <c r="E731" s="355"/>
      <c r="F731" s="348">
        <f t="shared" si="89"/>
        <v>0</v>
      </c>
    </row>
    <row r="732" spans="1:15" s="356" customFormat="1" ht="26">
      <c r="A732" s="534"/>
      <c r="B732" s="463" t="s">
        <v>2480</v>
      </c>
      <c r="C732" s="353" t="s">
        <v>418</v>
      </c>
      <c r="D732" s="354">
        <v>1</v>
      </c>
      <c r="E732" s="355"/>
      <c r="F732" s="348">
        <f t="shared" si="89"/>
        <v>0</v>
      </c>
    </row>
    <row r="733" spans="1:15" s="356" customFormat="1" ht="52">
      <c r="A733" s="351" t="s">
        <v>2481</v>
      </c>
      <c r="B733" s="463" t="s">
        <v>2482</v>
      </c>
      <c r="C733" s="353"/>
      <c r="D733" s="354"/>
      <c r="E733" s="355"/>
      <c r="F733" s="492"/>
    </row>
    <row r="734" spans="1:15" s="356" customFormat="1">
      <c r="A734" s="534"/>
      <c r="B734" s="463" t="s">
        <v>2483</v>
      </c>
      <c r="C734" s="353" t="s">
        <v>0</v>
      </c>
      <c r="D734" s="354">
        <v>13</v>
      </c>
      <c r="E734" s="355"/>
      <c r="F734" s="348">
        <f t="shared" ref="F734:F735" si="90">ROUND((D734*E734),2)</f>
        <v>0</v>
      </c>
    </row>
    <row r="735" spans="1:15" ht="26">
      <c r="A735" s="534"/>
      <c r="B735" s="463" t="s">
        <v>2484</v>
      </c>
      <c r="C735" s="511" t="s">
        <v>0</v>
      </c>
      <c r="D735" s="512">
        <v>4</v>
      </c>
      <c r="E735" s="355"/>
      <c r="F735" s="348">
        <f t="shared" si="90"/>
        <v>0</v>
      </c>
      <c r="G735" s="467"/>
      <c r="J735" s="467"/>
      <c r="K735" s="467"/>
      <c r="L735" s="467"/>
      <c r="M735" s="467"/>
      <c r="N735" s="467"/>
      <c r="O735" s="467"/>
    </row>
    <row r="736" spans="1:15" ht="52">
      <c r="A736" s="351" t="s">
        <v>2485</v>
      </c>
      <c r="B736" s="463" t="s">
        <v>2486</v>
      </c>
      <c r="C736" s="353"/>
      <c r="D736" s="354"/>
      <c r="E736" s="355"/>
      <c r="F736" s="492"/>
      <c r="G736" s="467"/>
      <c r="J736" s="467"/>
      <c r="K736" s="467"/>
      <c r="L736" s="467"/>
      <c r="M736" s="467"/>
      <c r="N736" s="467"/>
      <c r="O736" s="467"/>
    </row>
    <row r="737" spans="1:15" s="356" customFormat="1">
      <c r="A737" s="534"/>
      <c r="B737" s="463" t="s">
        <v>2487</v>
      </c>
      <c r="C737" s="353" t="s">
        <v>1543</v>
      </c>
      <c r="D737" s="354">
        <v>65</v>
      </c>
      <c r="E737" s="355"/>
      <c r="F737" s="348">
        <f t="shared" ref="F737:F738" si="91">ROUND((D737*E737),2)</f>
        <v>0</v>
      </c>
    </row>
    <row r="738" spans="1:15" ht="26">
      <c r="A738" s="534"/>
      <c r="B738" s="463" t="s">
        <v>2488</v>
      </c>
      <c r="C738" s="511" t="s">
        <v>1543</v>
      </c>
      <c r="D738" s="512">
        <v>120</v>
      </c>
      <c r="E738" s="355"/>
      <c r="F738" s="348">
        <f t="shared" si="91"/>
        <v>0</v>
      </c>
      <c r="G738" s="467"/>
      <c r="J738" s="467"/>
      <c r="K738" s="467"/>
      <c r="L738" s="467"/>
      <c r="M738" s="467"/>
      <c r="N738" s="467"/>
      <c r="O738" s="467"/>
    </row>
    <row r="739" spans="1:15" ht="91">
      <c r="A739" s="351" t="s">
        <v>2489</v>
      </c>
      <c r="B739" s="463" t="s">
        <v>2490</v>
      </c>
      <c r="C739" s="353"/>
      <c r="D739" s="354"/>
      <c r="E739" s="355"/>
      <c r="F739" s="492"/>
      <c r="G739" s="467"/>
      <c r="J739" s="467"/>
      <c r="K739" s="467"/>
      <c r="L739" s="467"/>
      <c r="M739" s="467"/>
      <c r="N739" s="467"/>
      <c r="O739" s="467"/>
    </row>
    <row r="740" spans="1:15" s="356" customFormat="1">
      <c r="A740" s="534"/>
      <c r="B740" s="463" t="s">
        <v>1789</v>
      </c>
      <c r="C740" s="353" t="s">
        <v>1543</v>
      </c>
      <c r="D740" s="354">
        <v>60</v>
      </c>
      <c r="E740" s="355"/>
      <c r="F740" s="348">
        <f t="shared" ref="F740:F753" si="92">ROUND((D740*E740),2)</f>
        <v>0</v>
      </c>
    </row>
    <row r="741" spans="1:15">
      <c r="A741" s="534"/>
      <c r="B741" s="463" t="s">
        <v>1790</v>
      </c>
      <c r="C741" s="353" t="s">
        <v>1543</v>
      </c>
      <c r="D741" s="354">
        <v>80</v>
      </c>
      <c r="E741" s="355"/>
      <c r="F741" s="348">
        <f t="shared" si="92"/>
        <v>0</v>
      </c>
      <c r="G741" s="467"/>
      <c r="J741" s="467"/>
      <c r="K741" s="467"/>
      <c r="L741" s="467"/>
      <c r="M741" s="467"/>
      <c r="N741" s="467"/>
      <c r="O741" s="467"/>
    </row>
    <row r="742" spans="1:15">
      <c r="A742" s="534"/>
      <c r="B742" s="463" t="s">
        <v>1791</v>
      </c>
      <c r="C742" s="353" t="s">
        <v>1543</v>
      </c>
      <c r="D742" s="354">
        <v>150</v>
      </c>
      <c r="E742" s="355"/>
      <c r="F742" s="348">
        <f t="shared" si="92"/>
        <v>0</v>
      </c>
      <c r="G742" s="467"/>
      <c r="J742" s="467"/>
      <c r="K742" s="467"/>
      <c r="L742" s="467"/>
      <c r="M742" s="467"/>
      <c r="N742" s="467"/>
      <c r="O742" s="467"/>
    </row>
    <row r="743" spans="1:15" s="356" customFormat="1">
      <c r="A743" s="534"/>
      <c r="B743" s="463" t="s">
        <v>1909</v>
      </c>
      <c r="C743" s="353" t="s">
        <v>1543</v>
      </c>
      <c r="D743" s="354">
        <v>250</v>
      </c>
      <c r="E743" s="355"/>
      <c r="F743" s="348">
        <f t="shared" si="92"/>
        <v>0</v>
      </c>
    </row>
    <row r="744" spans="1:15" s="356" customFormat="1">
      <c r="A744" s="534"/>
      <c r="B744" s="463" t="s">
        <v>1910</v>
      </c>
      <c r="C744" s="353" t="s">
        <v>1543</v>
      </c>
      <c r="D744" s="354">
        <v>140</v>
      </c>
      <c r="E744" s="355"/>
      <c r="F744" s="348">
        <f t="shared" si="92"/>
        <v>0</v>
      </c>
    </row>
    <row r="745" spans="1:15" s="356" customFormat="1">
      <c r="A745" s="534"/>
      <c r="B745" s="463" t="s">
        <v>1911</v>
      </c>
      <c r="C745" s="353" t="s">
        <v>1543</v>
      </c>
      <c r="D745" s="354">
        <v>180</v>
      </c>
      <c r="E745" s="355"/>
      <c r="F745" s="348">
        <f t="shared" si="92"/>
        <v>0</v>
      </c>
    </row>
    <row r="746" spans="1:15" s="356" customFormat="1">
      <c r="A746" s="534"/>
      <c r="B746" s="463" t="s">
        <v>1912</v>
      </c>
      <c r="C746" s="353" t="s">
        <v>1543</v>
      </c>
      <c r="D746" s="354">
        <v>250</v>
      </c>
      <c r="E746" s="355"/>
      <c r="F746" s="348">
        <f t="shared" si="92"/>
        <v>0</v>
      </c>
    </row>
    <row r="747" spans="1:15" s="356" customFormat="1">
      <c r="A747" s="534"/>
      <c r="B747" s="463" t="s">
        <v>1913</v>
      </c>
      <c r="C747" s="353" t="s">
        <v>1543</v>
      </c>
      <c r="D747" s="354">
        <v>120</v>
      </c>
      <c r="E747" s="355"/>
      <c r="F747" s="348">
        <f t="shared" si="92"/>
        <v>0</v>
      </c>
    </row>
    <row r="748" spans="1:15">
      <c r="A748" s="534"/>
      <c r="B748" s="463" t="s">
        <v>2491</v>
      </c>
      <c r="C748" s="353" t="s">
        <v>1543</v>
      </c>
      <c r="D748" s="354">
        <v>60</v>
      </c>
      <c r="E748" s="355"/>
      <c r="F748" s="348">
        <f t="shared" si="92"/>
        <v>0</v>
      </c>
      <c r="G748" s="467"/>
      <c r="J748" s="467"/>
      <c r="K748" s="467"/>
      <c r="L748" s="467"/>
      <c r="M748" s="467"/>
      <c r="N748" s="467"/>
      <c r="O748" s="467"/>
    </row>
    <row r="749" spans="1:15">
      <c r="A749" s="534"/>
      <c r="B749" s="463" t="s">
        <v>2492</v>
      </c>
      <c r="C749" s="353" t="s">
        <v>1543</v>
      </c>
      <c r="D749" s="354">
        <v>50</v>
      </c>
      <c r="E749" s="355"/>
      <c r="F749" s="348">
        <f t="shared" si="92"/>
        <v>0</v>
      </c>
      <c r="G749" s="467"/>
      <c r="J749" s="467"/>
      <c r="K749" s="467"/>
      <c r="L749" s="467"/>
      <c r="M749" s="467"/>
      <c r="N749" s="467"/>
      <c r="O749" s="467"/>
    </row>
    <row r="750" spans="1:15">
      <c r="A750" s="534"/>
      <c r="B750" s="463" t="s">
        <v>2493</v>
      </c>
      <c r="C750" s="353" t="s">
        <v>1543</v>
      </c>
      <c r="D750" s="354">
        <v>30</v>
      </c>
      <c r="E750" s="355"/>
      <c r="F750" s="348">
        <f t="shared" si="92"/>
        <v>0</v>
      </c>
      <c r="G750" s="467"/>
      <c r="J750" s="467"/>
      <c r="K750" s="467"/>
      <c r="L750" s="467"/>
      <c r="M750" s="467"/>
      <c r="N750" s="467"/>
      <c r="O750" s="467"/>
    </row>
    <row r="751" spans="1:15" ht="78">
      <c r="A751" s="351" t="s">
        <v>2494</v>
      </c>
      <c r="B751" s="463" t="s">
        <v>2495</v>
      </c>
      <c r="C751" s="353" t="s">
        <v>1543</v>
      </c>
      <c r="D751" s="354">
        <v>4</v>
      </c>
      <c r="E751" s="355"/>
      <c r="F751" s="348">
        <f t="shared" si="92"/>
        <v>0</v>
      </c>
      <c r="G751" s="467"/>
      <c r="J751" s="467"/>
      <c r="K751" s="467"/>
      <c r="L751" s="467"/>
      <c r="M751" s="467"/>
      <c r="N751" s="467"/>
      <c r="O751" s="467"/>
    </row>
    <row r="752" spans="1:15" s="356" customFormat="1" ht="65">
      <c r="A752" s="351" t="s">
        <v>2496</v>
      </c>
      <c r="B752" s="463" t="s">
        <v>2497</v>
      </c>
      <c r="C752" s="353" t="s">
        <v>1543</v>
      </c>
      <c r="D752" s="354">
        <f>13*6</f>
        <v>78</v>
      </c>
      <c r="E752" s="355"/>
      <c r="F752" s="348">
        <f t="shared" si="92"/>
        <v>0</v>
      </c>
    </row>
    <row r="753" spans="1:6" s="356" customFormat="1" ht="52">
      <c r="A753" s="351" t="s">
        <v>2498</v>
      </c>
      <c r="B753" s="463" t="s">
        <v>2499</v>
      </c>
      <c r="C753" s="353" t="s">
        <v>1819</v>
      </c>
      <c r="D753" s="354">
        <v>10</v>
      </c>
      <c r="E753" s="355"/>
      <c r="F753" s="348">
        <f t="shared" si="92"/>
        <v>0</v>
      </c>
    </row>
    <row r="754" spans="1:6" s="356" customFormat="1" ht="152.25" customHeight="1">
      <c r="A754" s="351" t="s">
        <v>2500</v>
      </c>
      <c r="B754" s="463" t="s">
        <v>2501</v>
      </c>
      <c r="C754" s="353"/>
      <c r="D754" s="354"/>
      <c r="E754" s="355"/>
      <c r="F754" s="492"/>
    </row>
    <row r="755" spans="1:6" s="356" customFormat="1">
      <c r="A755" s="534"/>
      <c r="B755" s="463" t="s">
        <v>1814</v>
      </c>
      <c r="C755" s="353" t="s">
        <v>1543</v>
      </c>
      <c r="D755" s="354">
        <f t="shared" ref="D755:D765" si="93">D740</f>
        <v>60</v>
      </c>
      <c r="E755" s="355"/>
      <c r="F755" s="348">
        <f t="shared" ref="F755:F775" si="94">ROUND((D755*E755),2)</f>
        <v>0</v>
      </c>
    </row>
    <row r="756" spans="1:6" s="356" customFormat="1">
      <c r="A756" s="534"/>
      <c r="B756" s="463" t="s">
        <v>1815</v>
      </c>
      <c r="C756" s="353" t="s">
        <v>1543</v>
      </c>
      <c r="D756" s="354">
        <f t="shared" si="93"/>
        <v>80</v>
      </c>
      <c r="E756" s="355"/>
      <c r="F756" s="348">
        <f t="shared" si="94"/>
        <v>0</v>
      </c>
    </row>
    <row r="757" spans="1:6" s="356" customFormat="1">
      <c r="A757" s="534"/>
      <c r="B757" s="463" t="s">
        <v>1816</v>
      </c>
      <c r="C757" s="353" t="s">
        <v>1543</v>
      </c>
      <c r="D757" s="354">
        <f t="shared" si="93"/>
        <v>150</v>
      </c>
      <c r="E757" s="355"/>
      <c r="F757" s="348">
        <f t="shared" si="94"/>
        <v>0</v>
      </c>
    </row>
    <row r="758" spans="1:6" s="356" customFormat="1">
      <c r="A758" s="534"/>
      <c r="B758" s="463" t="s">
        <v>1817</v>
      </c>
      <c r="C758" s="353" t="s">
        <v>1543</v>
      </c>
      <c r="D758" s="354">
        <f t="shared" si="93"/>
        <v>250</v>
      </c>
      <c r="E758" s="355"/>
      <c r="F758" s="348">
        <f t="shared" si="94"/>
        <v>0</v>
      </c>
    </row>
    <row r="759" spans="1:6" s="356" customFormat="1">
      <c r="A759" s="534"/>
      <c r="B759" s="463" t="s">
        <v>1918</v>
      </c>
      <c r="C759" s="353" t="s">
        <v>1543</v>
      </c>
      <c r="D759" s="354">
        <f t="shared" si="93"/>
        <v>140</v>
      </c>
      <c r="E759" s="355"/>
      <c r="F759" s="348">
        <f t="shared" si="94"/>
        <v>0</v>
      </c>
    </row>
    <row r="760" spans="1:6" s="356" customFormat="1">
      <c r="A760" s="534"/>
      <c r="B760" s="463" t="s">
        <v>1919</v>
      </c>
      <c r="C760" s="353" t="s">
        <v>1543</v>
      </c>
      <c r="D760" s="354">
        <f t="shared" si="93"/>
        <v>180</v>
      </c>
      <c r="E760" s="355"/>
      <c r="F760" s="348">
        <f t="shared" si="94"/>
        <v>0</v>
      </c>
    </row>
    <row r="761" spans="1:6" s="356" customFormat="1">
      <c r="A761" s="534"/>
      <c r="B761" s="463" t="s">
        <v>1920</v>
      </c>
      <c r="C761" s="353" t="s">
        <v>1543</v>
      </c>
      <c r="D761" s="354">
        <f t="shared" si="93"/>
        <v>250</v>
      </c>
      <c r="E761" s="355"/>
      <c r="F761" s="348">
        <f t="shared" si="94"/>
        <v>0</v>
      </c>
    </row>
    <row r="762" spans="1:6" s="356" customFormat="1">
      <c r="A762" s="534"/>
      <c r="B762" s="463" t="s">
        <v>1921</v>
      </c>
      <c r="C762" s="353" t="s">
        <v>1543</v>
      </c>
      <c r="D762" s="354">
        <f t="shared" si="93"/>
        <v>120</v>
      </c>
      <c r="E762" s="355"/>
      <c r="F762" s="348">
        <f t="shared" si="94"/>
        <v>0</v>
      </c>
    </row>
    <row r="763" spans="1:6" s="356" customFormat="1">
      <c r="A763" s="534"/>
      <c r="B763" s="463" t="s">
        <v>1922</v>
      </c>
      <c r="C763" s="353" t="s">
        <v>1543</v>
      </c>
      <c r="D763" s="354">
        <f t="shared" si="93"/>
        <v>60</v>
      </c>
      <c r="E763" s="355"/>
      <c r="F763" s="348">
        <f t="shared" si="94"/>
        <v>0</v>
      </c>
    </row>
    <row r="764" spans="1:6" s="356" customFormat="1">
      <c r="A764" s="534"/>
      <c r="B764" s="463" t="s">
        <v>2502</v>
      </c>
      <c r="C764" s="353" t="s">
        <v>1543</v>
      </c>
      <c r="D764" s="354">
        <f t="shared" si="93"/>
        <v>50</v>
      </c>
      <c r="E764" s="355"/>
      <c r="F764" s="348">
        <f t="shared" si="94"/>
        <v>0</v>
      </c>
    </row>
    <row r="765" spans="1:6" s="356" customFormat="1">
      <c r="A765" s="534"/>
      <c r="B765" s="463" t="s">
        <v>2503</v>
      </c>
      <c r="C765" s="353" t="s">
        <v>1543</v>
      </c>
      <c r="D765" s="354">
        <f t="shared" si="93"/>
        <v>30</v>
      </c>
      <c r="E765" s="355"/>
      <c r="F765" s="348">
        <f t="shared" si="94"/>
        <v>0</v>
      </c>
    </row>
    <row r="766" spans="1:6" s="356" customFormat="1">
      <c r="A766" s="534"/>
      <c r="B766" s="463" t="s">
        <v>2504</v>
      </c>
      <c r="C766" s="353" t="s">
        <v>1819</v>
      </c>
      <c r="D766" s="354">
        <v>40</v>
      </c>
      <c r="E766" s="355"/>
      <c r="F766" s="348">
        <f t="shared" si="94"/>
        <v>0</v>
      </c>
    </row>
    <row r="767" spans="1:6" s="356" customFormat="1" ht="39">
      <c r="A767" s="534"/>
      <c r="B767" s="463" t="s">
        <v>2505</v>
      </c>
      <c r="C767" s="353" t="s">
        <v>1819</v>
      </c>
      <c r="D767" s="354">
        <v>80</v>
      </c>
      <c r="E767" s="355"/>
      <c r="F767" s="348">
        <f t="shared" si="94"/>
        <v>0</v>
      </c>
    </row>
    <row r="768" spans="1:6" s="356" customFormat="1" ht="65">
      <c r="A768" s="351" t="s">
        <v>2506</v>
      </c>
      <c r="B768" s="463" t="s">
        <v>2507</v>
      </c>
      <c r="C768" s="353" t="s">
        <v>39</v>
      </c>
      <c r="D768" s="354">
        <v>650</v>
      </c>
      <c r="E768" s="355"/>
      <c r="F768" s="348">
        <f t="shared" si="94"/>
        <v>0</v>
      </c>
    </row>
    <row r="769" spans="1:15" s="356" customFormat="1" ht="52">
      <c r="A769" s="351" t="s">
        <v>2508</v>
      </c>
      <c r="B769" s="463" t="s">
        <v>1927</v>
      </c>
      <c r="C769" s="353" t="s">
        <v>39</v>
      </c>
      <c r="D769" s="354">
        <v>200</v>
      </c>
      <c r="E769" s="355"/>
      <c r="F769" s="348">
        <f t="shared" si="94"/>
        <v>0</v>
      </c>
    </row>
    <row r="770" spans="1:15" s="356" customFormat="1" ht="52">
      <c r="A770" s="351" t="s">
        <v>2509</v>
      </c>
      <c r="B770" s="463" t="s">
        <v>1936</v>
      </c>
      <c r="C770" s="353" t="s">
        <v>418</v>
      </c>
      <c r="D770" s="354">
        <v>1</v>
      </c>
      <c r="E770" s="355"/>
      <c r="F770" s="348">
        <f t="shared" si="94"/>
        <v>0</v>
      </c>
    </row>
    <row r="771" spans="1:15" s="356" customFormat="1" ht="65">
      <c r="A771" s="351" t="s">
        <v>2510</v>
      </c>
      <c r="B771" s="524" t="s">
        <v>1835</v>
      </c>
      <c r="C771" s="353" t="s">
        <v>418</v>
      </c>
      <c r="D771" s="354">
        <v>1</v>
      </c>
      <c r="E771" s="355"/>
      <c r="F771" s="348">
        <f t="shared" si="94"/>
        <v>0</v>
      </c>
    </row>
    <row r="772" spans="1:15" s="356" customFormat="1" ht="39">
      <c r="A772" s="351" t="s">
        <v>2511</v>
      </c>
      <c r="B772" s="352" t="s">
        <v>1114</v>
      </c>
      <c r="C772" s="353" t="s">
        <v>418</v>
      </c>
      <c r="D772" s="354">
        <v>1</v>
      </c>
      <c r="E772" s="355"/>
      <c r="F772" s="348">
        <f t="shared" si="94"/>
        <v>0</v>
      </c>
    </row>
    <row r="773" spans="1:15" s="356" customFormat="1" ht="52">
      <c r="A773" s="351" t="s">
        <v>2512</v>
      </c>
      <c r="B773" s="352" t="s">
        <v>2513</v>
      </c>
      <c r="C773" s="353" t="s">
        <v>418</v>
      </c>
      <c r="D773" s="354">
        <v>1</v>
      </c>
      <c r="E773" s="355"/>
      <c r="F773" s="348">
        <f t="shared" si="94"/>
        <v>0</v>
      </c>
    </row>
    <row r="774" spans="1:15" s="356" customFormat="1" ht="39">
      <c r="A774" s="351" t="s">
        <v>2514</v>
      </c>
      <c r="B774" s="535" t="s">
        <v>1838</v>
      </c>
      <c r="C774" s="353" t="s">
        <v>418</v>
      </c>
      <c r="D774" s="354">
        <v>1</v>
      </c>
      <c r="E774" s="355"/>
      <c r="F774" s="348">
        <f t="shared" si="94"/>
        <v>0</v>
      </c>
    </row>
    <row r="775" spans="1:15" s="356" customFormat="1" ht="52">
      <c r="A775" s="351" t="s">
        <v>2515</v>
      </c>
      <c r="B775" s="535" t="s">
        <v>1840</v>
      </c>
      <c r="C775" s="353" t="s">
        <v>418</v>
      </c>
      <c r="D775" s="354">
        <v>1</v>
      </c>
      <c r="E775" s="355"/>
      <c r="F775" s="348">
        <f t="shared" si="94"/>
        <v>0</v>
      </c>
    </row>
    <row r="776" spans="1:15" s="356" customFormat="1" ht="39">
      <c r="A776" s="351" t="s">
        <v>2516</v>
      </c>
      <c r="B776" s="535" t="s">
        <v>2092</v>
      </c>
      <c r="C776" s="353"/>
      <c r="D776" s="354"/>
      <c r="E776" s="355"/>
      <c r="F776" s="492"/>
    </row>
    <row r="777" spans="1:15" s="356" customFormat="1">
      <c r="A777" s="534"/>
      <c r="B777" s="491" t="s">
        <v>2517</v>
      </c>
      <c r="C777" s="353" t="s">
        <v>418</v>
      </c>
      <c r="D777" s="354">
        <v>1</v>
      </c>
      <c r="E777" s="355"/>
      <c r="F777" s="348">
        <f t="shared" ref="F777:F778" si="95">ROUND((D777*E777),2)</f>
        <v>0</v>
      </c>
    </row>
    <row r="778" spans="1:15" s="356" customFormat="1" ht="26">
      <c r="A778" s="534"/>
      <c r="B778" s="491" t="s">
        <v>2518</v>
      </c>
      <c r="C778" s="511" t="s">
        <v>418</v>
      </c>
      <c r="D778" s="512">
        <v>1</v>
      </c>
      <c r="E778" s="355"/>
      <c r="F778" s="348">
        <f t="shared" si="95"/>
        <v>0</v>
      </c>
    </row>
    <row r="779" spans="1:15" s="356" customFormat="1" ht="39">
      <c r="A779" s="351" t="s">
        <v>2519</v>
      </c>
      <c r="B779" s="524" t="s">
        <v>2411</v>
      </c>
      <c r="C779" s="353"/>
      <c r="D779" s="354"/>
      <c r="E779" s="355"/>
      <c r="F779" s="492"/>
    </row>
    <row r="780" spans="1:15" s="356" customFormat="1">
      <c r="A780" s="534"/>
      <c r="B780" s="352" t="s">
        <v>2098</v>
      </c>
      <c r="C780" s="353" t="s">
        <v>418</v>
      </c>
      <c r="D780" s="354">
        <v>1</v>
      </c>
      <c r="E780" s="355"/>
      <c r="F780" s="348">
        <f t="shared" ref="F780:F783" si="96">ROUND((D780*E780),2)</f>
        <v>0</v>
      </c>
    </row>
    <row r="781" spans="1:15" s="356" customFormat="1" ht="26">
      <c r="A781" s="534"/>
      <c r="B781" s="463" t="s">
        <v>2520</v>
      </c>
      <c r="C781" s="511" t="s">
        <v>418</v>
      </c>
      <c r="D781" s="512">
        <v>1</v>
      </c>
      <c r="E781" s="355"/>
      <c r="F781" s="348">
        <f t="shared" si="96"/>
        <v>0</v>
      </c>
    </row>
    <row r="782" spans="1:15" s="356" customFormat="1" ht="39">
      <c r="A782" s="351" t="s">
        <v>2521</v>
      </c>
      <c r="B782" s="524" t="s">
        <v>2522</v>
      </c>
      <c r="C782" s="353" t="s">
        <v>418</v>
      </c>
      <c r="D782" s="354">
        <v>1</v>
      </c>
      <c r="E782" s="355"/>
      <c r="F782" s="348">
        <f t="shared" si="96"/>
        <v>0</v>
      </c>
    </row>
    <row r="783" spans="1:15" ht="39">
      <c r="A783" s="703" t="s">
        <v>2523</v>
      </c>
      <c r="B783" s="525" t="s">
        <v>2421</v>
      </c>
      <c r="C783" s="515" t="s">
        <v>418</v>
      </c>
      <c r="D783" s="516">
        <v>150</v>
      </c>
      <c r="E783" s="504"/>
      <c r="F783" s="505">
        <f t="shared" si="96"/>
        <v>0</v>
      </c>
      <c r="G783" s="467"/>
      <c r="J783" s="467"/>
      <c r="K783" s="467"/>
      <c r="L783" s="467"/>
      <c r="M783" s="467"/>
      <c r="N783" s="467"/>
      <c r="O783" s="467"/>
    </row>
    <row r="784" spans="1:15" s="356" customFormat="1" ht="39">
      <c r="A784" s="989"/>
      <c r="B784" s="517" t="s">
        <v>2524</v>
      </c>
      <c r="C784" s="526"/>
      <c r="D784" s="527"/>
      <c r="E784" s="482"/>
      <c r="F784" s="483">
        <f>SUM(F785:F939)</f>
        <v>0</v>
      </c>
    </row>
    <row r="785" spans="1:6" s="484" customFormat="1" ht="409.5">
      <c r="A785" s="659" t="s">
        <v>2525</v>
      </c>
      <c r="B785" s="506" t="s">
        <v>2526</v>
      </c>
      <c r="C785" s="520"/>
      <c r="D785" s="508"/>
      <c r="E785" s="521"/>
      <c r="F785" s="522"/>
    </row>
    <row r="786" spans="1:6" s="356" customFormat="1" ht="325">
      <c r="A786" s="351"/>
      <c r="B786" s="463" t="s">
        <v>2527</v>
      </c>
      <c r="C786" s="462"/>
      <c r="D786" s="354"/>
      <c r="E786" s="530"/>
      <c r="F786" s="513"/>
    </row>
    <row r="787" spans="1:6" s="356" customFormat="1" ht="312">
      <c r="A787" s="351"/>
      <c r="B787" s="491" t="s">
        <v>2528</v>
      </c>
      <c r="C787" s="462" t="s">
        <v>418</v>
      </c>
      <c r="D787" s="354">
        <v>3</v>
      </c>
      <c r="E787" s="355"/>
      <c r="F787" s="348">
        <f t="shared" ref="F787:F789" si="97">ROUND((D787*E787),2)</f>
        <v>0</v>
      </c>
    </row>
    <row r="788" spans="1:6" s="356" customFormat="1" ht="156">
      <c r="A788" s="351" t="s">
        <v>2529</v>
      </c>
      <c r="B788" s="463" t="s">
        <v>2530</v>
      </c>
      <c r="C788" s="462" t="s">
        <v>0</v>
      </c>
      <c r="D788" s="354">
        <v>1</v>
      </c>
      <c r="E788" s="355"/>
      <c r="F788" s="348">
        <f t="shared" si="97"/>
        <v>0</v>
      </c>
    </row>
    <row r="789" spans="1:6" s="356" customFormat="1" ht="156">
      <c r="A789" s="351" t="s">
        <v>2531</v>
      </c>
      <c r="B789" s="463" t="s">
        <v>2532</v>
      </c>
      <c r="C789" s="462" t="s">
        <v>0</v>
      </c>
      <c r="D789" s="354">
        <v>1</v>
      </c>
      <c r="E789" s="355"/>
      <c r="F789" s="348">
        <f t="shared" si="97"/>
        <v>0</v>
      </c>
    </row>
    <row r="790" spans="1:6" s="356" customFormat="1" ht="299">
      <c r="A790" s="351" t="s">
        <v>2533</v>
      </c>
      <c r="B790" s="463" t="s">
        <v>2534</v>
      </c>
      <c r="C790" s="462"/>
      <c r="D790" s="354"/>
      <c r="E790" s="355"/>
      <c r="F790" s="492"/>
    </row>
    <row r="791" spans="1:6" s="356" customFormat="1" ht="299">
      <c r="A791" s="351"/>
      <c r="B791" s="463" t="s">
        <v>2535</v>
      </c>
      <c r="C791" s="462" t="s">
        <v>418</v>
      </c>
      <c r="D791" s="354">
        <v>2</v>
      </c>
      <c r="E791" s="355"/>
      <c r="F791" s="348">
        <f t="shared" ref="F791:F793" si="98">ROUND((D791*E791),2)</f>
        <v>0</v>
      </c>
    </row>
    <row r="792" spans="1:6" s="356" customFormat="1" ht="130">
      <c r="A792" s="351" t="s">
        <v>2536</v>
      </c>
      <c r="B792" s="463" t="s">
        <v>2537</v>
      </c>
      <c r="C792" s="462" t="s">
        <v>418</v>
      </c>
      <c r="D792" s="354">
        <v>1</v>
      </c>
      <c r="E792" s="355"/>
      <c r="F792" s="348">
        <f t="shared" si="98"/>
        <v>0</v>
      </c>
    </row>
    <row r="793" spans="1:6" s="356" customFormat="1" ht="78">
      <c r="A793" s="351" t="s">
        <v>2538</v>
      </c>
      <c r="B793" s="491" t="s">
        <v>2539</v>
      </c>
      <c r="C793" s="462" t="s">
        <v>418</v>
      </c>
      <c r="D793" s="354">
        <v>2</v>
      </c>
      <c r="E793" s="355"/>
      <c r="F793" s="348">
        <f t="shared" si="98"/>
        <v>0</v>
      </c>
    </row>
    <row r="794" spans="1:6" s="356" customFormat="1" ht="39">
      <c r="A794" s="351" t="s">
        <v>2540</v>
      </c>
      <c r="B794" s="463" t="s">
        <v>2541</v>
      </c>
      <c r="C794" s="462"/>
      <c r="D794" s="354"/>
      <c r="E794" s="355"/>
      <c r="F794" s="492"/>
    </row>
    <row r="795" spans="1:6" s="356" customFormat="1" ht="91">
      <c r="A795" s="534"/>
      <c r="B795" s="491" t="s">
        <v>2542</v>
      </c>
      <c r="C795" s="462" t="s">
        <v>418</v>
      </c>
      <c r="D795" s="354">
        <v>1</v>
      </c>
      <c r="E795" s="355"/>
      <c r="F795" s="348">
        <f t="shared" ref="F795:F796" si="99">ROUND((D795*E795),2)</f>
        <v>0</v>
      </c>
    </row>
    <row r="796" spans="1:6" s="356" customFormat="1" ht="91">
      <c r="A796" s="534"/>
      <c r="B796" s="491" t="s">
        <v>2543</v>
      </c>
      <c r="C796" s="462" t="s">
        <v>418</v>
      </c>
      <c r="D796" s="354">
        <v>1</v>
      </c>
      <c r="E796" s="355"/>
      <c r="F796" s="348">
        <f t="shared" si="99"/>
        <v>0</v>
      </c>
    </row>
    <row r="797" spans="1:6" s="356" customFormat="1" ht="78">
      <c r="A797" s="351" t="s">
        <v>2544</v>
      </c>
      <c r="B797" s="463" t="s">
        <v>2545</v>
      </c>
      <c r="C797" s="462"/>
      <c r="D797" s="354"/>
      <c r="E797" s="355"/>
      <c r="F797" s="492"/>
    </row>
    <row r="798" spans="1:6" s="356" customFormat="1" ht="91">
      <c r="A798" s="534"/>
      <c r="B798" s="491" t="s">
        <v>2546</v>
      </c>
      <c r="C798" s="462" t="s">
        <v>418</v>
      </c>
      <c r="D798" s="354">
        <v>2</v>
      </c>
      <c r="E798" s="355"/>
      <c r="F798" s="348">
        <f t="shared" ref="F798:F804" si="100">ROUND((D798*E798),2)</f>
        <v>0</v>
      </c>
    </row>
    <row r="799" spans="1:6" s="356" customFormat="1" ht="91">
      <c r="A799" s="534"/>
      <c r="B799" s="491" t="s">
        <v>2547</v>
      </c>
      <c r="C799" s="462" t="s">
        <v>418</v>
      </c>
      <c r="D799" s="354">
        <v>2</v>
      </c>
      <c r="E799" s="355"/>
      <c r="F799" s="348">
        <f t="shared" si="100"/>
        <v>0</v>
      </c>
    </row>
    <row r="800" spans="1:6" s="356" customFormat="1" ht="91">
      <c r="A800" s="534"/>
      <c r="B800" s="491" t="s">
        <v>2548</v>
      </c>
      <c r="C800" s="462" t="s">
        <v>418</v>
      </c>
      <c r="D800" s="354">
        <v>2</v>
      </c>
      <c r="E800" s="355"/>
      <c r="F800" s="348">
        <f t="shared" si="100"/>
        <v>0</v>
      </c>
    </row>
    <row r="801" spans="1:6" s="356" customFormat="1" ht="91">
      <c r="A801" s="534"/>
      <c r="B801" s="491" t="s">
        <v>2549</v>
      </c>
      <c r="C801" s="462" t="s">
        <v>418</v>
      </c>
      <c r="D801" s="354">
        <v>2</v>
      </c>
      <c r="E801" s="355"/>
      <c r="F801" s="348">
        <f t="shared" si="100"/>
        <v>0</v>
      </c>
    </row>
    <row r="802" spans="1:6" s="356" customFormat="1" ht="91">
      <c r="A802" s="534"/>
      <c r="B802" s="491" t="s">
        <v>2550</v>
      </c>
      <c r="C802" s="462" t="s">
        <v>418</v>
      </c>
      <c r="D802" s="354">
        <v>2</v>
      </c>
      <c r="E802" s="355"/>
      <c r="F802" s="348">
        <f t="shared" si="100"/>
        <v>0</v>
      </c>
    </row>
    <row r="803" spans="1:6" s="356" customFormat="1" ht="91">
      <c r="A803" s="534"/>
      <c r="B803" s="491" t="s">
        <v>2551</v>
      </c>
      <c r="C803" s="462" t="s">
        <v>418</v>
      </c>
      <c r="D803" s="354">
        <v>2</v>
      </c>
      <c r="E803" s="355"/>
      <c r="F803" s="348">
        <f t="shared" si="100"/>
        <v>0</v>
      </c>
    </row>
    <row r="804" spans="1:6" s="356" customFormat="1" ht="91">
      <c r="A804" s="534"/>
      <c r="B804" s="491" t="s">
        <v>2552</v>
      </c>
      <c r="C804" s="462" t="s">
        <v>418</v>
      </c>
      <c r="D804" s="354">
        <v>2</v>
      </c>
      <c r="E804" s="355"/>
      <c r="F804" s="348">
        <f t="shared" si="100"/>
        <v>0</v>
      </c>
    </row>
    <row r="805" spans="1:6" s="356" customFormat="1" ht="65">
      <c r="A805" s="351" t="s">
        <v>2553</v>
      </c>
      <c r="B805" s="463" t="s">
        <v>2554</v>
      </c>
      <c r="C805" s="462"/>
      <c r="D805" s="354"/>
      <c r="E805" s="355"/>
      <c r="F805" s="492"/>
    </row>
    <row r="806" spans="1:6" s="356" customFormat="1" ht="104">
      <c r="A806" s="534"/>
      <c r="B806" s="491" t="s">
        <v>2555</v>
      </c>
      <c r="C806" s="462" t="s">
        <v>418</v>
      </c>
      <c r="D806" s="354">
        <v>1</v>
      </c>
      <c r="E806" s="355"/>
      <c r="F806" s="348">
        <f t="shared" ref="F806:F807" si="101">ROUND((D806*E806),2)</f>
        <v>0</v>
      </c>
    </row>
    <row r="807" spans="1:6" s="356" customFormat="1" ht="104">
      <c r="A807" s="534"/>
      <c r="B807" s="491" t="s">
        <v>2556</v>
      </c>
      <c r="C807" s="462" t="s">
        <v>418</v>
      </c>
      <c r="D807" s="354">
        <v>1</v>
      </c>
      <c r="E807" s="355"/>
      <c r="F807" s="348">
        <f t="shared" si="101"/>
        <v>0</v>
      </c>
    </row>
    <row r="808" spans="1:6" s="356" customFormat="1" ht="65">
      <c r="A808" s="351" t="s">
        <v>2557</v>
      </c>
      <c r="B808" s="463" t="s">
        <v>2558</v>
      </c>
      <c r="C808" s="462"/>
      <c r="D808" s="354"/>
      <c r="E808" s="355"/>
      <c r="F808" s="492"/>
    </row>
    <row r="809" spans="1:6" s="356" customFormat="1">
      <c r="A809" s="534"/>
      <c r="B809" s="463" t="s">
        <v>2559</v>
      </c>
      <c r="C809" s="462" t="s">
        <v>0</v>
      </c>
      <c r="D809" s="354">
        <v>2</v>
      </c>
      <c r="E809" s="355"/>
      <c r="F809" s="348">
        <f t="shared" ref="F809:F813" si="102">ROUND((D809*E809),2)</f>
        <v>0</v>
      </c>
    </row>
    <row r="810" spans="1:6" s="356" customFormat="1">
      <c r="A810" s="534"/>
      <c r="B810" s="463" t="s">
        <v>2560</v>
      </c>
      <c r="C810" s="462" t="s">
        <v>0</v>
      </c>
      <c r="D810" s="354">
        <v>20</v>
      </c>
      <c r="E810" s="355"/>
      <c r="F810" s="348">
        <f t="shared" si="102"/>
        <v>0</v>
      </c>
    </row>
    <row r="811" spans="1:6" s="356" customFormat="1">
      <c r="A811" s="534"/>
      <c r="B811" s="463" t="s">
        <v>2561</v>
      </c>
      <c r="C811" s="462" t="s">
        <v>0</v>
      </c>
      <c r="D811" s="354">
        <v>22</v>
      </c>
      <c r="E811" s="355"/>
      <c r="F811" s="348">
        <f t="shared" si="102"/>
        <v>0</v>
      </c>
    </row>
    <row r="812" spans="1:6" s="356" customFormat="1">
      <c r="A812" s="534"/>
      <c r="B812" s="463" t="s">
        <v>2562</v>
      </c>
      <c r="C812" s="462" t="s">
        <v>0</v>
      </c>
      <c r="D812" s="354">
        <v>8</v>
      </c>
      <c r="E812" s="355"/>
      <c r="F812" s="348">
        <f t="shared" si="102"/>
        <v>0</v>
      </c>
    </row>
    <row r="813" spans="1:6" s="356" customFormat="1">
      <c r="A813" s="534"/>
      <c r="B813" s="463" t="s">
        <v>2563</v>
      </c>
      <c r="C813" s="462" t="s">
        <v>0</v>
      </c>
      <c r="D813" s="354">
        <v>6</v>
      </c>
      <c r="E813" s="355"/>
      <c r="F813" s="348">
        <f t="shared" si="102"/>
        <v>0</v>
      </c>
    </row>
    <row r="814" spans="1:6" s="356" customFormat="1" ht="78">
      <c r="A814" s="351" t="s">
        <v>2564</v>
      </c>
      <c r="B814" s="463" t="s">
        <v>2565</v>
      </c>
      <c r="C814" s="462"/>
      <c r="D814" s="354"/>
      <c r="E814" s="355"/>
      <c r="F814" s="492"/>
    </row>
    <row r="815" spans="1:6" s="356" customFormat="1">
      <c r="A815" s="534"/>
      <c r="B815" s="463" t="s">
        <v>2566</v>
      </c>
      <c r="C815" s="462" t="s">
        <v>0</v>
      </c>
      <c r="D815" s="354">
        <v>12</v>
      </c>
      <c r="E815" s="355"/>
      <c r="F815" s="348">
        <f t="shared" ref="F815:F816" si="103">ROUND((D815*E815),2)</f>
        <v>0</v>
      </c>
    </row>
    <row r="816" spans="1:6" s="356" customFormat="1" ht="26">
      <c r="A816" s="534"/>
      <c r="B816" s="463" t="s">
        <v>2567</v>
      </c>
      <c r="C816" s="532" t="s">
        <v>0</v>
      </c>
      <c r="D816" s="512">
        <v>3</v>
      </c>
      <c r="E816" s="355"/>
      <c r="F816" s="348">
        <f t="shared" si="103"/>
        <v>0</v>
      </c>
    </row>
    <row r="817" spans="1:6" s="356" customFormat="1" ht="52">
      <c r="A817" s="351" t="s">
        <v>2568</v>
      </c>
      <c r="B817" s="463" t="s">
        <v>1882</v>
      </c>
      <c r="C817" s="462"/>
      <c r="D817" s="354"/>
      <c r="E817" s="355"/>
      <c r="F817" s="492"/>
    </row>
    <row r="818" spans="1:6" s="356" customFormat="1">
      <c r="A818" s="534"/>
      <c r="B818" s="465" t="s">
        <v>2430</v>
      </c>
      <c r="C818" s="462" t="s">
        <v>0</v>
      </c>
      <c r="D818" s="354">
        <v>28</v>
      </c>
      <c r="E818" s="355"/>
      <c r="F818" s="348">
        <f t="shared" ref="F818:F826" si="104">ROUND((D818*E818),2)</f>
        <v>0</v>
      </c>
    </row>
    <row r="819" spans="1:6" s="356" customFormat="1">
      <c r="A819" s="534"/>
      <c r="B819" s="465" t="s">
        <v>2569</v>
      </c>
      <c r="C819" s="462" t="s">
        <v>0</v>
      </c>
      <c r="D819" s="354">
        <v>4</v>
      </c>
      <c r="E819" s="355"/>
      <c r="F819" s="348">
        <f t="shared" si="104"/>
        <v>0</v>
      </c>
    </row>
    <row r="820" spans="1:6" s="356" customFormat="1">
      <c r="A820" s="534"/>
      <c r="B820" s="465" t="s">
        <v>2570</v>
      </c>
      <c r="C820" s="462" t="s">
        <v>0</v>
      </c>
      <c r="D820" s="354">
        <v>8</v>
      </c>
      <c r="E820" s="355"/>
      <c r="F820" s="348">
        <f t="shared" si="104"/>
        <v>0</v>
      </c>
    </row>
    <row r="821" spans="1:6" s="356" customFormat="1">
      <c r="A821" s="534"/>
      <c r="B821" s="465" t="s">
        <v>1877</v>
      </c>
      <c r="C821" s="462" t="s">
        <v>0</v>
      </c>
      <c r="D821" s="354">
        <v>2</v>
      </c>
      <c r="E821" s="355"/>
      <c r="F821" s="348">
        <f t="shared" si="104"/>
        <v>0</v>
      </c>
    </row>
    <row r="822" spans="1:6" s="356" customFormat="1">
      <c r="A822" s="534"/>
      <c r="B822" s="465" t="s">
        <v>1883</v>
      </c>
      <c r="C822" s="462" t="s">
        <v>0</v>
      </c>
      <c r="D822" s="354">
        <v>4</v>
      </c>
      <c r="E822" s="355"/>
      <c r="F822" s="348">
        <f t="shared" si="104"/>
        <v>0</v>
      </c>
    </row>
    <row r="823" spans="1:6" s="356" customFormat="1">
      <c r="A823" s="534"/>
      <c r="B823" s="465" t="s">
        <v>1884</v>
      </c>
      <c r="C823" s="462" t="s">
        <v>0</v>
      </c>
      <c r="D823" s="354">
        <v>1</v>
      </c>
      <c r="E823" s="355"/>
      <c r="F823" s="348">
        <f t="shared" si="104"/>
        <v>0</v>
      </c>
    </row>
    <row r="824" spans="1:6" s="356" customFormat="1">
      <c r="A824" s="534"/>
      <c r="B824" s="465" t="s">
        <v>1885</v>
      </c>
      <c r="C824" s="462" t="s">
        <v>0</v>
      </c>
      <c r="D824" s="354">
        <v>1</v>
      </c>
      <c r="E824" s="355"/>
      <c r="F824" s="348">
        <f t="shared" si="104"/>
        <v>0</v>
      </c>
    </row>
    <row r="825" spans="1:6" s="356" customFormat="1">
      <c r="A825" s="534"/>
      <c r="B825" s="465" t="s">
        <v>1886</v>
      </c>
      <c r="C825" s="462" t="s">
        <v>0</v>
      </c>
      <c r="D825" s="354">
        <v>12</v>
      </c>
      <c r="E825" s="355"/>
      <c r="F825" s="348">
        <f t="shared" si="104"/>
        <v>0</v>
      </c>
    </row>
    <row r="826" spans="1:6" s="356" customFormat="1" ht="26">
      <c r="A826" s="534"/>
      <c r="B826" s="465" t="s">
        <v>1887</v>
      </c>
      <c r="C826" s="532" t="s">
        <v>0</v>
      </c>
      <c r="D826" s="512">
        <v>6</v>
      </c>
      <c r="E826" s="355"/>
      <c r="F826" s="348">
        <f t="shared" si="104"/>
        <v>0</v>
      </c>
    </row>
    <row r="827" spans="1:6" s="356" customFormat="1" ht="52">
      <c r="A827" s="351" t="s">
        <v>2571</v>
      </c>
      <c r="B827" s="463" t="s">
        <v>2572</v>
      </c>
      <c r="C827" s="462"/>
      <c r="D827" s="354"/>
      <c r="E827" s="355"/>
      <c r="F827" s="492"/>
    </row>
    <row r="828" spans="1:6" s="356" customFormat="1">
      <c r="A828" s="534"/>
      <c r="B828" s="463" t="s">
        <v>2560</v>
      </c>
      <c r="C828" s="462" t="s">
        <v>0</v>
      </c>
      <c r="D828" s="354">
        <v>4</v>
      </c>
      <c r="E828" s="355"/>
      <c r="F828" s="348">
        <f t="shared" ref="F828:F830" si="105">ROUND((D828*E828),2)</f>
        <v>0</v>
      </c>
    </row>
    <row r="829" spans="1:6" s="356" customFormat="1">
      <c r="A829" s="534"/>
      <c r="B829" s="463" t="s">
        <v>2561</v>
      </c>
      <c r="C829" s="462" t="s">
        <v>0</v>
      </c>
      <c r="D829" s="354">
        <v>8</v>
      </c>
      <c r="E829" s="355"/>
      <c r="F829" s="348">
        <f t="shared" si="105"/>
        <v>0</v>
      </c>
    </row>
    <row r="830" spans="1:6" s="356" customFormat="1" ht="26">
      <c r="A830" s="534"/>
      <c r="B830" s="463" t="s">
        <v>2573</v>
      </c>
      <c r="C830" s="462" t="s">
        <v>0</v>
      </c>
      <c r="D830" s="354">
        <v>2</v>
      </c>
      <c r="E830" s="355"/>
      <c r="F830" s="348">
        <f t="shared" si="105"/>
        <v>0</v>
      </c>
    </row>
    <row r="831" spans="1:6" s="356" customFormat="1" ht="52">
      <c r="A831" s="351" t="s">
        <v>2574</v>
      </c>
      <c r="B831" s="463" t="s">
        <v>2575</v>
      </c>
      <c r="C831" s="462"/>
      <c r="D831" s="354"/>
      <c r="E831" s="355"/>
      <c r="F831" s="492"/>
    </row>
    <row r="832" spans="1:6" s="356" customFormat="1">
      <c r="A832" s="534"/>
      <c r="B832" s="465" t="s">
        <v>1883</v>
      </c>
      <c r="C832" s="462" t="s">
        <v>0</v>
      </c>
      <c r="D832" s="354">
        <v>2</v>
      </c>
      <c r="E832" s="355"/>
      <c r="F832" s="348">
        <f t="shared" ref="F832:F834" si="106">ROUND((D832*E832),2)</f>
        <v>0</v>
      </c>
    </row>
    <row r="833" spans="1:6" s="356" customFormat="1">
      <c r="A833" s="534"/>
      <c r="B833" s="465" t="s">
        <v>1886</v>
      </c>
      <c r="C833" s="462" t="s">
        <v>0</v>
      </c>
      <c r="D833" s="354">
        <v>5</v>
      </c>
      <c r="E833" s="355"/>
      <c r="F833" s="348">
        <f t="shared" si="106"/>
        <v>0</v>
      </c>
    </row>
    <row r="834" spans="1:6" s="356" customFormat="1" ht="26">
      <c r="A834" s="534"/>
      <c r="B834" s="465" t="s">
        <v>1887</v>
      </c>
      <c r="C834" s="532" t="s">
        <v>0</v>
      </c>
      <c r="D834" s="512">
        <v>1</v>
      </c>
      <c r="E834" s="355"/>
      <c r="F834" s="348">
        <f t="shared" si="106"/>
        <v>0</v>
      </c>
    </row>
    <row r="835" spans="1:6" s="356" customFormat="1" ht="65">
      <c r="A835" s="351" t="s">
        <v>2576</v>
      </c>
      <c r="B835" s="463" t="s">
        <v>2577</v>
      </c>
      <c r="C835" s="462"/>
      <c r="D835" s="354"/>
      <c r="E835" s="355"/>
      <c r="F835" s="492"/>
    </row>
    <row r="836" spans="1:6" s="356" customFormat="1">
      <c r="A836" s="534"/>
      <c r="B836" s="463" t="s">
        <v>2560</v>
      </c>
      <c r="C836" s="462" t="s">
        <v>0</v>
      </c>
      <c r="D836" s="354">
        <v>6</v>
      </c>
      <c r="E836" s="355"/>
      <c r="F836" s="348">
        <f t="shared" ref="F836:F838" si="107">ROUND((D836*E836),2)</f>
        <v>0</v>
      </c>
    </row>
    <row r="837" spans="1:6" s="356" customFormat="1">
      <c r="A837" s="534"/>
      <c r="B837" s="463" t="s">
        <v>2561</v>
      </c>
      <c r="C837" s="462" t="s">
        <v>0</v>
      </c>
      <c r="D837" s="354">
        <v>8</v>
      </c>
      <c r="E837" s="355"/>
      <c r="F837" s="348">
        <f t="shared" si="107"/>
        <v>0</v>
      </c>
    </row>
    <row r="838" spans="1:6" s="356" customFormat="1">
      <c r="A838" s="534"/>
      <c r="B838" s="463" t="s">
        <v>2562</v>
      </c>
      <c r="C838" s="462" t="s">
        <v>0</v>
      </c>
      <c r="D838" s="354">
        <v>3</v>
      </c>
      <c r="E838" s="355"/>
      <c r="F838" s="348">
        <f t="shared" si="107"/>
        <v>0</v>
      </c>
    </row>
    <row r="839" spans="1:6" s="356" customFormat="1" ht="52">
      <c r="A839" s="351" t="s">
        <v>2578</v>
      </c>
      <c r="B839" s="463" t="s">
        <v>2579</v>
      </c>
      <c r="C839" s="462"/>
      <c r="D839" s="354"/>
      <c r="E839" s="355"/>
      <c r="F839" s="492"/>
    </row>
    <row r="840" spans="1:6" s="356" customFormat="1">
      <c r="A840" s="534"/>
      <c r="B840" s="465" t="s">
        <v>2580</v>
      </c>
      <c r="C840" s="462" t="s">
        <v>0</v>
      </c>
      <c r="D840" s="354">
        <v>2</v>
      </c>
      <c r="E840" s="355"/>
      <c r="F840" s="348">
        <f t="shared" ref="F840:F842" si="108">ROUND((D840*E840),2)</f>
        <v>0</v>
      </c>
    </row>
    <row r="841" spans="1:6" s="356" customFormat="1">
      <c r="A841" s="534"/>
      <c r="B841" s="465" t="s">
        <v>1883</v>
      </c>
      <c r="C841" s="462" t="s">
        <v>0</v>
      </c>
      <c r="D841" s="354">
        <v>6</v>
      </c>
      <c r="E841" s="355"/>
      <c r="F841" s="348">
        <f t="shared" si="108"/>
        <v>0</v>
      </c>
    </row>
    <row r="842" spans="1:6" s="356" customFormat="1">
      <c r="A842" s="534"/>
      <c r="B842" s="465" t="s">
        <v>1886</v>
      </c>
      <c r="C842" s="462" t="s">
        <v>0</v>
      </c>
      <c r="D842" s="354">
        <v>8</v>
      </c>
      <c r="E842" s="355"/>
      <c r="F842" s="348">
        <f t="shared" si="108"/>
        <v>0</v>
      </c>
    </row>
    <row r="843" spans="1:6" s="356" customFormat="1" ht="52">
      <c r="A843" s="351" t="s">
        <v>2581</v>
      </c>
      <c r="B843" s="463" t="s">
        <v>2582</v>
      </c>
      <c r="C843" s="462"/>
      <c r="D843" s="354"/>
      <c r="E843" s="355"/>
      <c r="F843" s="492"/>
    </row>
    <row r="844" spans="1:6" s="356" customFormat="1">
      <c r="A844" s="534"/>
      <c r="B844" s="465" t="s">
        <v>1886</v>
      </c>
      <c r="C844" s="462" t="s">
        <v>0</v>
      </c>
      <c r="D844" s="354">
        <v>6</v>
      </c>
      <c r="E844" s="355"/>
      <c r="F844" s="348">
        <f t="shared" ref="F844:F845" si="109">ROUND((D844*E844),2)</f>
        <v>0</v>
      </c>
    </row>
    <row r="845" spans="1:6" s="356" customFormat="1" ht="26">
      <c r="A845" s="534"/>
      <c r="B845" s="463" t="s">
        <v>2583</v>
      </c>
      <c r="C845" s="532" t="s">
        <v>0</v>
      </c>
      <c r="D845" s="512">
        <v>6</v>
      </c>
      <c r="E845" s="355"/>
      <c r="F845" s="348">
        <f t="shared" si="109"/>
        <v>0</v>
      </c>
    </row>
    <row r="846" spans="1:6" s="356" customFormat="1" ht="156">
      <c r="A846" s="351" t="s">
        <v>2584</v>
      </c>
      <c r="B846" s="463" t="s">
        <v>2585</v>
      </c>
      <c r="C846" s="462"/>
      <c r="D846" s="354"/>
      <c r="E846" s="355"/>
      <c r="F846" s="492"/>
    </row>
    <row r="847" spans="1:6" s="356" customFormat="1">
      <c r="A847" s="534"/>
      <c r="B847" s="463" t="s">
        <v>2560</v>
      </c>
      <c r="C847" s="462" t="s">
        <v>0</v>
      </c>
      <c r="D847" s="354">
        <v>3</v>
      </c>
      <c r="E847" s="355"/>
      <c r="F847" s="348">
        <f t="shared" ref="F847:F850" si="110">ROUND((D847*E847),2)</f>
        <v>0</v>
      </c>
    </row>
    <row r="848" spans="1:6" s="356" customFormat="1">
      <c r="A848" s="534"/>
      <c r="B848" s="463" t="s">
        <v>2561</v>
      </c>
      <c r="C848" s="462" t="s">
        <v>0</v>
      </c>
      <c r="D848" s="354">
        <v>6</v>
      </c>
      <c r="E848" s="355"/>
      <c r="F848" s="348">
        <f t="shared" si="110"/>
        <v>0</v>
      </c>
    </row>
    <row r="849" spans="1:6" s="356" customFormat="1">
      <c r="A849" s="534"/>
      <c r="B849" s="463" t="s">
        <v>2562</v>
      </c>
      <c r="C849" s="462" t="s">
        <v>0</v>
      </c>
      <c r="D849" s="354">
        <v>1</v>
      </c>
      <c r="E849" s="355"/>
      <c r="F849" s="348">
        <f t="shared" si="110"/>
        <v>0</v>
      </c>
    </row>
    <row r="850" spans="1:6" s="356" customFormat="1" ht="26">
      <c r="A850" s="534"/>
      <c r="B850" s="463" t="s">
        <v>2586</v>
      </c>
      <c r="C850" s="532" t="s">
        <v>0</v>
      </c>
      <c r="D850" s="512">
        <v>4</v>
      </c>
      <c r="E850" s="355"/>
      <c r="F850" s="348">
        <f t="shared" si="110"/>
        <v>0</v>
      </c>
    </row>
    <row r="851" spans="1:6" s="356" customFormat="1" ht="39">
      <c r="A851" s="351" t="s">
        <v>2587</v>
      </c>
      <c r="B851" s="463" t="s">
        <v>2588</v>
      </c>
      <c r="C851" s="462"/>
      <c r="D851" s="354"/>
      <c r="E851" s="355"/>
      <c r="F851" s="492"/>
    </row>
    <row r="852" spans="1:6" s="356" customFormat="1">
      <c r="A852" s="534"/>
      <c r="B852" s="463" t="s">
        <v>2589</v>
      </c>
      <c r="C852" s="462" t="s">
        <v>0</v>
      </c>
      <c r="D852" s="354">
        <v>88</v>
      </c>
      <c r="E852" s="355"/>
      <c r="F852" s="348">
        <f t="shared" ref="F852:F853" si="111">ROUND((D852*E852),2)</f>
        <v>0</v>
      </c>
    </row>
    <row r="853" spans="1:6" s="356" customFormat="1" ht="26">
      <c r="A853" s="534"/>
      <c r="B853" s="463" t="s">
        <v>2590</v>
      </c>
      <c r="C853" s="532" t="s">
        <v>0</v>
      </c>
      <c r="D853" s="512">
        <v>18</v>
      </c>
      <c r="E853" s="355"/>
      <c r="F853" s="348">
        <f t="shared" si="111"/>
        <v>0</v>
      </c>
    </row>
    <row r="854" spans="1:6" s="356" customFormat="1" ht="52">
      <c r="A854" s="351" t="s">
        <v>2591</v>
      </c>
      <c r="B854" s="463" t="s">
        <v>2592</v>
      </c>
      <c r="C854" s="462"/>
      <c r="D854" s="354"/>
      <c r="E854" s="355"/>
      <c r="F854" s="492"/>
    </row>
    <row r="855" spans="1:6" s="356" customFormat="1">
      <c r="A855" s="534"/>
      <c r="B855" s="463" t="s">
        <v>2593</v>
      </c>
      <c r="C855" s="462" t="s">
        <v>0</v>
      </c>
      <c r="D855" s="354">
        <v>10</v>
      </c>
      <c r="E855" s="355"/>
      <c r="F855" s="348">
        <f t="shared" ref="F855:F858" si="112">ROUND((D855*E855),2)</f>
        <v>0</v>
      </c>
    </row>
    <row r="856" spans="1:6" s="356" customFormat="1" ht="26">
      <c r="A856" s="534"/>
      <c r="B856" s="463" t="s">
        <v>2594</v>
      </c>
      <c r="C856" s="532" t="s">
        <v>0</v>
      </c>
      <c r="D856" s="512">
        <v>45</v>
      </c>
      <c r="E856" s="355"/>
      <c r="F856" s="348">
        <f t="shared" si="112"/>
        <v>0</v>
      </c>
    </row>
    <row r="857" spans="1:6" s="356" customFormat="1" ht="78">
      <c r="A857" s="351" t="s">
        <v>2595</v>
      </c>
      <c r="B857" s="463" t="s">
        <v>2596</v>
      </c>
      <c r="C857" s="462" t="s">
        <v>0</v>
      </c>
      <c r="D857" s="354">
        <v>2</v>
      </c>
      <c r="E857" s="355"/>
      <c r="F857" s="348">
        <f t="shared" si="112"/>
        <v>0</v>
      </c>
    </row>
    <row r="858" spans="1:6" s="356" customFormat="1" ht="65">
      <c r="A858" s="351" t="s">
        <v>2597</v>
      </c>
      <c r="B858" s="463" t="s">
        <v>2598</v>
      </c>
      <c r="C858" s="462" t="s">
        <v>0</v>
      </c>
      <c r="D858" s="354">
        <v>14</v>
      </c>
      <c r="E858" s="355"/>
      <c r="F858" s="348">
        <f t="shared" si="112"/>
        <v>0</v>
      </c>
    </row>
    <row r="859" spans="1:6" s="356" customFormat="1" ht="39">
      <c r="A859" s="351" t="s">
        <v>2599</v>
      </c>
      <c r="B859" s="463" t="s">
        <v>1898</v>
      </c>
      <c r="C859" s="462"/>
      <c r="D859" s="354"/>
      <c r="E859" s="355"/>
      <c r="F859" s="492"/>
    </row>
    <row r="860" spans="1:6" s="356" customFormat="1">
      <c r="A860" s="534"/>
      <c r="B860" s="463" t="s">
        <v>1899</v>
      </c>
      <c r="C860" s="462" t="s">
        <v>0</v>
      </c>
      <c r="D860" s="354">
        <v>12</v>
      </c>
      <c r="E860" s="355"/>
      <c r="F860" s="348">
        <f t="shared" ref="F860:F862" si="113">ROUND((D860*E860),2)</f>
        <v>0</v>
      </c>
    </row>
    <row r="861" spans="1:6" s="356" customFormat="1" ht="26">
      <c r="A861" s="534"/>
      <c r="B861" s="463" t="s">
        <v>1900</v>
      </c>
      <c r="C861" s="532" t="s">
        <v>0</v>
      </c>
      <c r="D861" s="512">
        <v>4</v>
      </c>
      <c r="E861" s="355"/>
      <c r="F861" s="348">
        <f t="shared" si="113"/>
        <v>0</v>
      </c>
    </row>
    <row r="862" spans="1:6" s="356" customFormat="1" ht="65">
      <c r="A862" s="351" t="s">
        <v>2600</v>
      </c>
      <c r="B862" s="463" t="s">
        <v>2601</v>
      </c>
      <c r="C862" s="462" t="s">
        <v>418</v>
      </c>
      <c r="D862" s="354">
        <v>1</v>
      </c>
      <c r="E862" s="355"/>
      <c r="F862" s="348">
        <f t="shared" si="113"/>
        <v>0</v>
      </c>
    </row>
    <row r="863" spans="1:6" s="356" customFormat="1" ht="65">
      <c r="A863" s="351" t="s">
        <v>2602</v>
      </c>
      <c r="B863" s="463" t="s">
        <v>2603</v>
      </c>
      <c r="C863" s="462"/>
      <c r="D863" s="354"/>
      <c r="E863" s="355"/>
      <c r="F863" s="492"/>
    </row>
    <row r="864" spans="1:6" s="356" customFormat="1">
      <c r="A864" s="534"/>
      <c r="B864" s="465" t="s">
        <v>2604</v>
      </c>
      <c r="C864" s="462" t="s">
        <v>418</v>
      </c>
      <c r="D864" s="354">
        <v>1</v>
      </c>
      <c r="E864" s="355"/>
      <c r="F864" s="348">
        <f t="shared" ref="F864:F868" si="114">ROUND((D864*E864),2)</f>
        <v>0</v>
      </c>
    </row>
    <row r="865" spans="1:15" s="356" customFormat="1">
      <c r="A865" s="534"/>
      <c r="B865" s="465" t="s">
        <v>2605</v>
      </c>
      <c r="C865" s="462" t="s">
        <v>418</v>
      </c>
      <c r="D865" s="354">
        <v>1</v>
      </c>
      <c r="E865" s="355"/>
      <c r="F865" s="348">
        <f t="shared" si="114"/>
        <v>0</v>
      </c>
    </row>
    <row r="866" spans="1:15" s="356" customFormat="1">
      <c r="A866" s="534"/>
      <c r="B866" s="465" t="s">
        <v>2606</v>
      </c>
      <c r="C866" s="462" t="s">
        <v>418</v>
      </c>
      <c r="D866" s="354">
        <v>1</v>
      </c>
      <c r="E866" s="355"/>
      <c r="F866" s="348">
        <f t="shared" si="114"/>
        <v>0</v>
      </c>
    </row>
    <row r="867" spans="1:15" s="356" customFormat="1" ht="26">
      <c r="A867" s="534"/>
      <c r="B867" s="465" t="s">
        <v>2607</v>
      </c>
      <c r="C867" s="462" t="s">
        <v>418</v>
      </c>
      <c r="D867" s="354">
        <v>1</v>
      </c>
      <c r="E867" s="355"/>
      <c r="F867" s="348">
        <f t="shared" si="114"/>
        <v>0</v>
      </c>
    </row>
    <row r="868" spans="1:15" s="356" customFormat="1" ht="39">
      <c r="A868" s="351" t="s">
        <v>2608</v>
      </c>
      <c r="B868" s="463" t="s">
        <v>2460</v>
      </c>
      <c r="C868" s="462" t="s">
        <v>418</v>
      </c>
      <c r="D868" s="354">
        <v>150</v>
      </c>
      <c r="E868" s="355"/>
      <c r="F868" s="348">
        <f t="shared" si="114"/>
        <v>0</v>
      </c>
    </row>
    <row r="869" spans="1:15" s="356" customFormat="1" ht="39">
      <c r="A869" s="351" t="s">
        <v>2609</v>
      </c>
      <c r="B869" s="463" t="s">
        <v>2610</v>
      </c>
      <c r="C869" s="462"/>
      <c r="D869" s="354"/>
      <c r="E869" s="355"/>
      <c r="F869" s="492"/>
    </row>
    <row r="870" spans="1:15" s="356" customFormat="1">
      <c r="A870" s="534"/>
      <c r="B870" s="465" t="s">
        <v>1886</v>
      </c>
      <c r="C870" s="462" t="s">
        <v>0</v>
      </c>
      <c r="D870" s="354">
        <v>4</v>
      </c>
      <c r="E870" s="355"/>
      <c r="F870" s="348">
        <f t="shared" ref="F870:F874" si="115">ROUND((D870*E870),2)</f>
        <v>0</v>
      </c>
    </row>
    <row r="871" spans="1:15" s="356" customFormat="1">
      <c r="A871" s="534"/>
      <c r="B871" s="463" t="s">
        <v>2560</v>
      </c>
      <c r="C871" s="462" t="s">
        <v>0</v>
      </c>
      <c r="D871" s="354">
        <v>3</v>
      </c>
      <c r="E871" s="355"/>
      <c r="F871" s="348">
        <f t="shared" si="115"/>
        <v>0</v>
      </c>
    </row>
    <row r="872" spans="1:15" s="356" customFormat="1" ht="26">
      <c r="A872" s="534"/>
      <c r="B872" s="463" t="s">
        <v>2583</v>
      </c>
      <c r="C872" s="532" t="s">
        <v>0</v>
      </c>
      <c r="D872" s="512">
        <v>12</v>
      </c>
      <c r="E872" s="355"/>
      <c r="F872" s="348">
        <f t="shared" si="115"/>
        <v>0</v>
      </c>
    </row>
    <row r="873" spans="1:15" s="356" customFormat="1" ht="78">
      <c r="A873" s="351" t="s">
        <v>2611</v>
      </c>
      <c r="B873" s="463" t="s">
        <v>1794</v>
      </c>
      <c r="C873" s="462" t="s">
        <v>418</v>
      </c>
      <c r="D873" s="354">
        <v>12</v>
      </c>
      <c r="E873" s="355"/>
      <c r="F873" s="348">
        <f t="shared" si="115"/>
        <v>0</v>
      </c>
    </row>
    <row r="874" spans="1:15" s="356" customFormat="1" ht="78">
      <c r="A874" s="351" t="s">
        <v>2612</v>
      </c>
      <c r="B874" s="463" t="s">
        <v>2463</v>
      </c>
      <c r="C874" s="462" t="s">
        <v>418</v>
      </c>
      <c r="D874" s="354">
        <v>2</v>
      </c>
      <c r="E874" s="355"/>
      <c r="F874" s="348">
        <f t="shared" si="115"/>
        <v>0</v>
      </c>
    </row>
    <row r="875" spans="1:15" s="356" customFormat="1" ht="104">
      <c r="A875" s="351" t="s">
        <v>2613</v>
      </c>
      <c r="B875" s="463" t="s">
        <v>2614</v>
      </c>
      <c r="C875" s="462"/>
      <c r="D875" s="354"/>
      <c r="E875" s="355"/>
      <c r="F875" s="492"/>
    </row>
    <row r="876" spans="1:15" s="356" customFormat="1">
      <c r="A876" s="534"/>
      <c r="B876" s="463" t="s">
        <v>2615</v>
      </c>
      <c r="C876" s="462" t="s">
        <v>1543</v>
      </c>
      <c r="D876" s="354">
        <v>80</v>
      </c>
      <c r="E876" s="355"/>
      <c r="F876" s="348">
        <f t="shared" ref="F876:F886" si="116">ROUND((D876*E876),2)</f>
        <v>0</v>
      </c>
    </row>
    <row r="877" spans="1:15" s="356" customFormat="1">
      <c r="A877" s="534"/>
      <c r="B877" s="465" t="s">
        <v>1790</v>
      </c>
      <c r="C877" s="462" t="s">
        <v>1543</v>
      </c>
      <c r="D877" s="354">
        <v>120</v>
      </c>
      <c r="E877" s="355"/>
      <c r="F877" s="348">
        <f t="shared" si="116"/>
        <v>0</v>
      </c>
    </row>
    <row r="878" spans="1:15">
      <c r="A878" s="534"/>
      <c r="B878" s="463" t="s">
        <v>2616</v>
      </c>
      <c r="C878" s="462" t="s">
        <v>1543</v>
      </c>
      <c r="D878" s="354">
        <v>80</v>
      </c>
      <c r="E878" s="355"/>
      <c r="F878" s="348">
        <f t="shared" si="116"/>
        <v>0</v>
      </c>
      <c r="G878" s="467"/>
      <c r="J878" s="467"/>
      <c r="K878" s="467"/>
      <c r="L878" s="467"/>
      <c r="M878" s="467"/>
      <c r="N878" s="467"/>
      <c r="O878" s="467"/>
    </row>
    <row r="879" spans="1:15" s="356" customFormat="1">
      <c r="A879" s="534"/>
      <c r="B879" s="463" t="s">
        <v>2617</v>
      </c>
      <c r="C879" s="462" t="s">
        <v>1543</v>
      </c>
      <c r="D879" s="354">
        <v>250</v>
      </c>
      <c r="E879" s="355"/>
      <c r="F879" s="348">
        <f t="shared" si="116"/>
        <v>0</v>
      </c>
    </row>
    <row r="880" spans="1:15" s="356" customFormat="1">
      <c r="A880" s="534"/>
      <c r="B880" s="463" t="s">
        <v>2618</v>
      </c>
      <c r="C880" s="462" t="s">
        <v>1543</v>
      </c>
      <c r="D880" s="354">
        <v>180</v>
      </c>
      <c r="E880" s="355"/>
      <c r="F880" s="348">
        <f t="shared" si="116"/>
        <v>0</v>
      </c>
    </row>
    <row r="881" spans="1:6" s="356" customFormat="1">
      <c r="A881" s="534"/>
      <c r="B881" s="463" t="s">
        <v>2619</v>
      </c>
      <c r="C881" s="462" t="s">
        <v>1543</v>
      </c>
      <c r="D881" s="354">
        <v>220</v>
      </c>
      <c r="E881" s="355"/>
      <c r="F881" s="348">
        <f t="shared" si="116"/>
        <v>0</v>
      </c>
    </row>
    <row r="882" spans="1:6" s="356" customFormat="1">
      <c r="A882" s="534"/>
      <c r="B882" s="463" t="s">
        <v>2620</v>
      </c>
      <c r="C882" s="462" t="s">
        <v>1543</v>
      </c>
      <c r="D882" s="354">
        <v>380</v>
      </c>
      <c r="E882" s="355"/>
      <c r="F882" s="348">
        <f t="shared" si="116"/>
        <v>0</v>
      </c>
    </row>
    <row r="883" spans="1:6" s="356" customFormat="1">
      <c r="A883" s="534"/>
      <c r="B883" s="463" t="s">
        <v>2621</v>
      </c>
      <c r="C883" s="462" t="s">
        <v>1543</v>
      </c>
      <c r="D883" s="354">
        <v>150</v>
      </c>
      <c r="E883" s="355"/>
      <c r="F883" s="348">
        <f t="shared" si="116"/>
        <v>0</v>
      </c>
    </row>
    <row r="884" spans="1:6" s="356" customFormat="1">
      <c r="A884" s="534"/>
      <c r="B884" s="463" t="s">
        <v>2622</v>
      </c>
      <c r="C884" s="462" t="s">
        <v>1543</v>
      </c>
      <c r="D884" s="354">
        <v>330</v>
      </c>
      <c r="E884" s="355"/>
      <c r="F884" s="348">
        <f t="shared" si="116"/>
        <v>0</v>
      </c>
    </row>
    <row r="885" spans="1:6" s="356" customFormat="1">
      <c r="A885" s="534"/>
      <c r="B885" s="463" t="s">
        <v>2623</v>
      </c>
      <c r="C885" s="462" t="s">
        <v>1543</v>
      </c>
      <c r="D885" s="354">
        <v>60</v>
      </c>
      <c r="E885" s="355"/>
      <c r="F885" s="348">
        <f t="shared" si="116"/>
        <v>0</v>
      </c>
    </row>
    <row r="886" spans="1:6" s="356" customFormat="1" ht="26">
      <c r="A886" s="534"/>
      <c r="B886" s="463" t="s">
        <v>2624</v>
      </c>
      <c r="C886" s="462" t="s">
        <v>1543</v>
      </c>
      <c r="D886" s="354">
        <v>10</v>
      </c>
      <c r="E886" s="355"/>
      <c r="F886" s="348">
        <f t="shared" si="116"/>
        <v>0</v>
      </c>
    </row>
    <row r="887" spans="1:6" s="356" customFormat="1" ht="78">
      <c r="A887" s="351" t="s">
        <v>2625</v>
      </c>
      <c r="B887" s="463" t="s">
        <v>2626</v>
      </c>
      <c r="C887" s="462"/>
      <c r="D887" s="354"/>
      <c r="E887" s="355"/>
      <c r="F887" s="492"/>
    </row>
    <row r="888" spans="1:6" s="356" customFormat="1">
      <c r="A888" s="534"/>
      <c r="B888" s="463" t="s">
        <v>1785</v>
      </c>
      <c r="C888" s="462" t="s">
        <v>1543</v>
      </c>
      <c r="D888" s="354">
        <v>150</v>
      </c>
      <c r="E888" s="355"/>
      <c r="F888" s="348">
        <f t="shared" ref="F888:F889" si="117">ROUND((D888*E888),2)</f>
        <v>0</v>
      </c>
    </row>
    <row r="889" spans="1:6" s="356" customFormat="1" ht="26">
      <c r="A889" s="534"/>
      <c r="B889" s="463" t="s">
        <v>1786</v>
      </c>
      <c r="C889" s="532" t="s">
        <v>1543</v>
      </c>
      <c r="D889" s="512">
        <v>150</v>
      </c>
      <c r="E889" s="355"/>
      <c r="F889" s="348">
        <f t="shared" si="117"/>
        <v>0</v>
      </c>
    </row>
    <row r="890" spans="1:6" s="356" customFormat="1" ht="78">
      <c r="A890" s="351" t="s">
        <v>2627</v>
      </c>
      <c r="B890" s="463" t="s">
        <v>2628</v>
      </c>
      <c r="C890" s="462"/>
      <c r="D890" s="354"/>
      <c r="E890" s="355"/>
      <c r="F890" s="492"/>
    </row>
    <row r="891" spans="1:6" s="356" customFormat="1">
      <c r="A891" s="534"/>
      <c r="B891" s="536" t="s">
        <v>2629</v>
      </c>
      <c r="C891" s="462" t="s">
        <v>1543</v>
      </c>
      <c r="D891" s="354">
        <v>20</v>
      </c>
      <c r="E891" s="355"/>
      <c r="F891" s="348">
        <f t="shared" ref="F891:F898" si="118">ROUND((D891*E891),2)</f>
        <v>0</v>
      </c>
    </row>
    <row r="892" spans="1:6" s="356" customFormat="1">
      <c r="A892" s="534"/>
      <c r="B892" s="536" t="s">
        <v>2630</v>
      </c>
      <c r="C892" s="462" t="s">
        <v>1543</v>
      </c>
      <c r="D892" s="354">
        <v>10</v>
      </c>
      <c r="E892" s="355"/>
      <c r="F892" s="348">
        <f t="shared" si="118"/>
        <v>0</v>
      </c>
    </row>
    <row r="893" spans="1:6" s="356" customFormat="1">
      <c r="A893" s="534"/>
      <c r="B893" s="536" t="s">
        <v>2631</v>
      </c>
      <c r="C893" s="462" t="s">
        <v>1543</v>
      </c>
      <c r="D893" s="354">
        <v>10</v>
      </c>
      <c r="E893" s="355"/>
      <c r="F893" s="348">
        <f t="shared" si="118"/>
        <v>0</v>
      </c>
    </row>
    <row r="894" spans="1:6" s="356" customFormat="1" ht="65">
      <c r="A894" s="351" t="s">
        <v>2632</v>
      </c>
      <c r="B894" s="463" t="s">
        <v>2633</v>
      </c>
      <c r="C894" s="462" t="s">
        <v>39</v>
      </c>
      <c r="D894" s="354">
        <v>125</v>
      </c>
      <c r="E894" s="355"/>
      <c r="F894" s="348">
        <f t="shared" si="118"/>
        <v>0</v>
      </c>
    </row>
    <row r="895" spans="1:6" s="356" customFormat="1" ht="52">
      <c r="A895" s="351" t="s">
        <v>2634</v>
      </c>
      <c r="B895" s="463" t="s">
        <v>2635</v>
      </c>
      <c r="C895" s="462" t="s">
        <v>1819</v>
      </c>
      <c r="D895" s="354">
        <v>8</v>
      </c>
      <c r="E895" s="355"/>
      <c r="F895" s="348">
        <f t="shared" si="118"/>
        <v>0</v>
      </c>
    </row>
    <row r="896" spans="1:6" s="356" customFormat="1" ht="52">
      <c r="A896" s="351" t="s">
        <v>2636</v>
      </c>
      <c r="B896" s="463" t="s">
        <v>2637</v>
      </c>
      <c r="C896" s="462" t="s">
        <v>0</v>
      </c>
      <c r="D896" s="354">
        <v>200</v>
      </c>
      <c r="E896" s="355"/>
      <c r="F896" s="348">
        <f t="shared" si="118"/>
        <v>0</v>
      </c>
    </row>
    <row r="897" spans="1:15" s="356" customFormat="1" ht="78">
      <c r="A897" s="351" t="s">
        <v>2638</v>
      </c>
      <c r="B897" s="463" t="s">
        <v>2639</v>
      </c>
      <c r="C897" s="462" t="s">
        <v>39</v>
      </c>
      <c r="D897" s="354">
        <v>450</v>
      </c>
      <c r="E897" s="355"/>
      <c r="F897" s="348">
        <f t="shared" si="118"/>
        <v>0</v>
      </c>
    </row>
    <row r="898" spans="1:15" s="356" customFormat="1" ht="52">
      <c r="A898" s="351" t="s">
        <v>2640</v>
      </c>
      <c r="B898" s="524" t="s">
        <v>2641</v>
      </c>
      <c r="C898" s="462" t="s">
        <v>418</v>
      </c>
      <c r="D898" s="354">
        <v>1</v>
      </c>
      <c r="E898" s="355"/>
      <c r="F898" s="348">
        <f t="shared" si="118"/>
        <v>0</v>
      </c>
    </row>
    <row r="899" spans="1:15" s="356" customFormat="1" ht="156">
      <c r="A899" s="351" t="s">
        <v>2642</v>
      </c>
      <c r="B899" s="463" t="s">
        <v>2643</v>
      </c>
      <c r="C899" s="462"/>
      <c r="D899" s="354"/>
      <c r="E899" s="355"/>
      <c r="F899" s="492"/>
    </row>
    <row r="900" spans="1:15" s="356" customFormat="1">
      <c r="A900" s="534"/>
      <c r="B900" s="463" t="s">
        <v>2644</v>
      </c>
      <c r="C900" s="462" t="s">
        <v>1543</v>
      </c>
      <c r="D900" s="354">
        <f t="shared" ref="D900:D910" si="119">D876</f>
        <v>80</v>
      </c>
      <c r="E900" s="355"/>
      <c r="F900" s="348">
        <f t="shared" ref="F900:F928" si="120">ROUND((D900*E900),2)</f>
        <v>0</v>
      </c>
    </row>
    <row r="901" spans="1:15" s="356" customFormat="1">
      <c r="A901" s="534"/>
      <c r="B901" s="465" t="s">
        <v>2645</v>
      </c>
      <c r="C901" s="462" t="s">
        <v>1543</v>
      </c>
      <c r="D901" s="354">
        <f t="shared" si="119"/>
        <v>120</v>
      </c>
      <c r="E901" s="355"/>
      <c r="F901" s="348">
        <f t="shared" si="120"/>
        <v>0</v>
      </c>
    </row>
    <row r="902" spans="1:15">
      <c r="A902" s="534"/>
      <c r="B902" s="463" t="s">
        <v>1816</v>
      </c>
      <c r="C902" s="462" t="s">
        <v>1543</v>
      </c>
      <c r="D902" s="354">
        <f t="shared" si="119"/>
        <v>80</v>
      </c>
      <c r="E902" s="355"/>
      <c r="F902" s="348">
        <f t="shared" si="120"/>
        <v>0</v>
      </c>
      <c r="G902" s="467"/>
      <c r="J902" s="467"/>
      <c r="K902" s="467"/>
      <c r="L902" s="467"/>
      <c r="M902" s="467"/>
      <c r="N902" s="467"/>
      <c r="O902" s="467"/>
    </row>
    <row r="903" spans="1:15" s="356" customFormat="1">
      <c r="A903" s="534"/>
      <c r="B903" s="463" t="s">
        <v>1817</v>
      </c>
      <c r="C903" s="462" t="s">
        <v>1543</v>
      </c>
      <c r="D903" s="354">
        <f t="shared" si="119"/>
        <v>250</v>
      </c>
      <c r="E903" s="355"/>
      <c r="F903" s="348">
        <f t="shared" si="120"/>
        <v>0</v>
      </c>
    </row>
    <row r="904" spans="1:15" s="356" customFormat="1">
      <c r="A904" s="534"/>
      <c r="B904" s="463" t="s">
        <v>1918</v>
      </c>
      <c r="C904" s="462" t="s">
        <v>1543</v>
      </c>
      <c r="D904" s="354">
        <f t="shared" si="119"/>
        <v>180</v>
      </c>
      <c r="E904" s="355"/>
      <c r="F904" s="348">
        <f t="shared" si="120"/>
        <v>0</v>
      </c>
    </row>
    <row r="905" spans="1:15" s="356" customFormat="1">
      <c r="A905" s="534"/>
      <c r="B905" s="463" t="s">
        <v>1919</v>
      </c>
      <c r="C905" s="462" t="s">
        <v>1543</v>
      </c>
      <c r="D905" s="354">
        <f t="shared" si="119"/>
        <v>220</v>
      </c>
      <c r="E905" s="355"/>
      <c r="F905" s="348">
        <f t="shared" si="120"/>
        <v>0</v>
      </c>
    </row>
    <row r="906" spans="1:15" s="356" customFormat="1">
      <c r="A906" s="534"/>
      <c r="B906" s="463" t="s">
        <v>1920</v>
      </c>
      <c r="C906" s="462" t="s">
        <v>1543</v>
      </c>
      <c r="D906" s="354">
        <f t="shared" si="119"/>
        <v>380</v>
      </c>
      <c r="E906" s="355"/>
      <c r="F906" s="348">
        <f t="shared" si="120"/>
        <v>0</v>
      </c>
    </row>
    <row r="907" spans="1:15" s="356" customFormat="1">
      <c r="A907" s="534"/>
      <c r="B907" s="463" t="s">
        <v>1921</v>
      </c>
      <c r="C907" s="462" t="s">
        <v>1543</v>
      </c>
      <c r="D907" s="354">
        <f t="shared" si="119"/>
        <v>150</v>
      </c>
      <c r="E907" s="355"/>
      <c r="F907" s="348">
        <f t="shared" si="120"/>
        <v>0</v>
      </c>
    </row>
    <row r="908" spans="1:15" s="356" customFormat="1">
      <c r="A908" s="534"/>
      <c r="B908" s="463" t="s">
        <v>2646</v>
      </c>
      <c r="C908" s="462" t="s">
        <v>1543</v>
      </c>
      <c r="D908" s="354">
        <f t="shared" si="119"/>
        <v>330</v>
      </c>
      <c r="E908" s="355"/>
      <c r="F908" s="348">
        <f t="shared" si="120"/>
        <v>0</v>
      </c>
    </row>
    <row r="909" spans="1:15" s="356" customFormat="1">
      <c r="A909" s="534"/>
      <c r="B909" s="463" t="s">
        <v>2647</v>
      </c>
      <c r="C909" s="462" t="s">
        <v>1543</v>
      </c>
      <c r="D909" s="354">
        <f t="shared" si="119"/>
        <v>60</v>
      </c>
      <c r="E909" s="355"/>
      <c r="F909" s="348">
        <f t="shared" si="120"/>
        <v>0</v>
      </c>
    </row>
    <row r="910" spans="1:15" s="356" customFormat="1">
      <c r="A910" s="534"/>
      <c r="B910" s="463" t="s">
        <v>2648</v>
      </c>
      <c r="C910" s="462" t="s">
        <v>1543</v>
      </c>
      <c r="D910" s="354">
        <f t="shared" si="119"/>
        <v>10</v>
      </c>
      <c r="E910" s="355"/>
      <c r="F910" s="348">
        <f t="shared" si="120"/>
        <v>0</v>
      </c>
    </row>
    <row r="911" spans="1:15" s="356" customFormat="1">
      <c r="A911" s="534"/>
      <c r="B911" s="463" t="s">
        <v>2649</v>
      </c>
      <c r="C911" s="462" t="s">
        <v>1543</v>
      </c>
      <c r="D911" s="354">
        <f>D888</f>
        <v>150</v>
      </c>
      <c r="E911" s="355"/>
      <c r="F911" s="348">
        <f t="shared" si="120"/>
        <v>0</v>
      </c>
    </row>
    <row r="912" spans="1:15" s="356" customFormat="1">
      <c r="A912" s="534"/>
      <c r="B912" s="463" t="s">
        <v>2650</v>
      </c>
      <c r="C912" s="462" t="s">
        <v>1543</v>
      </c>
      <c r="D912" s="354">
        <f>D889</f>
        <v>150</v>
      </c>
      <c r="E912" s="355"/>
      <c r="F912" s="348">
        <f t="shared" si="120"/>
        <v>0</v>
      </c>
    </row>
    <row r="913" spans="1:6" s="356" customFormat="1" ht="65">
      <c r="A913" s="534"/>
      <c r="B913" s="463" t="s">
        <v>2651</v>
      </c>
      <c r="C913" s="462" t="s">
        <v>1819</v>
      </c>
      <c r="D913" s="354">
        <v>80</v>
      </c>
      <c r="E913" s="355"/>
      <c r="F913" s="348">
        <f t="shared" si="120"/>
        <v>0</v>
      </c>
    </row>
    <row r="914" spans="1:6" s="356" customFormat="1" ht="52">
      <c r="A914" s="534"/>
      <c r="B914" s="463" t="s">
        <v>2652</v>
      </c>
      <c r="C914" s="462" t="s">
        <v>1819</v>
      </c>
      <c r="D914" s="354">
        <v>185</v>
      </c>
      <c r="E914" s="355"/>
      <c r="F914" s="348">
        <f t="shared" si="120"/>
        <v>0</v>
      </c>
    </row>
    <row r="915" spans="1:6" s="356" customFormat="1" ht="65">
      <c r="A915" s="534"/>
      <c r="B915" s="463" t="s">
        <v>2653</v>
      </c>
      <c r="C915" s="462" t="s">
        <v>1638</v>
      </c>
      <c r="D915" s="354">
        <v>20</v>
      </c>
      <c r="E915" s="355"/>
      <c r="F915" s="348">
        <f t="shared" si="120"/>
        <v>0</v>
      </c>
    </row>
    <row r="916" spans="1:6" s="356" customFormat="1" ht="52">
      <c r="A916" s="351" t="s">
        <v>2654</v>
      </c>
      <c r="B916" s="463" t="s">
        <v>2655</v>
      </c>
      <c r="C916" s="462" t="s">
        <v>418</v>
      </c>
      <c r="D916" s="354">
        <v>1</v>
      </c>
      <c r="E916" s="355"/>
      <c r="F916" s="348">
        <f t="shared" si="120"/>
        <v>0</v>
      </c>
    </row>
    <row r="917" spans="1:6" s="356" customFormat="1" ht="39">
      <c r="A917" s="351" t="s">
        <v>2656</v>
      </c>
      <c r="B917" s="463" t="s">
        <v>2657</v>
      </c>
      <c r="C917" s="462" t="s">
        <v>418</v>
      </c>
      <c r="D917" s="354">
        <v>1</v>
      </c>
      <c r="E917" s="355"/>
      <c r="F917" s="348">
        <f t="shared" si="120"/>
        <v>0</v>
      </c>
    </row>
    <row r="918" spans="1:6" s="356" customFormat="1" ht="39">
      <c r="A918" s="351" t="s">
        <v>2658</v>
      </c>
      <c r="B918" s="463" t="s">
        <v>2659</v>
      </c>
      <c r="C918" s="462" t="s">
        <v>1325</v>
      </c>
      <c r="D918" s="354">
        <v>4</v>
      </c>
      <c r="E918" s="355"/>
      <c r="F918" s="348">
        <f t="shared" si="120"/>
        <v>0</v>
      </c>
    </row>
    <row r="919" spans="1:6" s="356" customFormat="1" ht="65">
      <c r="A919" s="351" t="s">
        <v>2660</v>
      </c>
      <c r="B919" s="463" t="s">
        <v>2661</v>
      </c>
      <c r="C919" s="353" t="s">
        <v>0</v>
      </c>
      <c r="D919" s="354">
        <v>10</v>
      </c>
      <c r="E919" s="355"/>
      <c r="F919" s="348">
        <f t="shared" si="120"/>
        <v>0</v>
      </c>
    </row>
    <row r="920" spans="1:6" s="356" customFormat="1" ht="39">
      <c r="A920" s="351" t="s">
        <v>2662</v>
      </c>
      <c r="B920" s="352" t="s">
        <v>1114</v>
      </c>
      <c r="C920" s="462" t="s">
        <v>418</v>
      </c>
      <c r="D920" s="354">
        <v>1</v>
      </c>
      <c r="E920" s="355"/>
      <c r="F920" s="348">
        <f t="shared" si="120"/>
        <v>0</v>
      </c>
    </row>
    <row r="921" spans="1:6" s="356" customFormat="1" ht="52">
      <c r="A921" s="351" t="s">
        <v>2663</v>
      </c>
      <c r="B921" s="463" t="s">
        <v>1936</v>
      </c>
      <c r="C921" s="462" t="s">
        <v>418</v>
      </c>
      <c r="D921" s="354">
        <v>1</v>
      </c>
      <c r="E921" s="355"/>
      <c r="F921" s="348">
        <f t="shared" si="120"/>
        <v>0</v>
      </c>
    </row>
    <row r="922" spans="1:6" s="356" customFormat="1" ht="130">
      <c r="A922" s="351" t="s">
        <v>2664</v>
      </c>
      <c r="B922" s="463" t="s">
        <v>2665</v>
      </c>
      <c r="C922" s="462" t="s">
        <v>418</v>
      </c>
      <c r="D922" s="354">
        <v>1</v>
      </c>
      <c r="E922" s="355"/>
      <c r="F922" s="348">
        <f t="shared" si="120"/>
        <v>0</v>
      </c>
    </row>
    <row r="923" spans="1:6" s="356" customFormat="1" ht="65">
      <c r="A923" s="351" t="s">
        <v>2666</v>
      </c>
      <c r="B923" s="463" t="s">
        <v>2667</v>
      </c>
      <c r="C923" s="462" t="s">
        <v>418</v>
      </c>
      <c r="D923" s="354">
        <v>6</v>
      </c>
      <c r="E923" s="355"/>
      <c r="F923" s="348">
        <f t="shared" si="120"/>
        <v>0</v>
      </c>
    </row>
    <row r="924" spans="1:6" s="356" customFormat="1" ht="26">
      <c r="A924" s="351" t="s">
        <v>2668</v>
      </c>
      <c r="B924" s="463" t="s">
        <v>2669</v>
      </c>
      <c r="C924" s="462" t="s">
        <v>39</v>
      </c>
      <c r="D924" s="354">
        <v>312</v>
      </c>
      <c r="E924" s="355"/>
      <c r="F924" s="348">
        <f t="shared" si="120"/>
        <v>0</v>
      </c>
    </row>
    <row r="925" spans="1:6" s="356" customFormat="1" ht="39">
      <c r="A925" s="351" t="s">
        <v>2670</v>
      </c>
      <c r="B925" s="463" t="s">
        <v>2671</v>
      </c>
      <c r="C925" s="462" t="s">
        <v>418</v>
      </c>
      <c r="D925" s="354">
        <v>3</v>
      </c>
      <c r="E925" s="355"/>
      <c r="F925" s="348">
        <f t="shared" si="120"/>
        <v>0</v>
      </c>
    </row>
    <row r="926" spans="1:6" s="356" customFormat="1" ht="52">
      <c r="A926" s="351" t="s">
        <v>2672</v>
      </c>
      <c r="B926" s="524" t="s">
        <v>2673</v>
      </c>
      <c r="C926" s="462" t="s">
        <v>418</v>
      </c>
      <c r="D926" s="354">
        <v>1</v>
      </c>
      <c r="E926" s="355"/>
      <c r="F926" s="348">
        <f t="shared" si="120"/>
        <v>0</v>
      </c>
    </row>
    <row r="927" spans="1:6" s="356" customFormat="1" ht="39">
      <c r="A927" s="351" t="s">
        <v>2674</v>
      </c>
      <c r="B927" s="535" t="s">
        <v>1838</v>
      </c>
      <c r="C927" s="462" t="s">
        <v>418</v>
      </c>
      <c r="D927" s="354">
        <v>1</v>
      </c>
      <c r="E927" s="355"/>
      <c r="F927" s="348">
        <f t="shared" si="120"/>
        <v>0</v>
      </c>
    </row>
    <row r="928" spans="1:6" s="356" customFormat="1" ht="52">
      <c r="A928" s="351" t="s">
        <v>2675</v>
      </c>
      <c r="B928" s="535" t="s">
        <v>1840</v>
      </c>
      <c r="C928" s="462" t="s">
        <v>418</v>
      </c>
      <c r="D928" s="354">
        <v>1</v>
      </c>
      <c r="E928" s="355"/>
      <c r="F928" s="348">
        <f t="shared" si="120"/>
        <v>0</v>
      </c>
    </row>
    <row r="929" spans="1:15" s="356" customFormat="1" ht="52">
      <c r="A929" s="351" t="s">
        <v>2676</v>
      </c>
      <c r="B929" s="463" t="s">
        <v>2677</v>
      </c>
      <c r="C929" s="462"/>
      <c r="D929" s="354"/>
      <c r="E929" s="355"/>
      <c r="F929" s="492"/>
    </row>
    <row r="930" spans="1:15" s="356" customFormat="1">
      <c r="A930" s="534"/>
      <c r="B930" s="352" t="s">
        <v>2678</v>
      </c>
      <c r="C930" s="462" t="s">
        <v>418</v>
      </c>
      <c r="D930" s="354">
        <v>3</v>
      </c>
      <c r="E930" s="355"/>
      <c r="F930" s="348">
        <f t="shared" ref="F930:F939" si="121">ROUND((D930*E930),2)</f>
        <v>0</v>
      </c>
    </row>
    <row r="931" spans="1:15" s="356" customFormat="1">
      <c r="A931" s="534"/>
      <c r="B931" s="352" t="s">
        <v>2679</v>
      </c>
      <c r="C931" s="462" t="s">
        <v>418</v>
      </c>
      <c r="D931" s="354">
        <v>2</v>
      </c>
      <c r="E931" s="355"/>
      <c r="F931" s="348">
        <f t="shared" si="121"/>
        <v>0</v>
      </c>
    </row>
    <row r="932" spans="1:15" s="356" customFormat="1" ht="26">
      <c r="A932" s="534"/>
      <c r="B932" s="352" t="s">
        <v>2680</v>
      </c>
      <c r="C932" s="532" t="s">
        <v>418</v>
      </c>
      <c r="D932" s="512">
        <v>14</v>
      </c>
      <c r="E932" s="355"/>
      <c r="F932" s="348">
        <f t="shared" si="121"/>
        <v>0</v>
      </c>
    </row>
    <row r="933" spans="1:15" s="356" customFormat="1" ht="39">
      <c r="A933" s="351" t="s">
        <v>2681</v>
      </c>
      <c r="B933" s="524" t="s">
        <v>2411</v>
      </c>
      <c r="C933" s="462"/>
      <c r="D933" s="354"/>
      <c r="E933" s="355"/>
      <c r="F933" s="348"/>
    </row>
    <row r="934" spans="1:15" s="356" customFormat="1">
      <c r="A934" s="534"/>
      <c r="B934" s="352" t="s">
        <v>2098</v>
      </c>
      <c r="C934" s="462" t="s">
        <v>418</v>
      </c>
      <c r="D934" s="354">
        <v>1</v>
      </c>
      <c r="E934" s="355"/>
      <c r="F934" s="348">
        <f t="shared" si="121"/>
        <v>0</v>
      </c>
    </row>
    <row r="935" spans="1:15" s="356" customFormat="1">
      <c r="A935" s="534"/>
      <c r="B935" s="463" t="s">
        <v>2099</v>
      </c>
      <c r="C935" s="462" t="s">
        <v>418</v>
      </c>
      <c r="D935" s="354">
        <v>1</v>
      </c>
      <c r="E935" s="355"/>
      <c r="F935" s="348">
        <f t="shared" si="121"/>
        <v>0</v>
      </c>
    </row>
    <row r="936" spans="1:15" s="356" customFormat="1" ht="26">
      <c r="A936" s="534"/>
      <c r="B936" s="352" t="s">
        <v>2682</v>
      </c>
      <c r="C936" s="532" t="s">
        <v>418</v>
      </c>
      <c r="D936" s="512">
        <v>1</v>
      </c>
      <c r="E936" s="355"/>
      <c r="F936" s="348">
        <f t="shared" si="121"/>
        <v>0</v>
      </c>
    </row>
    <row r="937" spans="1:15" s="356" customFormat="1" ht="52">
      <c r="A937" s="351" t="s">
        <v>2683</v>
      </c>
      <c r="B937" s="524" t="s">
        <v>2684</v>
      </c>
      <c r="C937" s="462" t="s">
        <v>418</v>
      </c>
      <c r="D937" s="354">
        <v>1</v>
      </c>
      <c r="E937" s="355"/>
      <c r="F937" s="348">
        <f t="shared" si="121"/>
        <v>0</v>
      </c>
    </row>
    <row r="938" spans="1:15" ht="39">
      <c r="A938" s="351" t="s">
        <v>2685</v>
      </c>
      <c r="B938" s="524" t="s">
        <v>2686</v>
      </c>
      <c r="C938" s="462" t="s">
        <v>418</v>
      </c>
      <c r="D938" s="354">
        <v>80</v>
      </c>
      <c r="E938" s="355"/>
      <c r="F938" s="348">
        <f t="shared" si="121"/>
        <v>0</v>
      </c>
      <c r="G938" s="467"/>
      <c r="J938" s="467"/>
      <c r="K938" s="467"/>
      <c r="L938" s="467"/>
      <c r="M938" s="467"/>
      <c r="N938" s="467"/>
      <c r="O938" s="467"/>
    </row>
    <row r="939" spans="1:15" s="356" customFormat="1" ht="39">
      <c r="A939" s="703" t="s">
        <v>2687</v>
      </c>
      <c r="B939" s="525" t="s">
        <v>2688</v>
      </c>
      <c r="C939" s="533" t="s">
        <v>418</v>
      </c>
      <c r="D939" s="516">
        <v>1</v>
      </c>
      <c r="E939" s="504"/>
      <c r="F939" s="505">
        <f t="shared" si="121"/>
        <v>0</v>
      </c>
    </row>
    <row r="940" spans="1:15" s="356" customFormat="1" ht="39">
      <c r="A940" s="989"/>
      <c r="B940" s="517" t="s">
        <v>2689</v>
      </c>
      <c r="C940" s="526"/>
      <c r="D940" s="527"/>
      <c r="E940" s="482"/>
      <c r="F940" s="483">
        <f>SUM(F941:F1061)</f>
        <v>0</v>
      </c>
    </row>
    <row r="941" spans="1:15" s="356" customFormat="1" ht="299">
      <c r="A941" s="616"/>
      <c r="B941" s="537" t="s">
        <v>2690</v>
      </c>
      <c r="C941" s="538"/>
      <c r="D941" s="539"/>
      <c r="E941" s="540"/>
      <c r="F941" s="541"/>
    </row>
    <row r="942" spans="1:15" ht="65">
      <c r="A942" s="351" t="s">
        <v>2691</v>
      </c>
      <c r="B942" s="524" t="s">
        <v>2692</v>
      </c>
      <c r="C942" s="353" t="s">
        <v>418</v>
      </c>
      <c r="D942" s="466">
        <v>1</v>
      </c>
      <c r="E942" s="355"/>
      <c r="F942" s="348">
        <f t="shared" ref="F942" si="122">ROUND((D942*E942),2)</f>
        <v>0</v>
      </c>
      <c r="G942" s="467"/>
      <c r="J942" s="467"/>
      <c r="K942" s="467"/>
      <c r="L942" s="467"/>
      <c r="M942" s="467"/>
      <c r="N942" s="467"/>
      <c r="O942" s="467"/>
    </row>
    <row r="943" spans="1:15" s="356" customFormat="1" ht="52">
      <c r="A943" s="351" t="s">
        <v>2693</v>
      </c>
      <c r="B943" s="463" t="s">
        <v>2694</v>
      </c>
      <c r="C943" s="462"/>
      <c r="D943" s="354"/>
      <c r="E943" s="355"/>
      <c r="F943" s="492"/>
    </row>
    <row r="944" spans="1:15" s="356" customFormat="1" ht="247">
      <c r="A944" s="534"/>
      <c r="B944" s="463" t="s">
        <v>2695</v>
      </c>
      <c r="C944" s="462" t="s">
        <v>418</v>
      </c>
      <c r="D944" s="354">
        <v>1</v>
      </c>
      <c r="E944" s="355"/>
      <c r="F944" s="348">
        <f t="shared" ref="F944:F945" si="123">ROUND((D944*E944),2)</f>
        <v>0</v>
      </c>
    </row>
    <row r="945" spans="1:6" s="356" customFormat="1" ht="273">
      <c r="A945" s="534"/>
      <c r="B945" s="463" t="s">
        <v>2696</v>
      </c>
      <c r="C945" s="462" t="s">
        <v>418</v>
      </c>
      <c r="D945" s="354">
        <v>2</v>
      </c>
      <c r="E945" s="355"/>
      <c r="F945" s="348">
        <f t="shared" si="123"/>
        <v>0</v>
      </c>
    </row>
    <row r="946" spans="1:6" s="356" customFormat="1" ht="52">
      <c r="A946" s="351" t="s">
        <v>2697</v>
      </c>
      <c r="B946" s="463" t="s">
        <v>2698</v>
      </c>
      <c r="C946" s="462"/>
      <c r="D946" s="354"/>
      <c r="E946" s="355"/>
      <c r="F946" s="492"/>
    </row>
    <row r="947" spans="1:6" s="356" customFormat="1" ht="130">
      <c r="A947" s="534"/>
      <c r="B947" s="542" t="s">
        <v>2699</v>
      </c>
      <c r="C947" s="543" t="s">
        <v>418</v>
      </c>
      <c r="D947" s="544">
        <v>1</v>
      </c>
      <c r="E947" s="355"/>
      <c r="F947" s="348">
        <f t="shared" ref="F947:F949" si="124">ROUND((D947*E947),2)</f>
        <v>0</v>
      </c>
    </row>
    <row r="948" spans="1:6" s="356" customFormat="1" ht="130">
      <c r="A948" s="534"/>
      <c r="B948" s="491" t="s">
        <v>2700</v>
      </c>
      <c r="C948" s="462" t="s">
        <v>418</v>
      </c>
      <c r="D948" s="354">
        <v>1</v>
      </c>
      <c r="E948" s="355"/>
      <c r="F948" s="348">
        <f t="shared" si="124"/>
        <v>0</v>
      </c>
    </row>
    <row r="949" spans="1:6" s="356" customFormat="1" ht="130">
      <c r="A949" s="534"/>
      <c r="B949" s="491" t="s">
        <v>2701</v>
      </c>
      <c r="C949" s="462" t="s">
        <v>418</v>
      </c>
      <c r="D949" s="354">
        <v>1</v>
      </c>
      <c r="E949" s="355"/>
      <c r="F949" s="348">
        <f t="shared" si="124"/>
        <v>0</v>
      </c>
    </row>
    <row r="950" spans="1:6" s="356" customFormat="1" ht="78">
      <c r="A950" s="351" t="s">
        <v>2702</v>
      </c>
      <c r="B950" s="463" t="s">
        <v>2545</v>
      </c>
      <c r="C950" s="462"/>
      <c r="D950" s="354"/>
      <c r="E950" s="355"/>
      <c r="F950" s="492"/>
    </row>
    <row r="951" spans="1:6" s="356" customFormat="1" ht="91">
      <c r="A951" s="534"/>
      <c r="B951" s="491" t="s">
        <v>2703</v>
      </c>
      <c r="C951" s="462" t="s">
        <v>418</v>
      </c>
      <c r="D951" s="354">
        <v>2</v>
      </c>
      <c r="E951" s="355"/>
      <c r="F951" s="348">
        <f t="shared" ref="F951:F957" si="125">ROUND((D951*E951),2)</f>
        <v>0</v>
      </c>
    </row>
    <row r="952" spans="1:6" s="356" customFormat="1" ht="91">
      <c r="A952" s="534"/>
      <c r="B952" s="491" t="s">
        <v>2704</v>
      </c>
      <c r="C952" s="462" t="s">
        <v>418</v>
      </c>
      <c r="D952" s="354">
        <v>2</v>
      </c>
      <c r="E952" s="355"/>
      <c r="F952" s="348">
        <f t="shared" si="125"/>
        <v>0</v>
      </c>
    </row>
    <row r="953" spans="1:6" s="356" customFormat="1" ht="91">
      <c r="A953" s="534"/>
      <c r="B953" s="491" t="s">
        <v>2705</v>
      </c>
      <c r="C953" s="462" t="s">
        <v>418</v>
      </c>
      <c r="D953" s="354">
        <v>2</v>
      </c>
      <c r="E953" s="355"/>
      <c r="F953" s="348">
        <f t="shared" si="125"/>
        <v>0</v>
      </c>
    </row>
    <row r="954" spans="1:6" s="356" customFormat="1" ht="143">
      <c r="A954" s="351" t="s">
        <v>2706</v>
      </c>
      <c r="B954" s="463" t="s">
        <v>2707</v>
      </c>
      <c r="C954" s="462" t="s">
        <v>0</v>
      </c>
      <c r="D954" s="354">
        <v>1</v>
      </c>
      <c r="E954" s="355"/>
      <c r="F954" s="348">
        <f t="shared" si="125"/>
        <v>0</v>
      </c>
    </row>
    <row r="955" spans="1:6" s="356" customFormat="1" ht="65">
      <c r="A955" s="351" t="s">
        <v>2708</v>
      </c>
      <c r="B955" s="463" t="s">
        <v>2709</v>
      </c>
      <c r="C955" s="462"/>
      <c r="D955" s="354"/>
      <c r="E955" s="355"/>
      <c r="F955" s="348"/>
    </row>
    <row r="956" spans="1:6" s="356" customFormat="1" ht="104">
      <c r="A956" s="534"/>
      <c r="B956" s="491" t="s">
        <v>2710</v>
      </c>
      <c r="C956" s="462" t="s">
        <v>418</v>
      </c>
      <c r="D956" s="354">
        <v>1</v>
      </c>
      <c r="E956" s="355"/>
      <c r="F956" s="348">
        <f t="shared" ref="F956" si="126">ROUND((D956*E956),2)</f>
        <v>0</v>
      </c>
    </row>
    <row r="957" spans="1:6" s="356" customFormat="1" ht="104">
      <c r="A957" s="534"/>
      <c r="B957" s="491" t="s">
        <v>2711</v>
      </c>
      <c r="C957" s="462" t="s">
        <v>418</v>
      </c>
      <c r="D957" s="354">
        <v>1</v>
      </c>
      <c r="E957" s="355"/>
      <c r="F957" s="348">
        <f t="shared" si="125"/>
        <v>0</v>
      </c>
    </row>
    <row r="958" spans="1:6" s="356" customFormat="1" ht="65">
      <c r="A958" s="351" t="s">
        <v>2712</v>
      </c>
      <c r="B958" s="463" t="s">
        <v>2713</v>
      </c>
      <c r="C958" s="462"/>
      <c r="D958" s="354"/>
      <c r="E958" s="355"/>
      <c r="F958" s="492"/>
    </row>
    <row r="959" spans="1:6" s="356" customFormat="1">
      <c r="A959" s="534"/>
      <c r="B959" s="463" t="s">
        <v>2559</v>
      </c>
      <c r="C959" s="462" t="s">
        <v>0</v>
      </c>
      <c r="D959" s="354">
        <v>2</v>
      </c>
      <c r="E959" s="355"/>
      <c r="F959" s="348">
        <f t="shared" ref="F959:F962" si="127">ROUND((D959*E959),2)</f>
        <v>0</v>
      </c>
    </row>
    <row r="960" spans="1:6" s="356" customFormat="1">
      <c r="A960" s="534"/>
      <c r="B960" s="463" t="s">
        <v>2714</v>
      </c>
      <c r="C960" s="462" t="s">
        <v>0</v>
      </c>
      <c r="D960" s="354">
        <v>2</v>
      </c>
      <c r="E960" s="355"/>
      <c r="F960" s="348">
        <f t="shared" si="127"/>
        <v>0</v>
      </c>
    </row>
    <row r="961" spans="1:6" s="356" customFormat="1">
      <c r="A961" s="534"/>
      <c r="B961" s="463" t="s">
        <v>2561</v>
      </c>
      <c r="C961" s="462" t="s">
        <v>0</v>
      </c>
      <c r="D961" s="354">
        <v>4</v>
      </c>
      <c r="E961" s="355"/>
      <c r="F961" s="348">
        <f t="shared" si="127"/>
        <v>0</v>
      </c>
    </row>
    <row r="962" spans="1:6" s="356" customFormat="1" ht="26">
      <c r="A962" s="534"/>
      <c r="B962" s="463" t="s">
        <v>2573</v>
      </c>
      <c r="C962" s="462" t="s">
        <v>0</v>
      </c>
      <c r="D962" s="354">
        <v>2</v>
      </c>
      <c r="E962" s="355"/>
      <c r="F962" s="348">
        <f t="shared" si="127"/>
        <v>0</v>
      </c>
    </row>
    <row r="963" spans="1:6" s="356" customFormat="1" ht="52">
      <c r="A963" s="351" t="s">
        <v>2715</v>
      </c>
      <c r="B963" s="463" t="s">
        <v>2716</v>
      </c>
      <c r="C963" s="462"/>
      <c r="D963" s="354"/>
      <c r="E963" s="355"/>
      <c r="F963" s="492"/>
    </row>
    <row r="964" spans="1:6" s="356" customFormat="1">
      <c r="A964" s="534"/>
      <c r="B964" s="465" t="s">
        <v>2430</v>
      </c>
      <c r="C964" s="462" t="s">
        <v>0</v>
      </c>
      <c r="D964" s="354">
        <v>14</v>
      </c>
      <c r="E964" s="355"/>
      <c r="F964" s="348">
        <f t="shared" ref="F964:F972" si="128">ROUND((D964*E964),2)</f>
        <v>0</v>
      </c>
    </row>
    <row r="965" spans="1:6" s="356" customFormat="1">
      <c r="A965" s="534"/>
      <c r="B965" s="465" t="s">
        <v>2717</v>
      </c>
      <c r="C965" s="462" t="s">
        <v>0</v>
      </c>
      <c r="D965" s="354">
        <v>1</v>
      </c>
      <c r="E965" s="355"/>
      <c r="F965" s="348">
        <f t="shared" si="128"/>
        <v>0</v>
      </c>
    </row>
    <row r="966" spans="1:6" s="356" customFormat="1">
      <c r="A966" s="534"/>
      <c r="B966" s="465" t="s">
        <v>2718</v>
      </c>
      <c r="C966" s="462" t="s">
        <v>0</v>
      </c>
      <c r="D966" s="354">
        <v>3</v>
      </c>
      <c r="E966" s="355"/>
      <c r="F966" s="348">
        <f t="shared" si="128"/>
        <v>0</v>
      </c>
    </row>
    <row r="967" spans="1:6" s="356" customFormat="1">
      <c r="A967" s="534"/>
      <c r="B967" s="465" t="s">
        <v>1877</v>
      </c>
      <c r="C967" s="462" t="s">
        <v>0</v>
      </c>
      <c r="D967" s="354">
        <v>1</v>
      </c>
      <c r="E967" s="355"/>
      <c r="F967" s="348">
        <f t="shared" si="128"/>
        <v>0</v>
      </c>
    </row>
    <row r="968" spans="1:6" s="356" customFormat="1">
      <c r="A968" s="534"/>
      <c r="B968" s="465" t="s">
        <v>1883</v>
      </c>
      <c r="C968" s="462" t="s">
        <v>0</v>
      </c>
      <c r="D968" s="354">
        <v>6</v>
      </c>
      <c r="E968" s="355"/>
      <c r="F968" s="348">
        <f t="shared" si="128"/>
        <v>0</v>
      </c>
    </row>
    <row r="969" spans="1:6" s="356" customFormat="1">
      <c r="A969" s="534"/>
      <c r="B969" s="465" t="s">
        <v>1884</v>
      </c>
      <c r="C969" s="462" t="s">
        <v>0</v>
      </c>
      <c r="D969" s="354">
        <v>1</v>
      </c>
      <c r="E969" s="355"/>
      <c r="F969" s="348">
        <f t="shared" si="128"/>
        <v>0</v>
      </c>
    </row>
    <row r="970" spans="1:6" s="356" customFormat="1">
      <c r="A970" s="534"/>
      <c r="B970" s="465" t="s">
        <v>1885</v>
      </c>
      <c r="C970" s="462" t="s">
        <v>0</v>
      </c>
      <c r="D970" s="354">
        <v>3</v>
      </c>
      <c r="E970" s="355"/>
      <c r="F970" s="348">
        <f t="shared" si="128"/>
        <v>0</v>
      </c>
    </row>
    <row r="971" spans="1:6" s="356" customFormat="1">
      <c r="A971" s="534"/>
      <c r="B971" s="465" t="s">
        <v>1886</v>
      </c>
      <c r="C971" s="462" t="s">
        <v>0</v>
      </c>
      <c r="D971" s="354">
        <v>20</v>
      </c>
      <c r="E971" s="355"/>
      <c r="F971" s="348">
        <f t="shared" si="128"/>
        <v>0</v>
      </c>
    </row>
    <row r="972" spans="1:6" s="356" customFormat="1" ht="26">
      <c r="A972" s="534"/>
      <c r="B972" s="465" t="s">
        <v>1887</v>
      </c>
      <c r="C972" s="532" t="s">
        <v>0</v>
      </c>
      <c r="D972" s="512">
        <v>22</v>
      </c>
      <c r="E972" s="355"/>
      <c r="F972" s="348">
        <f t="shared" si="128"/>
        <v>0</v>
      </c>
    </row>
    <row r="973" spans="1:6" s="356" customFormat="1" ht="39">
      <c r="A973" s="351" t="s">
        <v>2719</v>
      </c>
      <c r="B973" s="463" t="s">
        <v>2720</v>
      </c>
      <c r="C973" s="462"/>
      <c r="D973" s="354"/>
      <c r="E973" s="355"/>
      <c r="F973" s="492"/>
    </row>
    <row r="974" spans="1:6" s="356" customFormat="1">
      <c r="A974" s="534"/>
      <c r="B974" s="463" t="s">
        <v>2561</v>
      </c>
      <c r="C974" s="462" t="s">
        <v>0</v>
      </c>
      <c r="D974" s="354">
        <v>1</v>
      </c>
      <c r="E974" s="355"/>
      <c r="F974" s="348">
        <f t="shared" ref="F974" si="129">ROUND((D974*E974),2)</f>
        <v>0</v>
      </c>
    </row>
    <row r="975" spans="1:6" s="356" customFormat="1" ht="52">
      <c r="A975" s="351" t="s">
        <v>2721</v>
      </c>
      <c r="B975" s="463" t="s">
        <v>2722</v>
      </c>
      <c r="C975" s="462"/>
      <c r="D975" s="354"/>
      <c r="E975" s="355"/>
      <c r="F975" s="492"/>
    </row>
    <row r="976" spans="1:6" s="356" customFormat="1">
      <c r="A976" s="534"/>
      <c r="B976" s="465" t="s">
        <v>2723</v>
      </c>
      <c r="C976" s="462" t="s">
        <v>0</v>
      </c>
      <c r="D976" s="354">
        <v>2</v>
      </c>
      <c r="E976" s="355"/>
      <c r="F976" s="348">
        <f t="shared" ref="F976:F978" si="130">ROUND((D976*E976),2)</f>
        <v>0</v>
      </c>
    </row>
    <row r="977" spans="1:6" s="356" customFormat="1">
      <c r="A977" s="534"/>
      <c r="B977" s="465" t="s">
        <v>1886</v>
      </c>
      <c r="C977" s="462" t="s">
        <v>0</v>
      </c>
      <c r="D977" s="354">
        <v>4</v>
      </c>
      <c r="E977" s="355"/>
      <c r="F977" s="348">
        <f t="shared" si="130"/>
        <v>0</v>
      </c>
    </row>
    <row r="978" spans="1:6" s="356" customFormat="1" ht="26">
      <c r="A978" s="534"/>
      <c r="B978" s="465" t="s">
        <v>1887</v>
      </c>
      <c r="C978" s="532" t="s">
        <v>0</v>
      </c>
      <c r="D978" s="512">
        <v>4</v>
      </c>
      <c r="E978" s="355"/>
      <c r="F978" s="348">
        <f t="shared" si="130"/>
        <v>0</v>
      </c>
    </row>
    <row r="979" spans="1:6" s="356" customFormat="1" ht="52">
      <c r="A979" s="351" t="s">
        <v>2724</v>
      </c>
      <c r="B979" s="463" t="s">
        <v>2725</v>
      </c>
      <c r="C979" s="462"/>
      <c r="D979" s="354"/>
      <c r="E979" s="355"/>
      <c r="F979" s="492"/>
    </row>
    <row r="980" spans="1:6" s="356" customFormat="1">
      <c r="A980" s="534"/>
      <c r="B980" s="465" t="s">
        <v>1883</v>
      </c>
      <c r="C980" s="462" t="s">
        <v>0</v>
      </c>
      <c r="D980" s="354">
        <v>2</v>
      </c>
      <c r="E980" s="355"/>
      <c r="F980" s="348">
        <f t="shared" ref="F980:F982" si="131">ROUND((D980*E980),2)</f>
        <v>0</v>
      </c>
    </row>
    <row r="981" spans="1:6" s="356" customFormat="1">
      <c r="A981" s="534"/>
      <c r="B981" s="465" t="s">
        <v>1886</v>
      </c>
      <c r="C981" s="462" t="s">
        <v>0</v>
      </c>
      <c r="D981" s="354">
        <v>4</v>
      </c>
      <c r="E981" s="355"/>
      <c r="F981" s="348">
        <f t="shared" si="131"/>
        <v>0</v>
      </c>
    </row>
    <row r="982" spans="1:6" s="356" customFormat="1" ht="26">
      <c r="A982" s="534"/>
      <c r="B982" s="465" t="s">
        <v>1887</v>
      </c>
      <c r="C982" s="532" t="s">
        <v>0</v>
      </c>
      <c r="D982" s="512">
        <v>4</v>
      </c>
      <c r="E982" s="355"/>
      <c r="F982" s="348">
        <f t="shared" si="131"/>
        <v>0</v>
      </c>
    </row>
    <row r="983" spans="1:6" s="356" customFormat="1" ht="156">
      <c r="A983" s="351" t="s">
        <v>2726</v>
      </c>
      <c r="B983" s="463" t="s">
        <v>2727</v>
      </c>
      <c r="C983" s="462"/>
      <c r="D983" s="354"/>
      <c r="E983" s="355"/>
      <c r="F983" s="492"/>
    </row>
    <row r="984" spans="1:6" s="356" customFormat="1">
      <c r="A984" s="534"/>
      <c r="B984" s="463" t="s">
        <v>2561</v>
      </c>
      <c r="C984" s="462" t="s">
        <v>0</v>
      </c>
      <c r="D984" s="354">
        <v>1</v>
      </c>
      <c r="E984" s="355"/>
      <c r="F984" s="348">
        <f t="shared" ref="F984:F986" si="132">ROUND((D984*E984),2)</f>
        <v>0</v>
      </c>
    </row>
    <row r="985" spans="1:6" s="356" customFormat="1">
      <c r="A985" s="534"/>
      <c r="B985" s="463" t="s">
        <v>1883</v>
      </c>
      <c r="C985" s="462" t="s">
        <v>0</v>
      </c>
      <c r="D985" s="354">
        <v>1</v>
      </c>
      <c r="E985" s="355"/>
      <c r="F985" s="348">
        <f t="shared" si="132"/>
        <v>0</v>
      </c>
    </row>
    <row r="986" spans="1:6" s="356" customFormat="1" ht="26">
      <c r="A986" s="534"/>
      <c r="B986" s="463" t="s">
        <v>2586</v>
      </c>
      <c r="C986" s="532" t="s">
        <v>0</v>
      </c>
      <c r="D986" s="512">
        <v>12</v>
      </c>
      <c r="E986" s="355"/>
      <c r="F986" s="348">
        <f t="shared" si="132"/>
        <v>0</v>
      </c>
    </row>
    <row r="987" spans="1:6" s="356" customFormat="1" ht="39">
      <c r="A987" s="351" t="s">
        <v>2728</v>
      </c>
      <c r="B987" s="463" t="s">
        <v>2588</v>
      </c>
      <c r="C987" s="462"/>
      <c r="D987" s="354"/>
      <c r="E987" s="355"/>
      <c r="F987" s="492"/>
    </row>
    <row r="988" spans="1:6" s="356" customFormat="1">
      <c r="A988" s="534"/>
      <c r="B988" s="463" t="s">
        <v>2589</v>
      </c>
      <c r="C988" s="462" t="s">
        <v>0</v>
      </c>
      <c r="D988" s="354">
        <v>28</v>
      </c>
      <c r="E988" s="355"/>
      <c r="F988" s="348">
        <f t="shared" ref="F988:F990" si="133">ROUND((D988*E988),2)</f>
        <v>0</v>
      </c>
    </row>
    <row r="989" spans="1:6" s="356" customFormat="1" ht="26">
      <c r="A989" s="534"/>
      <c r="B989" s="463" t="s">
        <v>2590</v>
      </c>
      <c r="C989" s="532" t="s">
        <v>0</v>
      </c>
      <c r="D989" s="512">
        <v>4</v>
      </c>
      <c r="E989" s="355"/>
      <c r="F989" s="348">
        <f t="shared" si="133"/>
        <v>0</v>
      </c>
    </row>
    <row r="990" spans="1:6" s="356" customFormat="1" ht="65">
      <c r="A990" s="351" t="s">
        <v>2729</v>
      </c>
      <c r="B990" s="463" t="s">
        <v>2730</v>
      </c>
      <c r="C990" s="462" t="s">
        <v>0</v>
      </c>
      <c r="D990" s="354">
        <v>22</v>
      </c>
      <c r="E990" s="355"/>
      <c r="F990" s="348">
        <f t="shared" si="133"/>
        <v>0</v>
      </c>
    </row>
    <row r="991" spans="1:6" s="356" customFormat="1" ht="65">
      <c r="A991" s="351" t="s">
        <v>2731</v>
      </c>
      <c r="B991" s="463" t="s">
        <v>2732</v>
      </c>
      <c r="C991" s="462"/>
      <c r="D991" s="354"/>
      <c r="E991" s="355"/>
      <c r="F991" s="492"/>
    </row>
    <row r="992" spans="1:6" s="356" customFormat="1">
      <c r="A992" s="534"/>
      <c r="B992" s="463" t="s">
        <v>2733</v>
      </c>
      <c r="C992" s="462" t="s">
        <v>0</v>
      </c>
      <c r="D992" s="354">
        <v>3</v>
      </c>
      <c r="E992" s="355"/>
      <c r="F992" s="348">
        <f t="shared" ref="F992:F996" si="134">ROUND((D992*E992),2)</f>
        <v>0</v>
      </c>
    </row>
    <row r="993" spans="1:15" s="356" customFormat="1" ht="26">
      <c r="A993" s="534"/>
      <c r="B993" s="463" t="s">
        <v>2734</v>
      </c>
      <c r="C993" s="532" t="s">
        <v>0</v>
      </c>
      <c r="D993" s="512">
        <v>1</v>
      </c>
      <c r="E993" s="355"/>
      <c r="F993" s="348">
        <f t="shared" si="134"/>
        <v>0</v>
      </c>
    </row>
    <row r="994" spans="1:15" s="356" customFormat="1" ht="65">
      <c r="A994" s="351" t="s">
        <v>2735</v>
      </c>
      <c r="B994" s="463" t="s">
        <v>2598</v>
      </c>
      <c r="C994" s="462" t="s">
        <v>0</v>
      </c>
      <c r="D994" s="354">
        <v>8</v>
      </c>
      <c r="E994" s="355"/>
      <c r="F994" s="348">
        <f t="shared" si="134"/>
        <v>0</v>
      </c>
    </row>
    <row r="995" spans="1:15" s="356" customFormat="1" ht="52">
      <c r="A995" s="351" t="s">
        <v>2736</v>
      </c>
      <c r="B995" s="463" t="s">
        <v>2737</v>
      </c>
      <c r="C995" s="462" t="s">
        <v>0</v>
      </c>
      <c r="D995" s="354">
        <v>8</v>
      </c>
      <c r="E995" s="355"/>
      <c r="F995" s="348">
        <f t="shared" si="134"/>
        <v>0</v>
      </c>
    </row>
    <row r="996" spans="1:15" s="356" customFormat="1" ht="78">
      <c r="A996" s="351" t="s">
        <v>2738</v>
      </c>
      <c r="B996" s="463" t="s">
        <v>2739</v>
      </c>
      <c r="C996" s="462" t="s">
        <v>418</v>
      </c>
      <c r="D996" s="354">
        <v>1</v>
      </c>
      <c r="E996" s="355"/>
      <c r="F996" s="348">
        <f t="shared" si="134"/>
        <v>0</v>
      </c>
    </row>
    <row r="997" spans="1:15" s="356" customFormat="1" ht="65">
      <c r="A997" s="351" t="s">
        <v>2740</v>
      </c>
      <c r="B997" s="463" t="s">
        <v>2741</v>
      </c>
      <c r="C997" s="462"/>
      <c r="D997" s="354"/>
      <c r="E997" s="355"/>
      <c r="F997" s="492"/>
    </row>
    <row r="998" spans="1:15" s="356" customFormat="1">
      <c r="A998" s="534"/>
      <c r="B998" s="465" t="s">
        <v>2742</v>
      </c>
      <c r="C998" s="462" t="s">
        <v>418</v>
      </c>
      <c r="D998" s="354">
        <v>1</v>
      </c>
      <c r="E998" s="355"/>
      <c r="F998" s="348">
        <f t="shared" ref="F998:F1004" si="135">ROUND((D998*E998),2)</f>
        <v>0</v>
      </c>
    </row>
    <row r="999" spans="1:15" s="356" customFormat="1">
      <c r="A999" s="534"/>
      <c r="B999" s="465" t="s">
        <v>2743</v>
      </c>
      <c r="C999" s="462" t="s">
        <v>418</v>
      </c>
      <c r="D999" s="354">
        <v>1</v>
      </c>
      <c r="E999" s="355"/>
      <c r="F999" s="348">
        <f t="shared" si="135"/>
        <v>0</v>
      </c>
    </row>
    <row r="1000" spans="1:15" s="356" customFormat="1" ht="26">
      <c r="A1000" s="534"/>
      <c r="B1000" s="465" t="s">
        <v>2744</v>
      </c>
      <c r="C1000" s="462" t="s">
        <v>418</v>
      </c>
      <c r="D1000" s="354">
        <v>1</v>
      </c>
      <c r="E1000" s="355"/>
      <c r="F1000" s="348">
        <f t="shared" si="135"/>
        <v>0</v>
      </c>
    </row>
    <row r="1001" spans="1:15" s="356" customFormat="1" ht="39">
      <c r="A1001" s="351" t="s">
        <v>2745</v>
      </c>
      <c r="B1001" s="463" t="s">
        <v>2460</v>
      </c>
      <c r="C1001" s="462" t="s">
        <v>418</v>
      </c>
      <c r="D1001" s="354">
        <v>80</v>
      </c>
      <c r="E1001" s="355"/>
      <c r="F1001" s="348">
        <f t="shared" si="135"/>
        <v>0</v>
      </c>
    </row>
    <row r="1002" spans="1:15" s="356" customFormat="1" ht="65">
      <c r="A1002" s="351" t="s">
        <v>2746</v>
      </c>
      <c r="B1002" s="463" t="s">
        <v>2747</v>
      </c>
      <c r="C1002" s="462" t="s">
        <v>0</v>
      </c>
      <c r="D1002" s="354">
        <v>3</v>
      </c>
      <c r="E1002" s="355"/>
      <c r="F1002" s="348">
        <f t="shared" si="135"/>
        <v>0</v>
      </c>
    </row>
    <row r="1003" spans="1:15" s="356" customFormat="1" ht="78">
      <c r="A1003" s="351" t="s">
        <v>2748</v>
      </c>
      <c r="B1003" s="463" t="s">
        <v>1794</v>
      </c>
      <c r="C1003" s="462" t="s">
        <v>418</v>
      </c>
      <c r="D1003" s="354">
        <v>6</v>
      </c>
      <c r="E1003" s="355"/>
      <c r="F1003" s="348">
        <f t="shared" si="135"/>
        <v>0</v>
      </c>
    </row>
    <row r="1004" spans="1:15" s="356" customFormat="1" ht="78">
      <c r="A1004" s="351" t="s">
        <v>2749</v>
      </c>
      <c r="B1004" s="463" t="s">
        <v>2463</v>
      </c>
      <c r="C1004" s="462" t="s">
        <v>418</v>
      </c>
      <c r="D1004" s="354">
        <v>1</v>
      </c>
      <c r="E1004" s="355"/>
      <c r="F1004" s="348">
        <f t="shared" si="135"/>
        <v>0</v>
      </c>
    </row>
    <row r="1005" spans="1:15" s="356" customFormat="1" ht="104">
      <c r="A1005" s="351" t="s">
        <v>2750</v>
      </c>
      <c r="B1005" s="463" t="s">
        <v>2751</v>
      </c>
      <c r="C1005" s="462"/>
      <c r="D1005" s="354"/>
      <c r="E1005" s="355"/>
      <c r="F1005" s="492"/>
    </row>
    <row r="1006" spans="1:15" s="356" customFormat="1">
      <c r="A1006" s="534"/>
      <c r="B1006" s="463" t="s">
        <v>2615</v>
      </c>
      <c r="C1006" s="462" t="s">
        <v>1543</v>
      </c>
      <c r="D1006" s="354">
        <v>40</v>
      </c>
      <c r="E1006" s="355"/>
      <c r="F1006" s="348">
        <f t="shared" ref="F1006:F1025" si="136">ROUND((D1006*E1006),2)</f>
        <v>0</v>
      </c>
    </row>
    <row r="1007" spans="1:15" s="356" customFormat="1">
      <c r="A1007" s="534"/>
      <c r="B1007" s="465" t="s">
        <v>1790</v>
      </c>
      <c r="C1007" s="462" t="s">
        <v>1543</v>
      </c>
      <c r="D1007" s="354">
        <v>10</v>
      </c>
      <c r="E1007" s="355"/>
      <c r="F1007" s="348">
        <f t="shared" si="136"/>
        <v>0</v>
      </c>
    </row>
    <row r="1008" spans="1:15">
      <c r="A1008" s="534"/>
      <c r="B1008" s="463" t="s">
        <v>2616</v>
      </c>
      <c r="C1008" s="462" t="s">
        <v>1543</v>
      </c>
      <c r="D1008" s="354">
        <v>20</v>
      </c>
      <c r="E1008" s="355"/>
      <c r="F1008" s="348">
        <f t="shared" si="136"/>
        <v>0</v>
      </c>
      <c r="G1008" s="467"/>
      <c r="J1008" s="467"/>
      <c r="K1008" s="467"/>
      <c r="L1008" s="467"/>
      <c r="M1008" s="467"/>
      <c r="N1008" s="467"/>
      <c r="O1008" s="467"/>
    </row>
    <row r="1009" spans="1:6" s="356" customFormat="1">
      <c r="A1009" s="534"/>
      <c r="B1009" s="463" t="s">
        <v>2617</v>
      </c>
      <c r="C1009" s="462" t="s">
        <v>1543</v>
      </c>
      <c r="D1009" s="354">
        <v>5</v>
      </c>
      <c r="E1009" s="355"/>
      <c r="F1009" s="348">
        <f t="shared" si="136"/>
        <v>0</v>
      </c>
    </row>
    <row r="1010" spans="1:6" s="356" customFormat="1">
      <c r="A1010" s="534"/>
      <c r="B1010" s="463" t="s">
        <v>2618</v>
      </c>
      <c r="C1010" s="462" t="s">
        <v>1543</v>
      </c>
      <c r="D1010" s="354">
        <v>5</v>
      </c>
      <c r="E1010" s="355"/>
      <c r="F1010" s="348">
        <f t="shared" si="136"/>
        <v>0</v>
      </c>
    </row>
    <row r="1011" spans="1:6" s="356" customFormat="1">
      <c r="A1011" s="534"/>
      <c r="B1011" s="463" t="s">
        <v>2619</v>
      </c>
      <c r="C1011" s="462" t="s">
        <v>1543</v>
      </c>
      <c r="D1011" s="354">
        <v>80</v>
      </c>
      <c r="E1011" s="355"/>
      <c r="F1011" s="348">
        <f t="shared" si="136"/>
        <v>0</v>
      </c>
    </row>
    <row r="1012" spans="1:6" s="356" customFormat="1">
      <c r="A1012" s="534"/>
      <c r="B1012" s="463" t="s">
        <v>2620</v>
      </c>
      <c r="C1012" s="462" t="s">
        <v>1543</v>
      </c>
      <c r="D1012" s="354">
        <v>180</v>
      </c>
      <c r="E1012" s="355"/>
      <c r="F1012" s="348">
        <f t="shared" si="136"/>
        <v>0</v>
      </c>
    </row>
    <row r="1013" spans="1:6" s="356" customFormat="1">
      <c r="A1013" s="534"/>
      <c r="B1013" s="463" t="s">
        <v>2622</v>
      </c>
      <c r="C1013" s="462" t="s">
        <v>1543</v>
      </c>
      <c r="D1013" s="354">
        <v>150</v>
      </c>
      <c r="E1013" s="355"/>
      <c r="F1013" s="348">
        <f t="shared" si="136"/>
        <v>0</v>
      </c>
    </row>
    <row r="1014" spans="1:6" s="356" customFormat="1" ht="26">
      <c r="A1014" s="534"/>
      <c r="B1014" s="463" t="s">
        <v>2752</v>
      </c>
      <c r="C1014" s="462" t="s">
        <v>1543</v>
      </c>
      <c r="D1014" s="354">
        <v>20</v>
      </c>
      <c r="E1014" s="355"/>
      <c r="F1014" s="348">
        <f t="shared" si="136"/>
        <v>0</v>
      </c>
    </row>
    <row r="1015" spans="1:6" s="356" customFormat="1" ht="195">
      <c r="A1015" s="351" t="s">
        <v>2753</v>
      </c>
      <c r="B1015" s="463" t="s">
        <v>2754</v>
      </c>
      <c r="C1015" s="462" t="s">
        <v>1543</v>
      </c>
      <c r="D1015" s="354">
        <v>50</v>
      </c>
      <c r="E1015" s="355"/>
      <c r="F1015" s="348">
        <f t="shared" si="136"/>
        <v>0</v>
      </c>
    </row>
    <row r="1016" spans="1:6" s="356" customFormat="1" ht="52">
      <c r="A1016" s="351" t="s">
        <v>2755</v>
      </c>
      <c r="B1016" s="463" t="s">
        <v>2756</v>
      </c>
      <c r="C1016" s="462"/>
      <c r="D1016" s="354"/>
      <c r="E1016" s="355"/>
      <c r="F1016" s="348"/>
    </row>
    <row r="1017" spans="1:6" s="356" customFormat="1">
      <c r="A1017" s="534"/>
      <c r="B1017" s="536" t="s">
        <v>2757</v>
      </c>
      <c r="C1017" s="462" t="s">
        <v>1543</v>
      </c>
      <c r="D1017" s="354">
        <v>60</v>
      </c>
      <c r="E1017" s="355"/>
      <c r="F1017" s="348">
        <f t="shared" si="136"/>
        <v>0</v>
      </c>
    </row>
    <row r="1018" spans="1:6" s="356" customFormat="1">
      <c r="A1018" s="534"/>
      <c r="B1018" s="536" t="s">
        <v>2758</v>
      </c>
      <c r="C1018" s="462" t="s">
        <v>1543</v>
      </c>
      <c r="D1018" s="354">
        <v>5</v>
      </c>
      <c r="E1018" s="355"/>
      <c r="F1018" s="348">
        <f t="shared" si="136"/>
        <v>0</v>
      </c>
    </row>
    <row r="1019" spans="1:6" s="356" customFormat="1">
      <c r="A1019" s="534"/>
      <c r="B1019" s="536" t="s">
        <v>2629</v>
      </c>
      <c r="C1019" s="462" t="s">
        <v>1543</v>
      </c>
      <c r="D1019" s="354">
        <v>20</v>
      </c>
      <c r="E1019" s="355"/>
      <c r="F1019" s="348">
        <f t="shared" si="136"/>
        <v>0</v>
      </c>
    </row>
    <row r="1020" spans="1:6" s="356" customFormat="1">
      <c r="A1020" s="534"/>
      <c r="B1020" s="536" t="s">
        <v>2630</v>
      </c>
      <c r="C1020" s="462" t="s">
        <v>1543</v>
      </c>
      <c r="D1020" s="354">
        <v>20</v>
      </c>
      <c r="E1020" s="355"/>
      <c r="F1020" s="348">
        <f t="shared" si="136"/>
        <v>0</v>
      </c>
    </row>
    <row r="1021" spans="1:6" s="356" customFormat="1">
      <c r="A1021" s="534"/>
      <c r="B1021" s="536" t="s">
        <v>2631</v>
      </c>
      <c r="C1021" s="462" t="s">
        <v>1543</v>
      </c>
      <c r="D1021" s="354">
        <v>20</v>
      </c>
      <c r="E1021" s="355"/>
      <c r="F1021" s="348">
        <f t="shared" si="136"/>
        <v>0</v>
      </c>
    </row>
    <row r="1022" spans="1:6" s="356" customFormat="1" ht="65">
      <c r="A1022" s="351" t="s">
        <v>2759</v>
      </c>
      <c r="B1022" s="463" t="s">
        <v>2633</v>
      </c>
      <c r="C1022" s="462" t="s">
        <v>39</v>
      </c>
      <c r="D1022" s="354">
        <v>50</v>
      </c>
      <c r="E1022" s="355"/>
      <c r="F1022" s="348">
        <f t="shared" si="136"/>
        <v>0</v>
      </c>
    </row>
    <row r="1023" spans="1:6" s="356" customFormat="1" ht="52">
      <c r="A1023" s="351" t="s">
        <v>2760</v>
      </c>
      <c r="B1023" s="463" t="s">
        <v>2635</v>
      </c>
      <c r="C1023" s="462" t="s">
        <v>1819</v>
      </c>
      <c r="D1023" s="354">
        <v>4</v>
      </c>
      <c r="E1023" s="355"/>
      <c r="F1023" s="348">
        <f t="shared" si="136"/>
        <v>0</v>
      </c>
    </row>
    <row r="1024" spans="1:6" s="356" customFormat="1" ht="52">
      <c r="A1024" s="351" t="s">
        <v>2761</v>
      </c>
      <c r="B1024" s="463" t="s">
        <v>2637</v>
      </c>
      <c r="C1024" s="462" t="s">
        <v>0</v>
      </c>
      <c r="D1024" s="354">
        <v>60</v>
      </c>
      <c r="E1024" s="355"/>
      <c r="F1024" s="348">
        <f t="shared" si="136"/>
        <v>0</v>
      </c>
    </row>
    <row r="1025" spans="1:15" s="356" customFormat="1" ht="78">
      <c r="A1025" s="351" t="s">
        <v>2762</v>
      </c>
      <c r="B1025" s="463" t="s">
        <v>2639</v>
      </c>
      <c r="C1025" s="462" t="s">
        <v>39</v>
      </c>
      <c r="D1025" s="354">
        <v>350</v>
      </c>
      <c r="E1025" s="355"/>
      <c r="F1025" s="348">
        <f t="shared" si="136"/>
        <v>0</v>
      </c>
    </row>
    <row r="1026" spans="1:15" s="356" customFormat="1" ht="156">
      <c r="A1026" s="351" t="s">
        <v>2763</v>
      </c>
      <c r="B1026" s="463" t="s">
        <v>2643</v>
      </c>
      <c r="C1026" s="462"/>
      <c r="D1026" s="354"/>
      <c r="E1026" s="355"/>
      <c r="F1026" s="492"/>
    </row>
    <row r="1027" spans="1:15" s="356" customFormat="1">
      <c r="A1027" s="534"/>
      <c r="B1027" s="463" t="s">
        <v>2644</v>
      </c>
      <c r="C1027" s="462" t="s">
        <v>1543</v>
      </c>
      <c r="D1027" s="354">
        <f t="shared" ref="D1027:D1035" si="137">D1006</f>
        <v>40</v>
      </c>
      <c r="E1027" s="355"/>
      <c r="F1027" s="348">
        <f t="shared" ref="F1027:F1051" si="138">ROUND((D1027*E1027),2)</f>
        <v>0</v>
      </c>
    </row>
    <row r="1028" spans="1:15" s="356" customFormat="1">
      <c r="A1028" s="534"/>
      <c r="B1028" s="465" t="s">
        <v>2645</v>
      </c>
      <c r="C1028" s="462" t="s">
        <v>1543</v>
      </c>
      <c r="D1028" s="354">
        <f t="shared" si="137"/>
        <v>10</v>
      </c>
      <c r="E1028" s="355"/>
      <c r="F1028" s="348">
        <f t="shared" si="138"/>
        <v>0</v>
      </c>
    </row>
    <row r="1029" spans="1:15">
      <c r="A1029" s="534"/>
      <c r="B1029" s="463" t="s">
        <v>1816</v>
      </c>
      <c r="C1029" s="462" t="s">
        <v>1543</v>
      </c>
      <c r="D1029" s="354">
        <f t="shared" si="137"/>
        <v>20</v>
      </c>
      <c r="E1029" s="355"/>
      <c r="F1029" s="348">
        <f t="shared" si="138"/>
        <v>0</v>
      </c>
      <c r="G1029" s="467"/>
      <c r="J1029" s="467"/>
      <c r="K1029" s="467"/>
      <c r="L1029" s="467"/>
      <c r="M1029" s="467"/>
      <c r="N1029" s="467"/>
      <c r="O1029" s="467"/>
    </row>
    <row r="1030" spans="1:15" s="356" customFormat="1">
      <c r="A1030" s="534"/>
      <c r="B1030" s="463" t="s">
        <v>1817</v>
      </c>
      <c r="C1030" s="462" t="s">
        <v>1543</v>
      </c>
      <c r="D1030" s="354">
        <f t="shared" si="137"/>
        <v>5</v>
      </c>
      <c r="E1030" s="355"/>
      <c r="F1030" s="348">
        <f t="shared" si="138"/>
        <v>0</v>
      </c>
    </row>
    <row r="1031" spans="1:15" s="356" customFormat="1">
      <c r="A1031" s="534"/>
      <c r="B1031" s="463" t="s">
        <v>1918</v>
      </c>
      <c r="C1031" s="462" t="s">
        <v>1543</v>
      </c>
      <c r="D1031" s="354">
        <f t="shared" si="137"/>
        <v>5</v>
      </c>
      <c r="E1031" s="355"/>
      <c r="F1031" s="348">
        <f t="shared" si="138"/>
        <v>0</v>
      </c>
    </row>
    <row r="1032" spans="1:15" s="356" customFormat="1">
      <c r="A1032" s="534"/>
      <c r="B1032" s="463" t="s">
        <v>1919</v>
      </c>
      <c r="C1032" s="462" t="s">
        <v>1543</v>
      </c>
      <c r="D1032" s="354">
        <f t="shared" si="137"/>
        <v>80</v>
      </c>
      <c r="E1032" s="355"/>
      <c r="F1032" s="348">
        <f t="shared" si="138"/>
        <v>0</v>
      </c>
    </row>
    <row r="1033" spans="1:15" s="356" customFormat="1">
      <c r="A1033" s="534"/>
      <c r="B1033" s="463" t="s">
        <v>1920</v>
      </c>
      <c r="C1033" s="462" t="s">
        <v>1543</v>
      </c>
      <c r="D1033" s="354">
        <f t="shared" si="137"/>
        <v>180</v>
      </c>
      <c r="E1033" s="355"/>
      <c r="F1033" s="348">
        <f t="shared" si="138"/>
        <v>0</v>
      </c>
    </row>
    <row r="1034" spans="1:15" s="356" customFormat="1">
      <c r="A1034" s="534"/>
      <c r="B1034" s="463" t="s">
        <v>2646</v>
      </c>
      <c r="C1034" s="462" t="s">
        <v>1543</v>
      </c>
      <c r="D1034" s="354">
        <f t="shared" si="137"/>
        <v>150</v>
      </c>
      <c r="E1034" s="355"/>
      <c r="F1034" s="348">
        <f t="shared" si="138"/>
        <v>0</v>
      </c>
    </row>
    <row r="1035" spans="1:15" s="356" customFormat="1">
      <c r="A1035" s="534"/>
      <c r="B1035" s="463" t="s">
        <v>2647</v>
      </c>
      <c r="C1035" s="462" t="s">
        <v>1543</v>
      </c>
      <c r="D1035" s="354">
        <f t="shared" si="137"/>
        <v>20</v>
      </c>
      <c r="E1035" s="355"/>
      <c r="F1035" s="348">
        <f t="shared" si="138"/>
        <v>0</v>
      </c>
    </row>
    <row r="1036" spans="1:15" s="356" customFormat="1">
      <c r="A1036" s="534"/>
      <c r="B1036" s="536" t="s">
        <v>2757</v>
      </c>
      <c r="C1036" s="462" t="s">
        <v>1543</v>
      </c>
      <c r="D1036" s="354">
        <f>D1017</f>
        <v>60</v>
      </c>
      <c r="E1036" s="355"/>
      <c r="F1036" s="348">
        <f t="shared" si="138"/>
        <v>0</v>
      </c>
    </row>
    <row r="1037" spans="1:15" s="356" customFormat="1">
      <c r="A1037" s="534"/>
      <c r="B1037" s="536" t="s">
        <v>2758</v>
      </c>
      <c r="C1037" s="462" t="s">
        <v>1543</v>
      </c>
      <c r="D1037" s="354">
        <f>D1018</f>
        <v>5</v>
      </c>
      <c r="E1037" s="355"/>
      <c r="F1037" s="348">
        <f t="shared" si="138"/>
        <v>0</v>
      </c>
    </row>
    <row r="1038" spans="1:15" s="356" customFormat="1">
      <c r="A1038" s="534"/>
      <c r="B1038" s="536" t="s">
        <v>2629</v>
      </c>
      <c r="C1038" s="462" t="s">
        <v>1543</v>
      </c>
      <c r="D1038" s="354">
        <f>D1019</f>
        <v>20</v>
      </c>
      <c r="E1038" s="355"/>
      <c r="F1038" s="348">
        <f t="shared" si="138"/>
        <v>0</v>
      </c>
    </row>
    <row r="1039" spans="1:15" s="356" customFormat="1">
      <c r="A1039" s="534"/>
      <c r="B1039" s="536" t="s">
        <v>2630</v>
      </c>
      <c r="C1039" s="462" t="s">
        <v>1543</v>
      </c>
      <c r="D1039" s="354">
        <f>D1020</f>
        <v>20</v>
      </c>
      <c r="E1039" s="355"/>
      <c r="F1039" s="348">
        <f t="shared" si="138"/>
        <v>0</v>
      </c>
    </row>
    <row r="1040" spans="1:15" s="356" customFormat="1">
      <c r="A1040" s="534"/>
      <c r="B1040" s="536" t="s">
        <v>2631</v>
      </c>
      <c r="C1040" s="462" t="s">
        <v>1543</v>
      </c>
      <c r="D1040" s="354">
        <f>D1021</f>
        <v>20</v>
      </c>
      <c r="E1040" s="355"/>
      <c r="F1040" s="348">
        <f t="shared" si="138"/>
        <v>0</v>
      </c>
    </row>
    <row r="1041" spans="1:6" s="356" customFormat="1" ht="65">
      <c r="A1041" s="534"/>
      <c r="B1041" s="463" t="s">
        <v>2651</v>
      </c>
      <c r="C1041" s="462" t="s">
        <v>1819</v>
      </c>
      <c r="D1041" s="354">
        <v>40</v>
      </c>
      <c r="E1041" s="355"/>
      <c r="F1041" s="348">
        <f t="shared" si="138"/>
        <v>0</v>
      </c>
    </row>
    <row r="1042" spans="1:6" s="356" customFormat="1" ht="52">
      <c r="A1042" s="534"/>
      <c r="B1042" s="463" t="s">
        <v>2652</v>
      </c>
      <c r="C1042" s="462" t="s">
        <v>1819</v>
      </c>
      <c r="D1042" s="354">
        <v>55</v>
      </c>
      <c r="E1042" s="355"/>
      <c r="F1042" s="348">
        <f t="shared" si="138"/>
        <v>0</v>
      </c>
    </row>
    <row r="1043" spans="1:6" s="356" customFormat="1" ht="52">
      <c r="A1043" s="351" t="s">
        <v>2764</v>
      </c>
      <c r="B1043" s="463" t="s">
        <v>2655</v>
      </c>
      <c r="C1043" s="462" t="s">
        <v>418</v>
      </c>
      <c r="D1043" s="354">
        <v>1</v>
      </c>
      <c r="E1043" s="355"/>
      <c r="F1043" s="348">
        <f t="shared" si="138"/>
        <v>0</v>
      </c>
    </row>
    <row r="1044" spans="1:6" s="356" customFormat="1" ht="39">
      <c r="A1044" s="351" t="s">
        <v>2765</v>
      </c>
      <c r="B1044" s="463" t="s">
        <v>2766</v>
      </c>
      <c r="C1044" s="462" t="s">
        <v>418</v>
      </c>
      <c r="D1044" s="354">
        <v>1</v>
      </c>
      <c r="E1044" s="355"/>
      <c r="F1044" s="348">
        <f t="shared" si="138"/>
        <v>0</v>
      </c>
    </row>
    <row r="1045" spans="1:6" s="356" customFormat="1" ht="39">
      <c r="A1045" s="351" t="s">
        <v>2767</v>
      </c>
      <c r="B1045" s="463" t="s">
        <v>2659</v>
      </c>
      <c r="C1045" s="462" t="s">
        <v>1325</v>
      </c>
      <c r="D1045" s="354">
        <v>4</v>
      </c>
      <c r="E1045" s="355"/>
      <c r="F1045" s="348">
        <f t="shared" si="138"/>
        <v>0</v>
      </c>
    </row>
    <row r="1046" spans="1:6" s="356" customFormat="1" ht="78">
      <c r="A1046" s="351" t="s">
        <v>2768</v>
      </c>
      <c r="B1046" s="463" t="s">
        <v>2769</v>
      </c>
      <c r="C1046" s="353" t="s">
        <v>0</v>
      </c>
      <c r="D1046" s="354">
        <v>4</v>
      </c>
      <c r="E1046" s="355"/>
      <c r="F1046" s="348">
        <f t="shared" si="138"/>
        <v>0</v>
      </c>
    </row>
    <row r="1047" spans="1:6" s="356" customFormat="1" ht="39">
      <c r="A1047" s="351" t="s">
        <v>2770</v>
      </c>
      <c r="B1047" s="352" t="s">
        <v>1114</v>
      </c>
      <c r="C1047" s="462" t="s">
        <v>418</v>
      </c>
      <c r="D1047" s="354">
        <v>1</v>
      </c>
      <c r="E1047" s="355"/>
      <c r="F1047" s="348">
        <f t="shared" si="138"/>
        <v>0</v>
      </c>
    </row>
    <row r="1048" spans="1:6" s="356" customFormat="1" ht="52">
      <c r="A1048" s="351" t="s">
        <v>2771</v>
      </c>
      <c r="B1048" s="463" t="s">
        <v>1936</v>
      </c>
      <c r="C1048" s="462" t="s">
        <v>418</v>
      </c>
      <c r="D1048" s="354">
        <v>1</v>
      </c>
      <c r="E1048" s="355"/>
      <c r="F1048" s="348">
        <f t="shared" si="138"/>
        <v>0</v>
      </c>
    </row>
    <row r="1049" spans="1:6" s="356" customFormat="1" ht="52">
      <c r="A1049" s="351" t="s">
        <v>2772</v>
      </c>
      <c r="B1049" s="524" t="s">
        <v>2673</v>
      </c>
      <c r="C1049" s="462" t="s">
        <v>418</v>
      </c>
      <c r="D1049" s="354">
        <v>1</v>
      </c>
      <c r="E1049" s="355"/>
      <c r="F1049" s="348">
        <f t="shared" si="138"/>
        <v>0</v>
      </c>
    </row>
    <row r="1050" spans="1:6" s="356" customFormat="1" ht="39">
      <c r="A1050" s="351" t="s">
        <v>2773</v>
      </c>
      <c r="B1050" s="535" t="s">
        <v>1838</v>
      </c>
      <c r="C1050" s="462" t="s">
        <v>418</v>
      </c>
      <c r="D1050" s="354">
        <v>1</v>
      </c>
      <c r="E1050" s="355"/>
      <c r="F1050" s="348">
        <f t="shared" si="138"/>
        <v>0</v>
      </c>
    </row>
    <row r="1051" spans="1:6" s="356" customFormat="1" ht="52">
      <c r="A1051" s="351" t="s">
        <v>2774</v>
      </c>
      <c r="B1051" s="535" t="s">
        <v>1840</v>
      </c>
      <c r="C1051" s="462" t="s">
        <v>418</v>
      </c>
      <c r="D1051" s="354">
        <v>1</v>
      </c>
      <c r="E1051" s="355"/>
      <c r="F1051" s="348">
        <f t="shared" si="138"/>
        <v>0</v>
      </c>
    </row>
    <row r="1052" spans="1:6" s="356" customFormat="1" ht="52">
      <c r="A1052" s="351" t="s">
        <v>2775</v>
      </c>
      <c r="B1052" s="463" t="s">
        <v>2677</v>
      </c>
      <c r="C1052" s="462"/>
      <c r="D1052" s="354"/>
      <c r="E1052" s="355"/>
      <c r="F1052" s="492"/>
    </row>
    <row r="1053" spans="1:6" s="356" customFormat="1">
      <c r="A1053" s="534"/>
      <c r="B1053" s="352" t="s">
        <v>2776</v>
      </c>
      <c r="C1053" s="462" t="s">
        <v>418</v>
      </c>
      <c r="D1053" s="354">
        <v>1</v>
      </c>
      <c r="E1053" s="355"/>
      <c r="F1053" s="348">
        <f t="shared" ref="F1053:F1055" si="139">ROUND((D1053*E1053),2)</f>
        <v>0</v>
      </c>
    </row>
    <row r="1054" spans="1:6" s="356" customFormat="1">
      <c r="A1054" s="534"/>
      <c r="B1054" s="352" t="s">
        <v>2679</v>
      </c>
      <c r="C1054" s="462" t="s">
        <v>418</v>
      </c>
      <c r="D1054" s="354">
        <v>1</v>
      </c>
      <c r="E1054" s="355"/>
      <c r="F1054" s="348">
        <f t="shared" si="139"/>
        <v>0</v>
      </c>
    </row>
    <row r="1055" spans="1:6" s="356" customFormat="1" ht="26">
      <c r="A1055" s="534"/>
      <c r="B1055" s="352" t="s">
        <v>2680</v>
      </c>
      <c r="C1055" s="532" t="s">
        <v>418</v>
      </c>
      <c r="D1055" s="512">
        <v>8</v>
      </c>
      <c r="E1055" s="355"/>
      <c r="F1055" s="348">
        <f t="shared" si="139"/>
        <v>0</v>
      </c>
    </row>
    <row r="1056" spans="1:6" s="356" customFormat="1" ht="39">
      <c r="A1056" s="351" t="s">
        <v>2777</v>
      </c>
      <c r="B1056" s="524" t="s">
        <v>2411</v>
      </c>
      <c r="C1056" s="462"/>
      <c r="D1056" s="354"/>
      <c r="E1056" s="355"/>
      <c r="F1056" s="492"/>
    </row>
    <row r="1057" spans="1:15" s="356" customFormat="1">
      <c r="A1057" s="534"/>
      <c r="B1057" s="352" t="s">
        <v>2098</v>
      </c>
      <c r="C1057" s="462" t="s">
        <v>418</v>
      </c>
      <c r="D1057" s="354">
        <v>1</v>
      </c>
      <c r="E1057" s="355"/>
      <c r="F1057" s="348">
        <f t="shared" ref="F1057:F1061" si="140">ROUND((D1057*E1057),2)</f>
        <v>0</v>
      </c>
    </row>
    <row r="1058" spans="1:15" s="356" customFormat="1" ht="26">
      <c r="A1058" s="534"/>
      <c r="B1058" s="463" t="s">
        <v>2520</v>
      </c>
      <c r="C1058" s="462" t="s">
        <v>418</v>
      </c>
      <c r="D1058" s="354">
        <v>1</v>
      </c>
      <c r="E1058" s="355"/>
      <c r="F1058" s="348">
        <f t="shared" si="140"/>
        <v>0</v>
      </c>
    </row>
    <row r="1059" spans="1:15" s="356" customFormat="1" ht="52">
      <c r="A1059" s="351" t="s">
        <v>2778</v>
      </c>
      <c r="B1059" s="524" t="s">
        <v>2684</v>
      </c>
      <c r="C1059" s="462" t="s">
        <v>418</v>
      </c>
      <c r="D1059" s="354">
        <v>1</v>
      </c>
      <c r="E1059" s="355"/>
      <c r="F1059" s="348">
        <f t="shared" si="140"/>
        <v>0</v>
      </c>
    </row>
    <row r="1060" spans="1:15" ht="39">
      <c r="A1060" s="351" t="s">
        <v>2779</v>
      </c>
      <c r="B1060" s="524" t="s">
        <v>2686</v>
      </c>
      <c r="C1060" s="462" t="s">
        <v>418</v>
      </c>
      <c r="D1060" s="354">
        <v>40</v>
      </c>
      <c r="E1060" s="355"/>
      <c r="F1060" s="348">
        <f t="shared" si="140"/>
        <v>0</v>
      </c>
      <c r="G1060" s="467"/>
      <c r="J1060" s="467"/>
      <c r="K1060" s="467"/>
      <c r="L1060" s="467"/>
      <c r="M1060" s="467"/>
      <c r="N1060" s="467"/>
      <c r="O1060" s="467"/>
    </row>
    <row r="1061" spans="1:15" s="356" customFormat="1" ht="26">
      <c r="A1061" s="703" t="s">
        <v>2780</v>
      </c>
      <c r="B1061" s="525" t="s">
        <v>2781</v>
      </c>
      <c r="C1061" s="533" t="s">
        <v>418</v>
      </c>
      <c r="D1061" s="516">
        <v>1</v>
      </c>
      <c r="E1061" s="504"/>
      <c r="F1061" s="505">
        <f t="shared" si="140"/>
        <v>0</v>
      </c>
    </row>
    <row r="1062" spans="1:15" s="356" customFormat="1" ht="39">
      <c r="A1062" s="990"/>
      <c r="B1062" s="479" t="s">
        <v>2782</v>
      </c>
      <c r="C1062" s="480"/>
      <c r="D1062" s="481"/>
      <c r="E1062" s="545"/>
      <c r="F1062" s="483">
        <f>SUM(F1063:F1133)</f>
        <v>0</v>
      </c>
    </row>
    <row r="1063" spans="1:15" s="356" customFormat="1">
      <c r="A1063" s="659"/>
      <c r="B1063" s="529" t="s">
        <v>2783</v>
      </c>
      <c r="C1063" s="520"/>
      <c r="D1063" s="508"/>
      <c r="E1063" s="521"/>
      <c r="F1063" s="522"/>
    </row>
    <row r="1064" spans="1:15" s="356" customFormat="1" ht="156">
      <c r="A1064" s="351" t="s">
        <v>2784</v>
      </c>
      <c r="B1064" s="463" t="s">
        <v>2785</v>
      </c>
      <c r="C1064" s="462" t="s">
        <v>418</v>
      </c>
      <c r="D1064" s="354">
        <v>1</v>
      </c>
      <c r="E1064" s="355"/>
      <c r="F1064" s="348">
        <f t="shared" ref="F1064:F1067" si="141">ROUND((D1064*E1064),2)</f>
        <v>0</v>
      </c>
    </row>
    <row r="1065" spans="1:15" s="356" customFormat="1" ht="65">
      <c r="A1065" s="351" t="s">
        <v>2786</v>
      </c>
      <c r="B1065" s="463" t="s">
        <v>2787</v>
      </c>
      <c r="C1065" s="462" t="s">
        <v>418</v>
      </c>
      <c r="D1065" s="354">
        <v>2</v>
      </c>
      <c r="E1065" s="355"/>
      <c r="F1065" s="348">
        <f t="shared" si="141"/>
        <v>0</v>
      </c>
    </row>
    <row r="1066" spans="1:15" s="356" customFormat="1" ht="104">
      <c r="A1066" s="351" t="s">
        <v>2788</v>
      </c>
      <c r="B1066" s="463" t="s">
        <v>2789</v>
      </c>
      <c r="C1066" s="462" t="s">
        <v>418</v>
      </c>
      <c r="D1066" s="354">
        <v>4</v>
      </c>
      <c r="E1066" s="355"/>
      <c r="F1066" s="348">
        <f t="shared" si="141"/>
        <v>0</v>
      </c>
    </row>
    <row r="1067" spans="1:15" s="356" customFormat="1" ht="143">
      <c r="A1067" s="351" t="s">
        <v>2790</v>
      </c>
      <c r="B1067" s="463" t="s">
        <v>2791</v>
      </c>
      <c r="C1067" s="462" t="s">
        <v>0</v>
      </c>
      <c r="D1067" s="354">
        <v>2</v>
      </c>
      <c r="E1067" s="355"/>
      <c r="F1067" s="348">
        <f t="shared" si="141"/>
        <v>0</v>
      </c>
    </row>
    <row r="1068" spans="1:15" s="356" customFormat="1" ht="117">
      <c r="A1068" s="351" t="s">
        <v>2792</v>
      </c>
      <c r="B1068" s="464" t="s">
        <v>2793</v>
      </c>
      <c r="C1068" s="462"/>
      <c r="D1068" s="354"/>
      <c r="E1068" s="355"/>
      <c r="F1068" s="492"/>
    </row>
    <row r="1069" spans="1:15" s="356" customFormat="1">
      <c r="A1069" s="534"/>
      <c r="B1069" s="463" t="s">
        <v>2794</v>
      </c>
      <c r="C1069" s="462" t="s">
        <v>1638</v>
      </c>
      <c r="D1069" s="354">
        <v>20</v>
      </c>
      <c r="E1069" s="355"/>
      <c r="F1069" s="348">
        <f t="shared" ref="F1069:F1071" si="142">ROUND((D1069*E1069),2)</f>
        <v>0</v>
      </c>
    </row>
    <row r="1070" spans="1:15" s="356" customFormat="1">
      <c r="A1070" s="534"/>
      <c r="B1070" s="463" t="s">
        <v>2795</v>
      </c>
      <c r="C1070" s="462" t="s">
        <v>1638</v>
      </c>
      <c r="D1070" s="354">
        <v>60</v>
      </c>
      <c r="E1070" s="355"/>
      <c r="F1070" s="348">
        <f t="shared" si="142"/>
        <v>0</v>
      </c>
    </row>
    <row r="1071" spans="1:15" s="356" customFormat="1" ht="26">
      <c r="A1071" s="534"/>
      <c r="B1071" s="463" t="s">
        <v>2796</v>
      </c>
      <c r="C1071" s="532" t="s">
        <v>1638</v>
      </c>
      <c r="D1071" s="512">
        <v>40</v>
      </c>
      <c r="E1071" s="355"/>
      <c r="F1071" s="348">
        <f t="shared" si="142"/>
        <v>0</v>
      </c>
    </row>
    <row r="1072" spans="1:15" s="356" customFormat="1" ht="130">
      <c r="A1072" s="351" t="s">
        <v>2797</v>
      </c>
      <c r="B1072" s="546" t="s">
        <v>2798</v>
      </c>
      <c r="C1072" s="462"/>
      <c r="D1072" s="354"/>
      <c r="E1072" s="547"/>
      <c r="F1072" s="513"/>
    </row>
    <row r="1073" spans="1:6" s="356" customFormat="1" ht="26">
      <c r="A1073" s="534"/>
      <c r="B1073" s="463" t="s">
        <v>2799</v>
      </c>
      <c r="C1073" s="462" t="s">
        <v>1543</v>
      </c>
      <c r="D1073" s="354">
        <v>30</v>
      </c>
      <c r="E1073" s="355"/>
      <c r="F1073" s="348">
        <f t="shared" ref="F1073:F1077" si="143">ROUND((D1073*E1073),2)</f>
        <v>0</v>
      </c>
    </row>
    <row r="1074" spans="1:6" s="356" customFormat="1" ht="65">
      <c r="A1074" s="568" t="s">
        <v>2800</v>
      </c>
      <c r="B1074" s="463" t="s">
        <v>2801</v>
      </c>
      <c r="C1074" s="462" t="s">
        <v>418</v>
      </c>
      <c r="D1074" s="466">
        <v>2</v>
      </c>
      <c r="E1074" s="355"/>
      <c r="F1074" s="348">
        <f t="shared" si="143"/>
        <v>0</v>
      </c>
    </row>
    <row r="1075" spans="1:6" s="356" customFormat="1" ht="78">
      <c r="A1075" s="351" t="s">
        <v>2802</v>
      </c>
      <c r="B1075" s="463" t="s">
        <v>1821</v>
      </c>
      <c r="C1075" s="353" t="s">
        <v>39</v>
      </c>
      <c r="D1075" s="354">
        <v>150</v>
      </c>
      <c r="E1075" s="355"/>
      <c r="F1075" s="348">
        <f t="shared" si="143"/>
        <v>0</v>
      </c>
    </row>
    <row r="1076" spans="1:6" s="356" customFormat="1" ht="39">
      <c r="A1076" s="351" t="s">
        <v>2803</v>
      </c>
      <c r="B1076" s="463" t="s">
        <v>2804</v>
      </c>
      <c r="C1076" s="462" t="s">
        <v>418</v>
      </c>
      <c r="D1076" s="354">
        <v>1</v>
      </c>
      <c r="E1076" s="355"/>
      <c r="F1076" s="348">
        <f t="shared" si="143"/>
        <v>0</v>
      </c>
    </row>
    <row r="1077" spans="1:6" s="356" customFormat="1" ht="39">
      <c r="A1077" s="351" t="s">
        <v>2805</v>
      </c>
      <c r="B1077" s="463" t="s">
        <v>2806</v>
      </c>
      <c r="C1077" s="462" t="s">
        <v>418</v>
      </c>
      <c r="D1077" s="354">
        <v>1</v>
      </c>
      <c r="E1077" s="355"/>
      <c r="F1077" s="348">
        <f t="shared" si="143"/>
        <v>0</v>
      </c>
    </row>
    <row r="1078" spans="1:6" s="356" customFormat="1">
      <c r="A1078" s="351"/>
      <c r="B1078" s="531" t="s">
        <v>2807</v>
      </c>
      <c r="C1078" s="462"/>
      <c r="D1078" s="354"/>
      <c r="E1078" s="355"/>
      <c r="F1078" s="492"/>
    </row>
    <row r="1079" spans="1:6" s="356" customFormat="1" ht="169">
      <c r="A1079" s="351" t="s">
        <v>2808</v>
      </c>
      <c r="B1079" s="463" t="s">
        <v>2809</v>
      </c>
      <c r="C1079" s="462" t="s">
        <v>418</v>
      </c>
      <c r="D1079" s="354">
        <v>1</v>
      </c>
      <c r="E1079" s="355"/>
      <c r="F1079" s="348">
        <f t="shared" ref="F1079:F1082" si="144">ROUND((D1079*E1079),2)</f>
        <v>0</v>
      </c>
    </row>
    <row r="1080" spans="1:6" s="356" customFormat="1" ht="65">
      <c r="A1080" s="351" t="s">
        <v>2810</v>
      </c>
      <c r="B1080" s="463" t="s">
        <v>2811</v>
      </c>
      <c r="C1080" s="462" t="s">
        <v>418</v>
      </c>
      <c r="D1080" s="354">
        <v>2</v>
      </c>
      <c r="E1080" s="355"/>
      <c r="F1080" s="348">
        <f t="shared" si="144"/>
        <v>0</v>
      </c>
    </row>
    <row r="1081" spans="1:6" s="356" customFormat="1" ht="104">
      <c r="A1081" s="351" t="s">
        <v>2812</v>
      </c>
      <c r="B1081" s="463" t="s">
        <v>2813</v>
      </c>
      <c r="C1081" s="462" t="s">
        <v>418</v>
      </c>
      <c r="D1081" s="354">
        <v>2</v>
      </c>
      <c r="E1081" s="355"/>
      <c r="F1081" s="348">
        <f t="shared" si="144"/>
        <v>0</v>
      </c>
    </row>
    <row r="1082" spans="1:6" s="356" customFormat="1" ht="130">
      <c r="A1082" s="351" t="s">
        <v>2814</v>
      </c>
      <c r="B1082" s="463" t="s">
        <v>2815</v>
      </c>
      <c r="C1082" s="462" t="s">
        <v>0</v>
      </c>
      <c r="D1082" s="354">
        <v>1</v>
      </c>
      <c r="E1082" s="355"/>
      <c r="F1082" s="348">
        <f t="shared" si="144"/>
        <v>0</v>
      </c>
    </row>
    <row r="1083" spans="1:6" s="356" customFormat="1" ht="117">
      <c r="A1083" s="351" t="s">
        <v>2816</v>
      </c>
      <c r="B1083" s="464" t="s">
        <v>2793</v>
      </c>
      <c r="C1083" s="462"/>
      <c r="D1083" s="354"/>
      <c r="E1083" s="355"/>
      <c r="F1083" s="492"/>
    </row>
    <row r="1084" spans="1:6" s="356" customFormat="1">
      <c r="A1084" s="534"/>
      <c r="B1084" s="463" t="s">
        <v>2794</v>
      </c>
      <c r="C1084" s="462" t="s">
        <v>1638</v>
      </c>
      <c r="D1084" s="354">
        <v>18</v>
      </c>
      <c r="E1084" s="355"/>
      <c r="F1084" s="348">
        <f t="shared" ref="F1084:F1085" si="145">ROUND((D1084*E1084),2)</f>
        <v>0</v>
      </c>
    </row>
    <row r="1085" spans="1:6" s="356" customFormat="1" ht="26">
      <c r="A1085" s="534"/>
      <c r="B1085" s="463" t="s">
        <v>2817</v>
      </c>
      <c r="C1085" s="532" t="s">
        <v>1638</v>
      </c>
      <c r="D1085" s="512">
        <v>40</v>
      </c>
      <c r="E1085" s="355"/>
      <c r="F1085" s="348">
        <f t="shared" si="145"/>
        <v>0</v>
      </c>
    </row>
    <row r="1086" spans="1:6" s="356" customFormat="1" ht="130">
      <c r="A1086" s="351" t="s">
        <v>2818</v>
      </c>
      <c r="B1086" s="546" t="s">
        <v>2798</v>
      </c>
      <c r="C1086" s="462"/>
      <c r="D1086" s="354"/>
      <c r="E1086" s="547"/>
      <c r="F1086" s="513"/>
    </row>
    <row r="1087" spans="1:6" s="356" customFormat="1">
      <c r="A1087" s="534"/>
      <c r="B1087" s="463" t="s">
        <v>2819</v>
      </c>
      <c r="C1087" s="462" t="s">
        <v>1543</v>
      </c>
      <c r="D1087" s="354">
        <v>30</v>
      </c>
      <c r="E1087" s="355"/>
      <c r="F1087" s="348">
        <f t="shared" ref="F1087:F1091" si="146">ROUND((D1087*E1087),2)</f>
        <v>0</v>
      </c>
    </row>
    <row r="1088" spans="1:6" s="356" customFormat="1" ht="65">
      <c r="A1088" s="568" t="s">
        <v>2820</v>
      </c>
      <c r="B1088" s="463" t="s">
        <v>2801</v>
      </c>
      <c r="C1088" s="462" t="s">
        <v>418</v>
      </c>
      <c r="D1088" s="466">
        <v>2</v>
      </c>
      <c r="E1088" s="355"/>
      <c r="F1088" s="348">
        <f t="shared" si="146"/>
        <v>0</v>
      </c>
    </row>
    <row r="1089" spans="1:6" s="356" customFormat="1" ht="78">
      <c r="A1089" s="351" t="s">
        <v>2821</v>
      </c>
      <c r="B1089" s="463" t="s">
        <v>1821</v>
      </c>
      <c r="C1089" s="353" t="s">
        <v>39</v>
      </c>
      <c r="D1089" s="354">
        <v>60</v>
      </c>
      <c r="E1089" s="355"/>
      <c r="F1089" s="348">
        <f t="shared" si="146"/>
        <v>0</v>
      </c>
    </row>
    <row r="1090" spans="1:6" s="356" customFormat="1" ht="39">
      <c r="A1090" s="351" t="s">
        <v>2822</v>
      </c>
      <c r="B1090" s="463" t="s">
        <v>2804</v>
      </c>
      <c r="C1090" s="462" t="s">
        <v>418</v>
      </c>
      <c r="D1090" s="354">
        <v>1</v>
      </c>
      <c r="E1090" s="355"/>
      <c r="F1090" s="348">
        <f t="shared" si="146"/>
        <v>0</v>
      </c>
    </row>
    <row r="1091" spans="1:6" s="356" customFormat="1" ht="39">
      <c r="A1091" s="351" t="s">
        <v>2823</v>
      </c>
      <c r="B1091" s="463" t="s">
        <v>2806</v>
      </c>
      <c r="C1091" s="462" t="s">
        <v>418</v>
      </c>
      <c r="D1091" s="354">
        <v>1</v>
      </c>
      <c r="E1091" s="355"/>
      <c r="F1091" s="348">
        <f t="shared" si="146"/>
        <v>0</v>
      </c>
    </row>
    <row r="1092" spans="1:6" s="356" customFormat="1">
      <c r="A1092" s="351"/>
      <c r="B1092" s="531" t="s">
        <v>2824</v>
      </c>
      <c r="C1092" s="462"/>
      <c r="D1092" s="354"/>
      <c r="E1092" s="355"/>
      <c r="F1092" s="492"/>
    </row>
    <row r="1093" spans="1:6" s="356" customFormat="1" ht="169">
      <c r="A1093" s="351" t="s">
        <v>2825</v>
      </c>
      <c r="B1093" s="463" t="s">
        <v>2826</v>
      </c>
      <c r="C1093" s="462" t="s">
        <v>418</v>
      </c>
      <c r="D1093" s="354">
        <v>1</v>
      </c>
      <c r="E1093" s="355"/>
      <c r="F1093" s="348">
        <f t="shared" ref="F1093:F1096" si="147">ROUND((D1093*E1093),2)</f>
        <v>0</v>
      </c>
    </row>
    <row r="1094" spans="1:6" s="356" customFormat="1" ht="65">
      <c r="A1094" s="351" t="s">
        <v>2827</v>
      </c>
      <c r="B1094" s="463" t="s">
        <v>2811</v>
      </c>
      <c r="C1094" s="462" t="s">
        <v>418</v>
      </c>
      <c r="D1094" s="354">
        <v>2</v>
      </c>
      <c r="E1094" s="355"/>
      <c r="F1094" s="348">
        <f t="shared" si="147"/>
        <v>0</v>
      </c>
    </row>
    <row r="1095" spans="1:6" s="356" customFormat="1" ht="104">
      <c r="A1095" s="351" t="s">
        <v>2828</v>
      </c>
      <c r="B1095" s="463" t="s">
        <v>2829</v>
      </c>
      <c r="C1095" s="462" t="s">
        <v>418</v>
      </c>
      <c r="D1095" s="354">
        <v>2</v>
      </c>
      <c r="E1095" s="355"/>
      <c r="F1095" s="348">
        <f t="shared" si="147"/>
        <v>0</v>
      </c>
    </row>
    <row r="1096" spans="1:6" s="356" customFormat="1" ht="130">
      <c r="A1096" s="351" t="s">
        <v>2830</v>
      </c>
      <c r="B1096" s="463" t="s">
        <v>2831</v>
      </c>
      <c r="C1096" s="462" t="s">
        <v>0</v>
      </c>
      <c r="D1096" s="354">
        <v>1</v>
      </c>
      <c r="E1096" s="355"/>
      <c r="F1096" s="348">
        <f t="shared" si="147"/>
        <v>0</v>
      </c>
    </row>
    <row r="1097" spans="1:6" s="356" customFormat="1" ht="117">
      <c r="A1097" s="351" t="s">
        <v>2832</v>
      </c>
      <c r="B1097" s="464" t="s">
        <v>2793</v>
      </c>
      <c r="C1097" s="462"/>
      <c r="D1097" s="354"/>
      <c r="E1097" s="355"/>
      <c r="F1097" s="492"/>
    </row>
    <row r="1098" spans="1:6" s="356" customFormat="1">
      <c r="A1098" s="534"/>
      <c r="B1098" s="463" t="s">
        <v>2794</v>
      </c>
      <c r="C1098" s="462" t="s">
        <v>1638</v>
      </c>
      <c r="D1098" s="354">
        <v>18</v>
      </c>
      <c r="E1098" s="355"/>
      <c r="F1098" s="492">
        <f>ROUND((D1098*E1098),2)</f>
        <v>0</v>
      </c>
    </row>
    <row r="1099" spans="1:6" s="356" customFormat="1" ht="26">
      <c r="A1099" s="534"/>
      <c r="B1099" s="463" t="s">
        <v>2817</v>
      </c>
      <c r="C1099" s="532" t="s">
        <v>1638</v>
      </c>
      <c r="D1099" s="512">
        <v>40</v>
      </c>
      <c r="E1099" s="355"/>
      <c r="F1099" s="492">
        <f>ROUND((D1099*E1099),2)</f>
        <v>0</v>
      </c>
    </row>
    <row r="1100" spans="1:6" s="356" customFormat="1" ht="130">
      <c r="A1100" s="351" t="s">
        <v>2833</v>
      </c>
      <c r="B1100" s="546" t="s">
        <v>2798</v>
      </c>
      <c r="C1100" s="462"/>
      <c r="D1100" s="354"/>
      <c r="E1100" s="547"/>
      <c r="F1100" s="513"/>
    </row>
    <row r="1101" spans="1:6" s="356" customFormat="1">
      <c r="A1101" s="534"/>
      <c r="B1101" s="463" t="s">
        <v>2819</v>
      </c>
      <c r="C1101" s="462" t="s">
        <v>1543</v>
      </c>
      <c r="D1101" s="354">
        <v>30</v>
      </c>
      <c r="E1101" s="355"/>
      <c r="F1101" s="492">
        <f>ROUND((D1101*E1101),2)</f>
        <v>0</v>
      </c>
    </row>
    <row r="1102" spans="1:6" s="356" customFormat="1" ht="65">
      <c r="A1102" s="568" t="s">
        <v>2834</v>
      </c>
      <c r="B1102" s="463" t="s">
        <v>2801</v>
      </c>
      <c r="C1102" s="462" t="s">
        <v>418</v>
      </c>
      <c r="D1102" s="466">
        <v>2</v>
      </c>
      <c r="E1102" s="355"/>
      <c r="F1102" s="492">
        <f>ROUND((D1102*E1102),2)</f>
        <v>0</v>
      </c>
    </row>
    <row r="1103" spans="1:6" s="356" customFormat="1" ht="78">
      <c r="A1103" s="351" t="s">
        <v>2835</v>
      </c>
      <c r="B1103" s="463" t="s">
        <v>1821</v>
      </c>
      <c r="C1103" s="353" t="s">
        <v>39</v>
      </c>
      <c r="D1103" s="354">
        <v>60</v>
      </c>
      <c r="E1103" s="355"/>
      <c r="F1103" s="492">
        <f>ROUND((D1103*E1103),2)</f>
        <v>0</v>
      </c>
    </row>
    <row r="1104" spans="1:6" s="356" customFormat="1" ht="39">
      <c r="A1104" s="351" t="s">
        <v>2836</v>
      </c>
      <c r="B1104" s="463" t="s">
        <v>2804</v>
      </c>
      <c r="C1104" s="462" t="s">
        <v>418</v>
      </c>
      <c r="D1104" s="354">
        <v>1</v>
      </c>
      <c r="E1104" s="355"/>
      <c r="F1104" s="492">
        <f>ROUND((D1104*E1104),2)</f>
        <v>0</v>
      </c>
    </row>
    <row r="1105" spans="1:6" s="356" customFormat="1" ht="39">
      <c r="A1105" s="351" t="s">
        <v>2837</v>
      </c>
      <c r="B1105" s="463" t="s">
        <v>2806</v>
      </c>
      <c r="C1105" s="462" t="s">
        <v>418</v>
      </c>
      <c r="D1105" s="354">
        <v>1</v>
      </c>
      <c r="E1105" s="355"/>
      <c r="F1105" s="492">
        <f>ROUND((D1105*E1105),2)</f>
        <v>0</v>
      </c>
    </row>
    <row r="1106" spans="1:6" s="356" customFormat="1">
      <c r="A1106" s="351"/>
      <c r="B1106" s="531" t="s">
        <v>2838</v>
      </c>
      <c r="C1106" s="462"/>
      <c r="D1106" s="354"/>
      <c r="E1106" s="355"/>
      <c r="F1106" s="492"/>
    </row>
    <row r="1107" spans="1:6" s="356" customFormat="1" ht="130">
      <c r="A1107" s="351" t="s">
        <v>2839</v>
      </c>
      <c r="B1107" s="546" t="s">
        <v>2840</v>
      </c>
      <c r="C1107" s="462"/>
      <c r="D1107" s="354"/>
      <c r="E1107" s="547"/>
      <c r="F1107" s="513"/>
    </row>
    <row r="1108" spans="1:6" s="356" customFormat="1">
      <c r="A1108" s="534"/>
      <c r="B1108" s="463" t="s">
        <v>2841</v>
      </c>
      <c r="C1108" s="462" t="s">
        <v>1543</v>
      </c>
      <c r="D1108" s="354">
        <v>8</v>
      </c>
      <c r="E1108" s="355"/>
      <c r="F1108" s="492">
        <f>ROUND((D1108*E1108),2)</f>
        <v>0</v>
      </c>
    </row>
    <row r="1109" spans="1:6" s="356" customFormat="1" ht="65">
      <c r="A1109" s="568" t="s">
        <v>2842</v>
      </c>
      <c r="B1109" s="463" t="s">
        <v>2843</v>
      </c>
      <c r="C1109" s="462" t="s">
        <v>418</v>
      </c>
      <c r="D1109" s="466">
        <v>1</v>
      </c>
      <c r="E1109" s="355"/>
      <c r="F1109" s="492">
        <f>ROUND((D1109*E1109),2)</f>
        <v>0</v>
      </c>
    </row>
    <row r="1110" spans="1:6" s="356" customFormat="1" ht="78">
      <c r="A1110" s="351" t="s">
        <v>2844</v>
      </c>
      <c r="B1110" s="463" t="s">
        <v>1821</v>
      </c>
      <c r="C1110" s="353" t="s">
        <v>39</v>
      </c>
      <c r="D1110" s="354">
        <v>20</v>
      </c>
      <c r="E1110" s="355"/>
      <c r="F1110" s="492">
        <f>ROUND((D1110*E1110),2)</f>
        <v>0</v>
      </c>
    </row>
    <row r="1111" spans="1:6" s="356" customFormat="1" ht="39">
      <c r="A1111" s="351" t="s">
        <v>2845</v>
      </c>
      <c r="B1111" s="463" t="s">
        <v>2806</v>
      </c>
      <c r="C1111" s="462" t="s">
        <v>418</v>
      </c>
      <c r="D1111" s="354">
        <v>1</v>
      </c>
      <c r="E1111" s="355"/>
      <c r="F1111" s="492">
        <f>ROUND((D1111*E1111),2)</f>
        <v>0</v>
      </c>
    </row>
    <row r="1112" spans="1:6" s="356" customFormat="1">
      <c r="A1112" s="351"/>
      <c r="B1112" s="531" t="s">
        <v>2846</v>
      </c>
      <c r="C1112" s="353"/>
      <c r="D1112" s="354"/>
      <c r="E1112" s="355"/>
      <c r="F1112" s="492"/>
    </row>
    <row r="1113" spans="1:6" s="356" customFormat="1" ht="39">
      <c r="A1113" s="351" t="s">
        <v>2847</v>
      </c>
      <c r="B1113" s="463" t="s">
        <v>2848</v>
      </c>
      <c r="C1113" s="353" t="s">
        <v>418</v>
      </c>
      <c r="D1113" s="354">
        <v>1</v>
      </c>
      <c r="E1113" s="355"/>
      <c r="F1113" s="492">
        <f>ROUND((D1113*E1113),2)</f>
        <v>0</v>
      </c>
    </row>
    <row r="1114" spans="1:6" s="356" customFormat="1" ht="39">
      <c r="A1114" s="351" t="s">
        <v>2849</v>
      </c>
      <c r="B1114" s="463" t="s">
        <v>2850</v>
      </c>
      <c r="C1114" s="353"/>
      <c r="D1114" s="354"/>
      <c r="E1114" s="355"/>
      <c r="F1114" s="492"/>
    </row>
    <row r="1115" spans="1:6" s="356" customFormat="1" ht="52">
      <c r="A1115" s="534"/>
      <c r="B1115" s="491" t="s">
        <v>2851</v>
      </c>
      <c r="C1115" s="462" t="s">
        <v>418</v>
      </c>
      <c r="D1115" s="354">
        <v>1</v>
      </c>
      <c r="E1115" s="355"/>
      <c r="F1115" s="492">
        <f t="shared" ref="F1115:F1125" si="148">ROUND((D1115*E1115),2)</f>
        <v>0</v>
      </c>
    </row>
    <row r="1116" spans="1:6" s="356" customFormat="1" ht="39">
      <c r="A1116" s="534"/>
      <c r="B1116" s="491" t="s">
        <v>2852</v>
      </c>
      <c r="C1116" s="462" t="s">
        <v>418</v>
      </c>
      <c r="D1116" s="354">
        <v>1</v>
      </c>
      <c r="E1116" s="355"/>
      <c r="F1116" s="492">
        <f t="shared" si="148"/>
        <v>0</v>
      </c>
    </row>
    <row r="1117" spans="1:6" s="356" customFormat="1" ht="26">
      <c r="A1117" s="534"/>
      <c r="B1117" s="491" t="s">
        <v>2853</v>
      </c>
      <c r="C1117" s="462" t="s">
        <v>418</v>
      </c>
      <c r="D1117" s="354">
        <v>1</v>
      </c>
      <c r="E1117" s="355"/>
      <c r="F1117" s="492">
        <f t="shared" si="148"/>
        <v>0</v>
      </c>
    </row>
    <row r="1118" spans="1:6" s="356" customFormat="1" ht="39">
      <c r="A1118" s="534"/>
      <c r="B1118" s="491" t="s">
        <v>2854</v>
      </c>
      <c r="C1118" s="462" t="s">
        <v>418</v>
      </c>
      <c r="D1118" s="354">
        <v>1</v>
      </c>
      <c r="E1118" s="355"/>
      <c r="F1118" s="492">
        <f t="shared" si="148"/>
        <v>0</v>
      </c>
    </row>
    <row r="1119" spans="1:6" s="356" customFormat="1" ht="39">
      <c r="A1119" s="351" t="s">
        <v>2855</v>
      </c>
      <c r="B1119" s="463" t="s">
        <v>1929</v>
      </c>
      <c r="C1119" s="353" t="s">
        <v>418</v>
      </c>
      <c r="D1119" s="354">
        <v>1</v>
      </c>
      <c r="E1119" s="355"/>
      <c r="F1119" s="492">
        <f t="shared" si="148"/>
        <v>0</v>
      </c>
    </row>
    <row r="1120" spans="1:6" s="356" customFormat="1" ht="26">
      <c r="A1120" s="351" t="s">
        <v>2856</v>
      </c>
      <c r="B1120" s="463" t="s">
        <v>2857</v>
      </c>
      <c r="C1120" s="353" t="s">
        <v>418</v>
      </c>
      <c r="D1120" s="354">
        <v>8</v>
      </c>
      <c r="E1120" s="355"/>
      <c r="F1120" s="492">
        <f t="shared" si="148"/>
        <v>0</v>
      </c>
    </row>
    <row r="1121" spans="1:15" s="356" customFormat="1" ht="39">
      <c r="A1121" s="351" t="s">
        <v>2858</v>
      </c>
      <c r="B1121" s="463" t="s">
        <v>1829</v>
      </c>
      <c r="C1121" s="353" t="s">
        <v>0</v>
      </c>
      <c r="D1121" s="354">
        <v>12</v>
      </c>
      <c r="E1121" s="355"/>
      <c r="F1121" s="492">
        <f t="shared" si="148"/>
        <v>0</v>
      </c>
    </row>
    <row r="1122" spans="1:15" s="356" customFormat="1" ht="52">
      <c r="A1122" s="351" t="s">
        <v>2859</v>
      </c>
      <c r="B1122" s="463" t="s">
        <v>2860</v>
      </c>
      <c r="C1122" s="353" t="s">
        <v>0</v>
      </c>
      <c r="D1122" s="354">
        <v>4</v>
      </c>
      <c r="E1122" s="355"/>
      <c r="F1122" s="492">
        <f t="shared" si="148"/>
        <v>0</v>
      </c>
    </row>
    <row r="1123" spans="1:15" s="356" customFormat="1" ht="52">
      <c r="A1123" s="351" t="s">
        <v>2861</v>
      </c>
      <c r="B1123" s="463" t="s">
        <v>1936</v>
      </c>
      <c r="C1123" s="353" t="s">
        <v>418</v>
      </c>
      <c r="D1123" s="354">
        <v>1</v>
      </c>
      <c r="E1123" s="355"/>
      <c r="F1123" s="492">
        <f t="shared" si="148"/>
        <v>0</v>
      </c>
    </row>
    <row r="1124" spans="1:15" s="356" customFormat="1" ht="39">
      <c r="A1124" s="351" t="s">
        <v>2862</v>
      </c>
      <c r="B1124" s="352" t="s">
        <v>1114</v>
      </c>
      <c r="C1124" s="353" t="s">
        <v>418</v>
      </c>
      <c r="D1124" s="354">
        <v>1</v>
      </c>
      <c r="E1124" s="355"/>
      <c r="F1124" s="492">
        <f t="shared" si="148"/>
        <v>0</v>
      </c>
    </row>
    <row r="1125" spans="1:15" s="356" customFormat="1" ht="52">
      <c r="A1125" s="351" t="s">
        <v>2863</v>
      </c>
      <c r="B1125" s="524" t="s">
        <v>2864</v>
      </c>
      <c r="C1125" s="353" t="s">
        <v>418</v>
      </c>
      <c r="D1125" s="354">
        <v>1</v>
      </c>
      <c r="E1125" s="355"/>
      <c r="F1125" s="492">
        <f t="shared" si="148"/>
        <v>0</v>
      </c>
    </row>
    <row r="1126" spans="1:15" s="356" customFormat="1" ht="39">
      <c r="A1126" s="351" t="s">
        <v>2865</v>
      </c>
      <c r="B1126" s="535" t="s">
        <v>2092</v>
      </c>
      <c r="C1126" s="353"/>
      <c r="D1126" s="354"/>
      <c r="E1126" s="355"/>
      <c r="F1126" s="492"/>
    </row>
    <row r="1127" spans="1:15" s="356" customFormat="1" ht="26">
      <c r="A1127" s="534"/>
      <c r="B1127" s="463" t="s">
        <v>2866</v>
      </c>
      <c r="C1127" s="353" t="s">
        <v>418</v>
      </c>
      <c r="D1127" s="354">
        <v>3</v>
      </c>
      <c r="E1127" s="355"/>
      <c r="F1127" s="492">
        <f>ROUND((D1127*E1127),2)</f>
        <v>0</v>
      </c>
    </row>
    <row r="1128" spans="1:15" s="356" customFormat="1">
      <c r="A1128" s="534"/>
      <c r="B1128" s="491" t="s">
        <v>2867</v>
      </c>
      <c r="C1128" s="353" t="s">
        <v>418</v>
      </c>
      <c r="D1128" s="354">
        <v>1</v>
      </c>
      <c r="E1128" s="355"/>
      <c r="F1128" s="492">
        <f>ROUND((D1128*E1128),2)</f>
        <v>0</v>
      </c>
    </row>
    <row r="1129" spans="1:15" s="356" customFormat="1" ht="39">
      <c r="A1129" s="351" t="s">
        <v>2868</v>
      </c>
      <c r="B1129" s="524" t="s">
        <v>2869</v>
      </c>
      <c r="C1129" s="353"/>
      <c r="D1129" s="354"/>
      <c r="E1129" s="355"/>
      <c r="F1129" s="492"/>
    </row>
    <row r="1130" spans="1:15" s="356" customFormat="1">
      <c r="A1130" s="534"/>
      <c r="B1130" s="463" t="s">
        <v>2098</v>
      </c>
      <c r="C1130" s="353" t="s">
        <v>418</v>
      </c>
      <c r="D1130" s="354">
        <v>1</v>
      </c>
      <c r="E1130" s="355"/>
      <c r="F1130" s="492">
        <f>ROUND((D1130*E1130),2)</f>
        <v>0</v>
      </c>
    </row>
    <row r="1131" spans="1:15" s="356" customFormat="1">
      <c r="A1131" s="534"/>
      <c r="B1131" s="463" t="s">
        <v>2099</v>
      </c>
      <c r="C1131" s="353" t="s">
        <v>418</v>
      </c>
      <c r="D1131" s="354">
        <v>1</v>
      </c>
      <c r="E1131" s="355"/>
      <c r="F1131" s="492">
        <f>ROUND((D1131*E1131),2)</f>
        <v>0</v>
      </c>
    </row>
    <row r="1132" spans="1:15" s="356" customFormat="1" ht="39">
      <c r="A1132" s="351" t="s">
        <v>2870</v>
      </c>
      <c r="B1132" s="524" t="s">
        <v>2105</v>
      </c>
      <c r="C1132" s="353" t="s">
        <v>418</v>
      </c>
      <c r="D1132" s="354">
        <v>1</v>
      </c>
      <c r="E1132" s="355"/>
      <c r="F1132" s="492">
        <f>ROUND((D1132*E1132),2)</f>
        <v>0</v>
      </c>
    </row>
    <row r="1133" spans="1:15" ht="39">
      <c r="A1133" s="703" t="s">
        <v>2871</v>
      </c>
      <c r="B1133" s="525" t="s">
        <v>1626</v>
      </c>
      <c r="C1133" s="515" t="s">
        <v>418</v>
      </c>
      <c r="D1133" s="516">
        <v>20</v>
      </c>
      <c r="E1133" s="504"/>
      <c r="F1133" s="548">
        <f>ROUND((D1133*E1133),2)</f>
        <v>0</v>
      </c>
      <c r="G1133" s="467"/>
      <c r="J1133" s="467"/>
      <c r="K1133" s="467"/>
      <c r="L1133" s="467"/>
      <c r="M1133" s="467"/>
      <c r="N1133" s="467"/>
      <c r="O1133" s="467"/>
    </row>
    <row r="1134" spans="1:15" s="356" customFormat="1" ht="39">
      <c r="A1134" s="990"/>
      <c r="B1134" s="479" t="s">
        <v>2872</v>
      </c>
      <c r="C1134" s="480"/>
      <c r="D1134" s="481"/>
      <c r="E1134" s="545"/>
      <c r="F1134" s="549">
        <f>SUM(F1135:F1381)</f>
        <v>0</v>
      </c>
    </row>
    <row r="1135" spans="1:15" s="356" customFormat="1" ht="117">
      <c r="A1135" s="659" t="s">
        <v>2873</v>
      </c>
      <c r="B1135" s="506" t="s">
        <v>2874</v>
      </c>
      <c r="C1135" s="507" t="s">
        <v>418</v>
      </c>
      <c r="D1135" s="508">
        <v>1</v>
      </c>
      <c r="E1135" s="509"/>
      <c r="F1135" s="550">
        <f t="shared" ref="F1135" si="149">ROUND((D1135*E1135),2)</f>
        <v>0</v>
      </c>
    </row>
    <row r="1136" spans="1:15" s="356" customFormat="1" ht="26">
      <c r="A1136" s="351"/>
      <c r="B1136" s="551" t="s">
        <v>2875</v>
      </c>
      <c r="C1136" s="353"/>
      <c r="D1136" s="354"/>
      <c r="E1136" s="355"/>
      <c r="F1136" s="492"/>
    </row>
    <row r="1137" spans="1:6" s="356" customFormat="1" ht="39">
      <c r="A1137" s="351" t="s">
        <v>2876</v>
      </c>
      <c r="B1137" s="491" t="s">
        <v>2877</v>
      </c>
      <c r="C1137" s="353" t="s">
        <v>1638</v>
      </c>
      <c r="D1137" s="354">
        <v>250</v>
      </c>
      <c r="E1137" s="355"/>
      <c r="F1137" s="348">
        <f t="shared" ref="F1137:F1141" si="150">ROUND((D1137*E1137),2)</f>
        <v>0</v>
      </c>
    </row>
    <row r="1138" spans="1:6" s="356" customFormat="1" ht="26">
      <c r="A1138" s="351" t="s">
        <v>2878</v>
      </c>
      <c r="B1138" s="491" t="s">
        <v>1640</v>
      </c>
      <c r="C1138" s="353" t="s">
        <v>418</v>
      </c>
      <c r="D1138" s="354">
        <v>1</v>
      </c>
      <c r="E1138" s="355"/>
      <c r="F1138" s="348">
        <f t="shared" si="150"/>
        <v>0</v>
      </c>
    </row>
    <row r="1139" spans="1:6" s="495" customFormat="1" ht="65">
      <c r="A1139" s="985" t="s">
        <v>2879</v>
      </c>
      <c r="B1139" s="461" t="s">
        <v>2880</v>
      </c>
      <c r="C1139" s="493" t="s">
        <v>1643</v>
      </c>
      <c r="D1139" s="494">
        <f>6*2*0.9*1.5</f>
        <v>16.200000000000003</v>
      </c>
      <c r="E1139" s="355"/>
      <c r="F1139" s="348">
        <f t="shared" si="150"/>
        <v>0</v>
      </c>
    </row>
    <row r="1140" spans="1:6" s="496" customFormat="1" ht="78">
      <c r="A1140" s="985" t="s">
        <v>2881</v>
      </c>
      <c r="B1140" s="461" t="s">
        <v>1645</v>
      </c>
      <c r="C1140" s="493" t="s">
        <v>1646</v>
      </c>
      <c r="D1140" s="494">
        <f>250*1.5</f>
        <v>375</v>
      </c>
      <c r="E1140" s="355"/>
      <c r="F1140" s="348">
        <f t="shared" si="150"/>
        <v>0</v>
      </c>
    </row>
    <row r="1141" spans="1:6" s="496" customFormat="1" ht="52">
      <c r="A1141" s="985" t="s">
        <v>2882</v>
      </c>
      <c r="B1141" s="461" t="s">
        <v>2883</v>
      </c>
      <c r="C1141" s="493" t="s">
        <v>1643</v>
      </c>
      <c r="D1141" s="494">
        <v>12</v>
      </c>
      <c r="E1141" s="355"/>
      <c r="F1141" s="348">
        <f t="shared" si="150"/>
        <v>0</v>
      </c>
    </row>
    <row r="1142" spans="1:6" s="496" customFormat="1" ht="91">
      <c r="A1142" s="985" t="s">
        <v>2884</v>
      </c>
      <c r="B1142" s="461" t="s">
        <v>1650</v>
      </c>
      <c r="C1142" s="493"/>
      <c r="D1142" s="494"/>
      <c r="E1142" s="355"/>
      <c r="F1142" s="492"/>
    </row>
    <row r="1143" spans="1:6" s="496" customFormat="1" ht="15">
      <c r="A1143" s="986"/>
      <c r="B1143" s="461" t="s">
        <v>1651</v>
      </c>
      <c r="C1143" s="493" t="s">
        <v>1643</v>
      </c>
      <c r="D1143" s="494">
        <f>0.8*1*1.2*250</f>
        <v>240</v>
      </c>
      <c r="E1143" s="355"/>
      <c r="F1143" s="348">
        <f t="shared" ref="F1143:F1144" si="151">ROUND((D1143*E1143),2)</f>
        <v>0</v>
      </c>
    </row>
    <row r="1144" spans="1:6" s="496" customFormat="1" ht="15">
      <c r="A1144" s="986"/>
      <c r="B1144" s="461" t="s">
        <v>1652</v>
      </c>
      <c r="C1144" s="493" t="s">
        <v>1643</v>
      </c>
      <c r="D1144" s="494">
        <f>0.2*1*1.2*250</f>
        <v>60</v>
      </c>
      <c r="E1144" s="355"/>
      <c r="F1144" s="348">
        <f t="shared" si="151"/>
        <v>0</v>
      </c>
    </row>
    <row r="1145" spans="1:6" s="495" customFormat="1" ht="91">
      <c r="A1145" s="985" t="s">
        <v>2885</v>
      </c>
      <c r="B1145" s="461" t="s">
        <v>1654</v>
      </c>
      <c r="C1145" s="493"/>
      <c r="D1145" s="494"/>
      <c r="E1145" s="355"/>
      <c r="F1145" s="492"/>
    </row>
    <row r="1146" spans="1:6" s="495" customFormat="1" ht="15">
      <c r="A1146" s="986"/>
      <c r="B1146" s="461" t="s">
        <v>1651</v>
      </c>
      <c r="C1146" s="493" t="s">
        <v>1643</v>
      </c>
      <c r="D1146" s="494">
        <f>0.8*1*1.2*80</f>
        <v>76.8</v>
      </c>
      <c r="E1146" s="355"/>
      <c r="F1146" s="348">
        <f t="shared" ref="F1146:F1153" si="152">ROUND((D1146*E1146),2)</f>
        <v>0</v>
      </c>
    </row>
    <row r="1147" spans="1:6" s="496" customFormat="1" ht="18" customHeight="1">
      <c r="A1147" s="986"/>
      <c r="B1147" s="461" t="s">
        <v>1655</v>
      </c>
      <c r="C1147" s="497" t="s">
        <v>1643</v>
      </c>
      <c r="D1147" s="494">
        <f>0.2*1*1.2*80</f>
        <v>19.2</v>
      </c>
      <c r="E1147" s="355"/>
      <c r="F1147" s="348">
        <f t="shared" si="152"/>
        <v>0</v>
      </c>
    </row>
    <row r="1148" spans="1:6" s="496" customFormat="1" ht="41">
      <c r="A1148" s="985" t="s">
        <v>2886</v>
      </c>
      <c r="B1148" s="461" t="s">
        <v>1657</v>
      </c>
      <c r="C1148" s="493" t="s">
        <v>1643</v>
      </c>
      <c r="D1148" s="494">
        <v>10</v>
      </c>
      <c r="E1148" s="355"/>
      <c r="F1148" s="348">
        <f t="shared" si="152"/>
        <v>0</v>
      </c>
    </row>
    <row r="1149" spans="1:6" s="495" customFormat="1" ht="52">
      <c r="A1149" s="985" t="s">
        <v>2887</v>
      </c>
      <c r="B1149" s="461" t="s">
        <v>2888</v>
      </c>
      <c r="C1149" s="493" t="s">
        <v>1646</v>
      </c>
      <c r="D1149" s="494">
        <f>250*0.5</f>
        <v>125</v>
      </c>
      <c r="E1149" s="355"/>
      <c r="F1149" s="348">
        <f t="shared" si="152"/>
        <v>0</v>
      </c>
    </row>
    <row r="1150" spans="1:6" s="495" customFormat="1" ht="67">
      <c r="A1150" s="985" t="s">
        <v>2889</v>
      </c>
      <c r="B1150" s="461" t="s">
        <v>1661</v>
      </c>
      <c r="C1150" s="493" t="s">
        <v>1643</v>
      </c>
      <c r="D1150" s="494">
        <f>250*0.7*0.15</f>
        <v>26.25</v>
      </c>
      <c r="E1150" s="355"/>
      <c r="F1150" s="348">
        <f t="shared" si="152"/>
        <v>0</v>
      </c>
    </row>
    <row r="1151" spans="1:6" s="495" customFormat="1" ht="65">
      <c r="A1151" s="985" t="s">
        <v>2890</v>
      </c>
      <c r="B1151" s="461" t="s">
        <v>1663</v>
      </c>
      <c r="C1151" s="493" t="s">
        <v>1643</v>
      </c>
      <c r="D1151" s="494">
        <f>250*0.7*0.1</f>
        <v>17.5</v>
      </c>
      <c r="E1151" s="355"/>
      <c r="F1151" s="348">
        <f t="shared" si="152"/>
        <v>0</v>
      </c>
    </row>
    <row r="1152" spans="1:6" s="495" customFormat="1" ht="65">
      <c r="A1152" s="985" t="s">
        <v>2891</v>
      </c>
      <c r="B1152" s="461" t="s">
        <v>2892</v>
      </c>
      <c r="C1152" s="493" t="s">
        <v>1643</v>
      </c>
      <c r="D1152" s="494">
        <f>250*0.7*0.5</f>
        <v>87.5</v>
      </c>
      <c r="E1152" s="355"/>
      <c r="F1152" s="348">
        <f t="shared" si="152"/>
        <v>0</v>
      </c>
    </row>
    <row r="1153" spans="1:6" s="495" customFormat="1" ht="52">
      <c r="A1153" s="985" t="s">
        <v>2893</v>
      </c>
      <c r="B1153" s="461" t="s">
        <v>1667</v>
      </c>
      <c r="C1153" s="493" t="s">
        <v>1643</v>
      </c>
      <c r="D1153" s="494">
        <f>250*0.7*0.3</f>
        <v>52.5</v>
      </c>
      <c r="E1153" s="355"/>
      <c r="F1153" s="348">
        <f t="shared" si="152"/>
        <v>0</v>
      </c>
    </row>
    <row r="1154" spans="1:6" s="495" customFormat="1" ht="91">
      <c r="A1154" s="985" t="s">
        <v>2894</v>
      </c>
      <c r="B1154" s="461" t="s">
        <v>2895</v>
      </c>
      <c r="C1154" s="493"/>
      <c r="D1154" s="494"/>
      <c r="E1154" s="355"/>
      <c r="F1154" s="492"/>
    </row>
    <row r="1155" spans="1:6" s="495" customFormat="1" ht="15">
      <c r="A1155" s="986"/>
      <c r="B1155" s="461" t="s">
        <v>1670</v>
      </c>
      <c r="C1155" s="493" t="s">
        <v>1643</v>
      </c>
      <c r="D1155" s="494">
        <f>250*0.7*0.25*0.5</f>
        <v>21.875</v>
      </c>
      <c r="E1155" s="355"/>
      <c r="F1155" s="348">
        <f t="shared" ref="F1155:F1157" si="153">ROUND((D1155*E1155),2)</f>
        <v>0</v>
      </c>
    </row>
    <row r="1156" spans="1:6" s="495" customFormat="1" ht="15">
      <c r="A1156" s="986"/>
      <c r="B1156" s="461" t="s">
        <v>1671</v>
      </c>
      <c r="C1156" s="493" t="s">
        <v>1646</v>
      </c>
      <c r="D1156" s="494">
        <f>250*1*0.4</f>
        <v>100</v>
      </c>
      <c r="E1156" s="355"/>
      <c r="F1156" s="348">
        <f t="shared" si="153"/>
        <v>0</v>
      </c>
    </row>
    <row r="1157" spans="1:6" s="495" customFormat="1" ht="19.5" customHeight="1">
      <c r="A1157" s="986"/>
      <c r="B1157" s="461" t="s">
        <v>1672</v>
      </c>
      <c r="C1157" s="497" t="s">
        <v>1646</v>
      </c>
      <c r="D1157" s="494">
        <f>250*1*0.4</f>
        <v>100</v>
      </c>
      <c r="E1157" s="355"/>
      <c r="F1157" s="348">
        <f t="shared" si="153"/>
        <v>0</v>
      </c>
    </row>
    <row r="1158" spans="1:6" s="495" customFormat="1" ht="78">
      <c r="A1158" s="985" t="s">
        <v>2896</v>
      </c>
      <c r="B1158" s="461" t="s">
        <v>2897</v>
      </c>
      <c r="C1158" s="493"/>
      <c r="D1158" s="494"/>
      <c r="E1158" s="355"/>
      <c r="F1158" s="492"/>
    </row>
    <row r="1159" spans="1:6" s="495" customFormat="1" ht="15">
      <c r="A1159" s="986"/>
      <c r="B1159" s="461" t="s">
        <v>1675</v>
      </c>
      <c r="C1159" s="493" t="s">
        <v>1646</v>
      </c>
      <c r="D1159" s="494">
        <v>22</v>
      </c>
      <c r="E1159" s="355"/>
      <c r="F1159" s="348">
        <f t="shared" ref="F1159:F1162" si="154">ROUND((D1159*E1159),2)</f>
        <v>0</v>
      </c>
    </row>
    <row r="1160" spans="1:6" s="495" customFormat="1" ht="26">
      <c r="A1160" s="986"/>
      <c r="B1160" s="461" t="s">
        <v>1676</v>
      </c>
      <c r="C1160" s="497" t="s">
        <v>1646</v>
      </c>
      <c r="D1160" s="498">
        <v>22</v>
      </c>
      <c r="E1160" s="355"/>
      <c r="F1160" s="348">
        <f t="shared" si="154"/>
        <v>0</v>
      </c>
    </row>
    <row r="1161" spans="1:6" s="495" customFormat="1" ht="91">
      <c r="A1161" s="985" t="s">
        <v>2898</v>
      </c>
      <c r="B1161" s="461" t="s">
        <v>1678</v>
      </c>
      <c r="C1161" s="493" t="s">
        <v>418</v>
      </c>
      <c r="D1161" s="494">
        <v>1</v>
      </c>
      <c r="E1161" s="355"/>
      <c r="F1161" s="348">
        <f t="shared" si="154"/>
        <v>0</v>
      </c>
    </row>
    <row r="1162" spans="1:6" s="495" customFormat="1" ht="39">
      <c r="A1162" s="985" t="s">
        <v>2899</v>
      </c>
      <c r="B1162" s="461" t="s">
        <v>2900</v>
      </c>
      <c r="C1162" s="493" t="s">
        <v>1638</v>
      </c>
      <c r="D1162" s="494">
        <v>250</v>
      </c>
      <c r="E1162" s="355"/>
      <c r="F1162" s="348">
        <f t="shared" si="154"/>
        <v>0</v>
      </c>
    </row>
    <row r="1163" spans="1:6" s="552" customFormat="1">
      <c r="A1163" s="351"/>
      <c r="B1163" s="531" t="s">
        <v>2901</v>
      </c>
      <c r="C1163" s="462"/>
      <c r="D1163" s="354"/>
      <c r="E1163" s="530"/>
      <c r="F1163" s="513"/>
    </row>
    <row r="1164" spans="1:6" s="356" customFormat="1" ht="52">
      <c r="A1164" s="568" t="s">
        <v>2902</v>
      </c>
      <c r="B1164" s="463" t="s">
        <v>2903</v>
      </c>
      <c r="C1164" s="462" t="s">
        <v>418</v>
      </c>
      <c r="D1164" s="466">
        <v>1</v>
      </c>
      <c r="E1164" s="355"/>
      <c r="F1164" s="348">
        <f t="shared" ref="F1164:F1167" si="155">ROUND((D1164*E1164),2)</f>
        <v>0</v>
      </c>
    </row>
    <row r="1165" spans="1:6" s="356" customFormat="1" ht="52">
      <c r="A1165" s="568" t="s">
        <v>2904</v>
      </c>
      <c r="B1165" s="463" t="s">
        <v>2905</v>
      </c>
      <c r="C1165" s="462" t="s">
        <v>418</v>
      </c>
      <c r="D1165" s="466">
        <v>2</v>
      </c>
      <c r="E1165" s="355"/>
      <c r="F1165" s="348">
        <f t="shared" si="155"/>
        <v>0</v>
      </c>
    </row>
    <row r="1166" spans="1:6" s="356" customFormat="1" ht="39">
      <c r="A1166" s="568" t="s">
        <v>2906</v>
      </c>
      <c r="B1166" s="463" t="s">
        <v>2907</v>
      </c>
      <c r="C1166" s="462" t="s">
        <v>418</v>
      </c>
      <c r="D1166" s="466">
        <v>2</v>
      </c>
      <c r="E1166" s="355"/>
      <c r="F1166" s="348">
        <f t="shared" si="155"/>
        <v>0</v>
      </c>
    </row>
    <row r="1167" spans="1:6" s="356" customFormat="1" ht="169">
      <c r="A1167" s="351" t="s">
        <v>2908</v>
      </c>
      <c r="B1167" s="463" t="s">
        <v>2909</v>
      </c>
      <c r="C1167" s="462" t="s">
        <v>1543</v>
      </c>
      <c r="D1167" s="354">
        <v>250</v>
      </c>
      <c r="E1167" s="355"/>
      <c r="F1167" s="348">
        <f t="shared" si="155"/>
        <v>0</v>
      </c>
    </row>
    <row r="1168" spans="1:6" s="356" customFormat="1" ht="117">
      <c r="A1168" s="351" t="s">
        <v>2910</v>
      </c>
      <c r="B1168" s="546" t="s">
        <v>2911</v>
      </c>
      <c r="C1168" s="462"/>
      <c r="D1168" s="354"/>
      <c r="E1168" s="547"/>
      <c r="F1168" s="553"/>
    </row>
    <row r="1169" spans="1:6" s="356" customFormat="1">
      <c r="A1169" s="534"/>
      <c r="B1169" s="463" t="s">
        <v>2912</v>
      </c>
      <c r="C1169" s="462" t="s">
        <v>1543</v>
      </c>
      <c r="D1169" s="354">
        <v>810</v>
      </c>
      <c r="E1169" s="355"/>
      <c r="F1169" s="348">
        <f t="shared" ref="F1169:F1181" si="156">ROUND((D1169*E1169),2)</f>
        <v>0</v>
      </c>
    </row>
    <row r="1170" spans="1:6" s="356" customFormat="1">
      <c r="A1170" s="534"/>
      <c r="B1170" s="463" t="s">
        <v>2913</v>
      </c>
      <c r="C1170" s="462" t="s">
        <v>1543</v>
      </c>
      <c r="D1170" s="354">
        <v>580</v>
      </c>
      <c r="E1170" s="355"/>
      <c r="F1170" s="348">
        <f t="shared" si="156"/>
        <v>0</v>
      </c>
    </row>
    <row r="1171" spans="1:6" s="356" customFormat="1">
      <c r="A1171" s="534"/>
      <c r="B1171" s="463" t="s">
        <v>2819</v>
      </c>
      <c r="C1171" s="462" t="s">
        <v>1543</v>
      </c>
      <c r="D1171" s="354">
        <v>450</v>
      </c>
      <c r="E1171" s="355"/>
      <c r="F1171" s="348">
        <f t="shared" si="156"/>
        <v>0</v>
      </c>
    </row>
    <row r="1172" spans="1:6" s="356" customFormat="1">
      <c r="A1172" s="534"/>
      <c r="B1172" s="463" t="s">
        <v>2914</v>
      </c>
      <c r="C1172" s="462" t="s">
        <v>1543</v>
      </c>
      <c r="D1172" s="354">
        <v>325</v>
      </c>
      <c r="E1172" s="355"/>
      <c r="F1172" s="348">
        <f t="shared" si="156"/>
        <v>0</v>
      </c>
    </row>
    <row r="1173" spans="1:6" s="356" customFormat="1">
      <c r="A1173" s="534"/>
      <c r="B1173" s="463" t="s">
        <v>2915</v>
      </c>
      <c r="C1173" s="462" t="s">
        <v>1543</v>
      </c>
      <c r="D1173" s="354">
        <v>355</v>
      </c>
      <c r="E1173" s="355"/>
      <c r="F1173" s="348">
        <f t="shared" si="156"/>
        <v>0</v>
      </c>
    </row>
    <row r="1174" spans="1:6" s="356" customFormat="1" ht="65">
      <c r="A1174" s="568" t="s">
        <v>2916</v>
      </c>
      <c r="B1174" s="491" t="s">
        <v>2917</v>
      </c>
      <c r="C1174" s="462" t="s">
        <v>1543</v>
      </c>
      <c r="D1174" s="354">
        <v>200</v>
      </c>
      <c r="E1174" s="355"/>
      <c r="F1174" s="348">
        <f t="shared" si="156"/>
        <v>0</v>
      </c>
    </row>
    <row r="1175" spans="1:6" s="356" customFormat="1" ht="78">
      <c r="A1175" s="568" t="s">
        <v>2918</v>
      </c>
      <c r="B1175" s="463" t="s">
        <v>1821</v>
      </c>
      <c r="C1175" s="353" t="s">
        <v>39</v>
      </c>
      <c r="D1175" s="466">
        <v>250</v>
      </c>
      <c r="E1175" s="355"/>
      <c r="F1175" s="348">
        <f t="shared" si="156"/>
        <v>0</v>
      </c>
    </row>
    <row r="1176" spans="1:6" s="356" customFormat="1" ht="169">
      <c r="A1176" s="568" t="s">
        <v>2919</v>
      </c>
      <c r="B1176" s="463" t="s">
        <v>2920</v>
      </c>
      <c r="C1176" s="462" t="s">
        <v>418</v>
      </c>
      <c r="D1176" s="466">
        <v>19</v>
      </c>
      <c r="E1176" s="355"/>
      <c r="F1176" s="348">
        <f t="shared" si="156"/>
        <v>0</v>
      </c>
    </row>
    <row r="1177" spans="1:6" s="356" customFormat="1">
      <c r="A1177" s="568" t="s">
        <v>2921</v>
      </c>
      <c r="B1177" s="491" t="s">
        <v>2922</v>
      </c>
      <c r="C1177" s="462"/>
      <c r="D1177" s="466"/>
      <c r="E1177" s="355"/>
      <c r="F1177" s="348"/>
    </row>
    <row r="1178" spans="1:6" s="356" customFormat="1">
      <c r="A1178" s="534"/>
      <c r="B1178" s="491" t="s">
        <v>2923</v>
      </c>
      <c r="C1178" s="462" t="s">
        <v>418</v>
      </c>
      <c r="D1178" s="466">
        <v>17</v>
      </c>
      <c r="E1178" s="355"/>
      <c r="F1178" s="348">
        <f t="shared" si="156"/>
        <v>0</v>
      </c>
    </row>
    <row r="1179" spans="1:6" s="356" customFormat="1" ht="26">
      <c r="A1179" s="534"/>
      <c r="B1179" s="491" t="s">
        <v>2924</v>
      </c>
      <c r="C1179" s="462" t="s">
        <v>418</v>
      </c>
      <c r="D1179" s="466">
        <v>75</v>
      </c>
      <c r="E1179" s="355"/>
      <c r="F1179" s="348">
        <f t="shared" si="156"/>
        <v>0</v>
      </c>
    </row>
    <row r="1180" spans="1:6" s="356" customFormat="1" ht="39">
      <c r="A1180" s="568" t="s">
        <v>2925</v>
      </c>
      <c r="B1180" s="491" t="s">
        <v>2926</v>
      </c>
      <c r="C1180" s="462" t="s">
        <v>418</v>
      </c>
      <c r="D1180" s="466">
        <v>1</v>
      </c>
      <c r="E1180" s="355"/>
      <c r="F1180" s="348">
        <f t="shared" si="156"/>
        <v>0</v>
      </c>
    </row>
    <row r="1181" spans="1:6" s="356" customFormat="1" ht="65">
      <c r="A1181" s="568" t="s">
        <v>2927</v>
      </c>
      <c r="B1181" s="463" t="s">
        <v>2928</v>
      </c>
      <c r="C1181" s="462" t="s">
        <v>1819</v>
      </c>
      <c r="D1181" s="354">
        <v>8</v>
      </c>
      <c r="E1181" s="355"/>
      <c r="F1181" s="348">
        <f t="shared" si="156"/>
        <v>0</v>
      </c>
    </row>
    <row r="1182" spans="1:6" s="356" customFormat="1" ht="78">
      <c r="A1182" s="351" t="s">
        <v>2929</v>
      </c>
      <c r="B1182" s="535" t="s">
        <v>2930</v>
      </c>
      <c r="C1182" s="353"/>
      <c r="D1182" s="354"/>
      <c r="E1182" s="355"/>
      <c r="F1182" s="492"/>
    </row>
    <row r="1183" spans="1:6" s="356" customFormat="1" ht="26">
      <c r="A1183" s="534"/>
      <c r="B1183" s="491" t="s">
        <v>2931</v>
      </c>
      <c r="C1183" s="353" t="s">
        <v>418</v>
      </c>
      <c r="D1183" s="354">
        <v>1</v>
      </c>
      <c r="E1183" s="355"/>
      <c r="F1183" s="348">
        <f t="shared" ref="F1183:F1184" si="157">ROUND((D1183*E1183),2)</f>
        <v>0</v>
      </c>
    </row>
    <row r="1184" spans="1:6" s="356" customFormat="1" ht="26">
      <c r="A1184" s="568" t="s">
        <v>2932</v>
      </c>
      <c r="B1184" s="491" t="s">
        <v>2933</v>
      </c>
      <c r="C1184" s="462" t="s">
        <v>418</v>
      </c>
      <c r="D1184" s="466">
        <v>1</v>
      </c>
      <c r="E1184" s="355"/>
      <c r="F1184" s="348">
        <f t="shared" si="157"/>
        <v>0</v>
      </c>
    </row>
    <row r="1185" spans="1:6" s="356" customFormat="1">
      <c r="A1185" s="568"/>
      <c r="B1185" s="531" t="s">
        <v>2934</v>
      </c>
      <c r="C1185" s="462"/>
      <c r="D1185" s="354"/>
      <c r="E1185" s="355"/>
      <c r="F1185" s="492"/>
    </row>
    <row r="1186" spans="1:6" s="356" customFormat="1" ht="52">
      <c r="A1186" s="568" t="s">
        <v>2935</v>
      </c>
      <c r="B1186" s="463" t="s">
        <v>2936</v>
      </c>
      <c r="C1186" s="462" t="s">
        <v>418</v>
      </c>
      <c r="D1186" s="466">
        <v>1</v>
      </c>
      <c r="E1186" s="355"/>
      <c r="F1186" s="348">
        <f t="shared" ref="F1186:F1189" si="158">ROUND((D1186*E1186),2)</f>
        <v>0</v>
      </c>
    </row>
    <row r="1187" spans="1:6" s="356" customFormat="1" ht="52">
      <c r="A1187" s="568" t="s">
        <v>2937</v>
      </c>
      <c r="B1187" s="463" t="s">
        <v>2938</v>
      </c>
      <c r="C1187" s="462" t="s">
        <v>418</v>
      </c>
      <c r="D1187" s="466">
        <v>2</v>
      </c>
      <c r="E1187" s="355"/>
      <c r="F1187" s="348">
        <f t="shared" si="158"/>
        <v>0</v>
      </c>
    </row>
    <row r="1188" spans="1:6" s="356" customFormat="1" ht="39">
      <c r="A1188" s="568" t="s">
        <v>2939</v>
      </c>
      <c r="B1188" s="463" t="s">
        <v>2907</v>
      </c>
      <c r="C1188" s="462" t="s">
        <v>418</v>
      </c>
      <c r="D1188" s="466">
        <v>2</v>
      </c>
      <c r="E1188" s="355"/>
      <c r="F1188" s="348">
        <f t="shared" si="158"/>
        <v>0</v>
      </c>
    </row>
    <row r="1189" spans="1:6" s="356" customFormat="1" ht="169">
      <c r="A1189" s="351" t="s">
        <v>2940</v>
      </c>
      <c r="B1189" s="463" t="s">
        <v>2941</v>
      </c>
      <c r="C1189" s="462" t="s">
        <v>1543</v>
      </c>
      <c r="D1189" s="354">
        <v>250</v>
      </c>
      <c r="E1189" s="355"/>
      <c r="F1189" s="348">
        <f t="shared" si="158"/>
        <v>0</v>
      </c>
    </row>
    <row r="1190" spans="1:6" s="356" customFormat="1" ht="117">
      <c r="A1190" s="351" t="s">
        <v>2942</v>
      </c>
      <c r="B1190" s="546" t="s">
        <v>2911</v>
      </c>
      <c r="C1190" s="462"/>
      <c r="D1190" s="354"/>
      <c r="E1190" s="355"/>
      <c r="F1190" s="492"/>
    </row>
    <row r="1191" spans="1:6" s="356" customFormat="1">
      <c r="A1191" s="534"/>
      <c r="B1191" s="463" t="s">
        <v>2912</v>
      </c>
      <c r="C1191" s="462" t="s">
        <v>1543</v>
      </c>
      <c r="D1191" s="354">
        <v>80</v>
      </c>
      <c r="E1191" s="355"/>
      <c r="F1191" s="348">
        <f t="shared" ref="F1191:F1200" si="159">ROUND((D1191*E1191),2)</f>
        <v>0</v>
      </c>
    </row>
    <row r="1192" spans="1:6" s="356" customFormat="1">
      <c r="A1192" s="534"/>
      <c r="B1192" s="463" t="s">
        <v>2913</v>
      </c>
      <c r="C1192" s="462" t="s">
        <v>1543</v>
      </c>
      <c r="D1192" s="354">
        <v>530</v>
      </c>
      <c r="E1192" s="355"/>
      <c r="F1192" s="348">
        <f t="shared" si="159"/>
        <v>0</v>
      </c>
    </row>
    <row r="1193" spans="1:6" s="356" customFormat="1">
      <c r="A1193" s="534"/>
      <c r="B1193" s="463" t="s">
        <v>2819</v>
      </c>
      <c r="C1193" s="462" t="s">
        <v>1543</v>
      </c>
      <c r="D1193" s="354">
        <v>355</v>
      </c>
      <c r="E1193" s="355"/>
      <c r="F1193" s="348">
        <f t="shared" si="159"/>
        <v>0</v>
      </c>
    </row>
    <row r="1194" spans="1:6" s="356" customFormat="1" ht="65">
      <c r="A1194" s="568" t="s">
        <v>2943</v>
      </c>
      <c r="B1194" s="491" t="s">
        <v>2917</v>
      </c>
      <c r="C1194" s="462" t="s">
        <v>1543</v>
      </c>
      <c r="D1194" s="354">
        <v>50</v>
      </c>
      <c r="E1194" s="355"/>
      <c r="F1194" s="348">
        <f t="shared" si="159"/>
        <v>0</v>
      </c>
    </row>
    <row r="1195" spans="1:6" s="356" customFormat="1" ht="78">
      <c r="A1195" s="568" t="s">
        <v>2944</v>
      </c>
      <c r="B1195" s="463" t="s">
        <v>1821</v>
      </c>
      <c r="C1195" s="353" t="s">
        <v>39</v>
      </c>
      <c r="D1195" s="466">
        <v>100</v>
      </c>
      <c r="E1195" s="355"/>
      <c r="F1195" s="348">
        <f t="shared" si="159"/>
        <v>0</v>
      </c>
    </row>
    <row r="1196" spans="1:6" s="356" customFormat="1" ht="26">
      <c r="A1196" s="568" t="s">
        <v>2945</v>
      </c>
      <c r="B1196" s="491" t="s">
        <v>2946</v>
      </c>
      <c r="C1196" s="462"/>
      <c r="D1196" s="466"/>
      <c r="E1196" s="355"/>
      <c r="F1196" s="348"/>
    </row>
    <row r="1197" spans="1:6" s="356" customFormat="1">
      <c r="A1197" s="534"/>
      <c r="B1197" s="491" t="s">
        <v>2923</v>
      </c>
      <c r="C1197" s="462" t="s">
        <v>418</v>
      </c>
      <c r="D1197" s="466">
        <f>3+2+2+2</f>
        <v>9</v>
      </c>
      <c r="E1197" s="355"/>
      <c r="F1197" s="348">
        <f t="shared" si="159"/>
        <v>0</v>
      </c>
    </row>
    <row r="1198" spans="1:6" s="356" customFormat="1" ht="26">
      <c r="A1198" s="534"/>
      <c r="B1198" s="491" t="s">
        <v>2924</v>
      </c>
      <c r="C1198" s="462" t="s">
        <v>418</v>
      </c>
      <c r="D1198" s="466">
        <f>4+3+4+2+3</f>
        <v>16</v>
      </c>
      <c r="E1198" s="355"/>
      <c r="F1198" s="348">
        <f t="shared" si="159"/>
        <v>0</v>
      </c>
    </row>
    <row r="1199" spans="1:6" s="356" customFormat="1" ht="39">
      <c r="A1199" s="568" t="s">
        <v>2947</v>
      </c>
      <c r="B1199" s="491" t="s">
        <v>2926</v>
      </c>
      <c r="C1199" s="462" t="s">
        <v>418</v>
      </c>
      <c r="D1199" s="466">
        <v>1</v>
      </c>
      <c r="E1199" s="355"/>
      <c r="F1199" s="348">
        <f t="shared" si="159"/>
        <v>0</v>
      </c>
    </row>
    <row r="1200" spans="1:6" s="356" customFormat="1" ht="52">
      <c r="A1200" s="568" t="s">
        <v>2948</v>
      </c>
      <c r="B1200" s="463" t="s">
        <v>2949</v>
      </c>
      <c r="C1200" s="462" t="s">
        <v>1819</v>
      </c>
      <c r="D1200" s="354">
        <v>4</v>
      </c>
      <c r="E1200" s="355"/>
      <c r="F1200" s="348">
        <f t="shared" si="159"/>
        <v>0</v>
      </c>
    </row>
    <row r="1201" spans="1:6" s="356" customFormat="1" ht="78">
      <c r="A1201" s="351" t="s">
        <v>2950</v>
      </c>
      <c r="B1201" s="535" t="s">
        <v>2930</v>
      </c>
      <c r="C1201" s="353"/>
      <c r="D1201" s="354"/>
      <c r="E1201" s="355"/>
      <c r="F1201" s="492"/>
    </row>
    <row r="1202" spans="1:6" s="356" customFormat="1" ht="26">
      <c r="A1202" s="534"/>
      <c r="B1202" s="491" t="s">
        <v>2931</v>
      </c>
      <c r="C1202" s="353" t="s">
        <v>418</v>
      </c>
      <c r="D1202" s="354">
        <v>1</v>
      </c>
      <c r="E1202" s="355"/>
      <c r="F1202" s="348">
        <f t="shared" ref="F1202:F1203" si="160">ROUND((D1202*E1202),2)</f>
        <v>0</v>
      </c>
    </row>
    <row r="1203" spans="1:6" s="356" customFormat="1" ht="26">
      <c r="A1203" s="568" t="s">
        <v>2951</v>
      </c>
      <c r="B1203" s="491" t="s">
        <v>2933</v>
      </c>
      <c r="C1203" s="462" t="s">
        <v>418</v>
      </c>
      <c r="D1203" s="466">
        <v>1</v>
      </c>
      <c r="E1203" s="355"/>
      <c r="F1203" s="348">
        <f t="shared" si="160"/>
        <v>0</v>
      </c>
    </row>
    <row r="1204" spans="1:6" s="356" customFormat="1">
      <c r="A1204" s="351"/>
      <c r="B1204" s="531" t="s">
        <v>2952</v>
      </c>
      <c r="C1204" s="462"/>
      <c r="D1204" s="354"/>
      <c r="E1204" s="355"/>
      <c r="F1204" s="492"/>
    </row>
    <row r="1205" spans="1:6" s="356" customFormat="1" ht="391.5" customHeight="1">
      <c r="A1205" s="351" t="s">
        <v>2953</v>
      </c>
      <c r="B1205" s="463" t="s">
        <v>2954</v>
      </c>
      <c r="C1205" s="462"/>
      <c r="D1205" s="354"/>
      <c r="E1205" s="355"/>
      <c r="F1205" s="492"/>
    </row>
    <row r="1206" spans="1:6" s="356" customFormat="1" ht="273">
      <c r="A1206" s="351"/>
      <c r="B1206" s="491" t="s">
        <v>2955</v>
      </c>
      <c r="C1206" s="462" t="s">
        <v>418</v>
      </c>
      <c r="D1206" s="354">
        <v>1</v>
      </c>
      <c r="E1206" s="355"/>
      <c r="F1206" s="348">
        <f t="shared" ref="F1206:F1207" si="161">ROUND((D1206*E1206),2)</f>
        <v>0</v>
      </c>
    </row>
    <row r="1207" spans="1:6" s="356" customFormat="1" ht="26">
      <c r="A1207" s="351" t="s">
        <v>2956</v>
      </c>
      <c r="B1207" s="463" t="s">
        <v>2957</v>
      </c>
      <c r="C1207" s="462" t="s">
        <v>0</v>
      </c>
      <c r="D1207" s="354">
        <v>2</v>
      </c>
      <c r="E1207" s="355"/>
      <c r="F1207" s="348">
        <f t="shared" si="161"/>
        <v>0</v>
      </c>
    </row>
    <row r="1208" spans="1:6" s="356" customFormat="1" ht="39">
      <c r="A1208" s="351" t="s">
        <v>2958</v>
      </c>
      <c r="B1208" s="463" t="s">
        <v>2959</v>
      </c>
      <c r="C1208" s="353"/>
      <c r="D1208" s="354"/>
      <c r="E1208" s="355"/>
      <c r="F1208" s="492"/>
    </row>
    <row r="1209" spans="1:6" s="356" customFormat="1" ht="52">
      <c r="A1209" s="534"/>
      <c r="B1209" s="491" t="s">
        <v>2851</v>
      </c>
      <c r="C1209" s="462" t="s">
        <v>418</v>
      </c>
      <c r="D1209" s="354">
        <v>1</v>
      </c>
      <c r="E1209" s="355"/>
      <c r="F1209" s="348">
        <f t="shared" ref="F1209:F1212" si="162">ROUND((D1209*E1209),2)</f>
        <v>0</v>
      </c>
    </row>
    <row r="1210" spans="1:6" s="356" customFormat="1" ht="26">
      <c r="A1210" s="534"/>
      <c r="B1210" s="491" t="s">
        <v>2960</v>
      </c>
      <c r="C1210" s="462" t="s">
        <v>418</v>
      </c>
      <c r="D1210" s="354">
        <v>1</v>
      </c>
      <c r="E1210" s="355"/>
      <c r="F1210" s="348">
        <f t="shared" si="162"/>
        <v>0</v>
      </c>
    </row>
    <row r="1211" spans="1:6" s="356" customFormat="1" ht="26">
      <c r="A1211" s="534"/>
      <c r="B1211" s="491" t="s">
        <v>2961</v>
      </c>
      <c r="C1211" s="462" t="s">
        <v>418</v>
      </c>
      <c r="D1211" s="354">
        <v>2</v>
      </c>
      <c r="E1211" s="355"/>
      <c r="F1211" s="348">
        <f t="shared" si="162"/>
        <v>0</v>
      </c>
    </row>
    <row r="1212" spans="1:6" s="356" customFormat="1" ht="39">
      <c r="A1212" s="534"/>
      <c r="B1212" s="491" t="s">
        <v>2962</v>
      </c>
      <c r="C1212" s="462" t="s">
        <v>418</v>
      </c>
      <c r="D1212" s="354">
        <v>2</v>
      </c>
      <c r="E1212" s="355"/>
      <c r="F1212" s="348">
        <f t="shared" si="162"/>
        <v>0</v>
      </c>
    </row>
    <row r="1213" spans="1:6" s="356" customFormat="1" ht="117">
      <c r="A1213" s="351" t="s">
        <v>2963</v>
      </c>
      <c r="B1213" s="546" t="s">
        <v>2911</v>
      </c>
      <c r="C1213" s="462"/>
      <c r="D1213" s="354"/>
      <c r="E1213" s="355"/>
      <c r="F1213" s="492"/>
    </row>
    <row r="1214" spans="1:6" s="356" customFormat="1">
      <c r="A1214" s="534"/>
      <c r="B1214" s="463" t="s">
        <v>2912</v>
      </c>
      <c r="C1214" s="462" t="s">
        <v>1543</v>
      </c>
      <c r="D1214" s="354">
        <v>40</v>
      </c>
      <c r="E1214" s="355"/>
      <c r="F1214" s="348">
        <f t="shared" ref="F1214:F1218" si="163">ROUND((D1214*E1214),2)</f>
        <v>0</v>
      </c>
    </row>
    <row r="1215" spans="1:6" s="356" customFormat="1">
      <c r="A1215" s="534"/>
      <c r="B1215" s="463" t="s">
        <v>2913</v>
      </c>
      <c r="C1215" s="462" t="s">
        <v>1543</v>
      </c>
      <c r="D1215" s="354">
        <v>120</v>
      </c>
      <c r="E1215" s="355"/>
      <c r="F1215" s="348">
        <f t="shared" si="163"/>
        <v>0</v>
      </c>
    </row>
    <row r="1216" spans="1:6" s="356" customFormat="1">
      <c r="A1216" s="534"/>
      <c r="B1216" s="463" t="s">
        <v>2819</v>
      </c>
      <c r="C1216" s="462" t="s">
        <v>1543</v>
      </c>
      <c r="D1216" s="354">
        <v>150</v>
      </c>
      <c r="E1216" s="355"/>
      <c r="F1216" s="348">
        <f t="shared" si="163"/>
        <v>0</v>
      </c>
    </row>
    <row r="1217" spans="1:6" s="356" customFormat="1">
      <c r="A1217" s="534"/>
      <c r="B1217" s="463" t="s">
        <v>2914</v>
      </c>
      <c r="C1217" s="462" t="s">
        <v>1543</v>
      </c>
      <c r="D1217" s="354">
        <v>5</v>
      </c>
      <c r="E1217" s="355"/>
      <c r="F1217" s="348">
        <f t="shared" si="163"/>
        <v>0</v>
      </c>
    </row>
    <row r="1218" spans="1:6" s="356" customFormat="1">
      <c r="A1218" s="534"/>
      <c r="B1218" s="463" t="s">
        <v>2915</v>
      </c>
      <c r="C1218" s="462" t="s">
        <v>1543</v>
      </c>
      <c r="D1218" s="354">
        <v>5</v>
      </c>
      <c r="E1218" s="355"/>
      <c r="F1218" s="348">
        <f t="shared" si="163"/>
        <v>0</v>
      </c>
    </row>
    <row r="1219" spans="1:6" s="356" customFormat="1" ht="39">
      <c r="A1219" s="568" t="s">
        <v>2964</v>
      </c>
      <c r="B1219" s="463" t="s">
        <v>2965</v>
      </c>
      <c r="C1219" s="462"/>
      <c r="D1219" s="466"/>
      <c r="E1219" s="355"/>
      <c r="F1219" s="492"/>
    </row>
    <row r="1220" spans="1:6" s="356" customFormat="1">
      <c r="A1220" s="534"/>
      <c r="B1220" s="463" t="s">
        <v>2966</v>
      </c>
      <c r="C1220" s="462" t="s">
        <v>418</v>
      </c>
      <c r="D1220" s="466">
        <v>2</v>
      </c>
      <c r="E1220" s="355"/>
      <c r="F1220" s="348">
        <f t="shared" ref="F1220:F1223" si="164">ROUND((D1220*E1220),2)</f>
        <v>0</v>
      </c>
    </row>
    <row r="1221" spans="1:6" s="356" customFormat="1">
      <c r="A1221" s="534"/>
      <c r="B1221" s="463" t="s">
        <v>2967</v>
      </c>
      <c r="C1221" s="462" t="s">
        <v>418</v>
      </c>
      <c r="D1221" s="354">
        <v>1</v>
      </c>
      <c r="E1221" s="355"/>
      <c r="F1221" s="348">
        <f t="shared" si="164"/>
        <v>0</v>
      </c>
    </row>
    <row r="1222" spans="1:6" s="356" customFormat="1">
      <c r="A1222" s="534"/>
      <c r="B1222" s="463" t="s">
        <v>2968</v>
      </c>
      <c r="C1222" s="462" t="s">
        <v>418</v>
      </c>
      <c r="D1222" s="354">
        <v>1</v>
      </c>
      <c r="E1222" s="355"/>
      <c r="F1222" s="348">
        <f t="shared" si="164"/>
        <v>0</v>
      </c>
    </row>
    <row r="1223" spans="1:6" s="356" customFormat="1" ht="78">
      <c r="A1223" s="568" t="s">
        <v>2969</v>
      </c>
      <c r="B1223" s="463" t="s">
        <v>1821</v>
      </c>
      <c r="C1223" s="353" t="s">
        <v>39</v>
      </c>
      <c r="D1223" s="466">
        <v>80</v>
      </c>
      <c r="E1223" s="355"/>
      <c r="F1223" s="348">
        <f t="shared" si="164"/>
        <v>0</v>
      </c>
    </row>
    <row r="1224" spans="1:6" s="356" customFormat="1" ht="26">
      <c r="A1224" s="568" t="s">
        <v>2970</v>
      </c>
      <c r="B1224" s="491" t="s">
        <v>2971</v>
      </c>
      <c r="C1224" s="462"/>
      <c r="D1224" s="466"/>
      <c r="E1224" s="355"/>
      <c r="F1224" s="492"/>
    </row>
    <row r="1225" spans="1:6" s="356" customFormat="1">
      <c r="A1225" s="534"/>
      <c r="B1225" s="491" t="s">
        <v>2972</v>
      </c>
      <c r="C1225" s="462" t="s">
        <v>418</v>
      </c>
      <c r="D1225" s="466">
        <v>2</v>
      </c>
      <c r="E1225" s="355"/>
      <c r="F1225" s="348">
        <f t="shared" ref="F1225:F1227" si="165">ROUND((D1225*E1225),2)</f>
        <v>0</v>
      </c>
    </row>
    <row r="1226" spans="1:6" s="356" customFormat="1" ht="39">
      <c r="A1226" s="568" t="s">
        <v>2973</v>
      </c>
      <c r="B1226" s="491" t="s">
        <v>2926</v>
      </c>
      <c r="C1226" s="462" t="s">
        <v>418</v>
      </c>
      <c r="D1226" s="466">
        <v>1</v>
      </c>
      <c r="E1226" s="355"/>
      <c r="F1226" s="348">
        <f t="shared" si="165"/>
        <v>0</v>
      </c>
    </row>
    <row r="1227" spans="1:6" s="356" customFormat="1" ht="52">
      <c r="A1227" s="568" t="s">
        <v>2974</v>
      </c>
      <c r="B1227" s="463" t="s">
        <v>2949</v>
      </c>
      <c r="C1227" s="462" t="s">
        <v>1819</v>
      </c>
      <c r="D1227" s="354">
        <v>4</v>
      </c>
      <c r="E1227" s="355"/>
      <c r="F1227" s="348">
        <f t="shared" si="165"/>
        <v>0</v>
      </c>
    </row>
    <row r="1228" spans="1:6" s="356" customFormat="1" ht="78">
      <c r="A1228" s="351" t="s">
        <v>2975</v>
      </c>
      <c r="B1228" s="535" t="s">
        <v>2930</v>
      </c>
      <c r="C1228" s="353"/>
      <c r="D1228" s="354"/>
      <c r="E1228" s="355"/>
      <c r="F1228" s="492"/>
    </row>
    <row r="1229" spans="1:6" s="356" customFormat="1">
      <c r="A1229" s="534"/>
      <c r="B1229" s="491" t="s">
        <v>2976</v>
      </c>
      <c r="C1229" s="353" t="s">
        <v>418</v>
      </c>
      <c r="D1229" s="354">
        <v>1</v>
      </c>
      <c r="E1229" s="355"/>
      <c r="F1229" s="348">
        <f t="shared" ref="F1229:F1230" si="166">ROUND((D1229*E1229),2)</f>
        <v>0</v>
      </c>
    </row>
    <row r="1230" spans="1:6" s="356" customFormat="1" ht="26">
      <c r="A1230" s="568" t="s">
        <v>2977</v>
      </c>
      <c r="B1230" s="491" t="s">
        <v>2933</v>
      </c>
      <c r="C1230" s="462" t="s">
        <v>418</v>
      </c>
      <c r="D1230" s="466">
        <v>1</v>
      </c>
      <c r="E1230" s="355"/>
      <c r="F1230" s="348">
        <f t="shared" si="166"/>
        <v>0</v>
      </c>
    </row>
    <row r="1231" spans="1:6" s="356" customFormat="1">
      <c r="A1231" s="568"/>
      <c r="B1231" s="531" t="s">
        <v>2978</v>
      </c>
      <c r="C1231" s="462"/>
      <c r="D1231" s="354"/>
      <c r="E1231" s="355"/>
      <c r="F1231" s="492"/>
    </row>
    <row r="1232" spans="1:6" s="356" customFormat="1" ht="260">
      <c r="A1232" s="568" t="s">
        <v>2979</v>
      </c>
      <c r="B1232" s="491" t="s">
        <v>2980</v>
      </c>
      <c r="C1232" s="462" t="s">
        <v>418</v>
      </c>
      <c r="D1232" s="466">
        <v>3</v>
      </c>
      <c r="E1232" s="355"/>
      <c r="F1232" s="348">
        <f t="shared" ref="F1232:F1240" si="167">ROUND((D1232*E1232),2)</f>
        <v>0</v>
      </c>
    </row>
    <row r="1233" spans="1:6" s="356" customFormat="1" ht="91">
      <c r="A1233" s="568" t="s">
        <v>2981</v>
      </c>
      <c r="B1233" s="491" t="s">
        <v>2982</v>
      </c>
      <c r="C1233" s="462" t="s">
        <v>418</v>
      </c>
      <c r="D1233" s="466">
        <v>1</v>
      </c>
      <c r="E1233" s="355"/>
      <c r="F1233" s="348">
        <f t="shared" si="167"/>
        <v>0</v>
      </c>
    </row>
    <row r="1234" spans="1:6" s="356" customFormat="1" ht="39">
      <c r="A1234" s="568" t="s">
        <v>2983</v>
      </c>
      <c r="B1234" s="491" t="s">
        <v>2984</v>
      </c>
      <c r="C1234" s="462" t="s">
        <v>418</v>
      </c>
      <c r="D1234" s="466">
        <v>3</v>
      </c>
      <c r="E1234" s="355"/>
      <c r="F1234" s="348">
        <f t="shared" si="167"/>
        <v>0</v>
      </c>
    </row>
    <row r="1235" spans="1:6" s="356" customFormat="1" ht="208">
      <c r="A1235" s="568" t="s">
        <v>2985</v>
      </c>
      <c r="B1235" s="491" t="s">
        <v>2986</v>
      </c>
      <c r="C1235" s="462" t="s">
        <v>418</v>
      </c>
      <c r="D1235" s="466">
        <v>2</v>
      </c>
      <c r="E1235" s="355"/>
      <c r="F1235" s="348">
        <f t="shared" si="167"/>
        <v>0</v>
      </c>
    </row>
    <row r="1236" spans="1:6" s="356" customFormat="1" ht="91">
      <c r="A1236" s="568" t="s">
        <v>2987</v>
      </c>
      <c r="B1236" s="491" t="s">
        <v>2988</v>
      </c>
      <c r="C1236" s="462" t="s">
        <v>418</v>
      </c>
      <c r="D1236" s="466">
        <v>6</v>
      </c>
      <c r="E1236" s="355"/>
      <c r="F1236" s="348">
        <f t="shared" si="167"/>
        <v>0</v>
      </c>
    </row>
    <row r="1237" spans="1:6" s="356" customFormat="1" ht="104">
      <c r="A1237" s="568" t="s">
        <v>2989</v>
      </c>
      <c r="B1237" s="491" t="s">
        <v>2990</v>
      </c>
      <c r="C1237" s="462" t="s">
        <v>418</v>
      </c>
      <c r="D1237" s="466">
        <v>1</v>
      </c>
      <c r="E1237" s="355"/>
      <c r="F1237" s="348">
        <f t="shared" si="167"/>
        <v>0</v>
      </c>
    </row>
    <row r="1238" spans="1:6" s="356" customFormat="1" ht="39">
      <c r="A1238" s="568" t="s">
        <v>2991</v>
      </c>
      <c r="B1238" s="491" t="s">
        <v>2992</v>
      </c>
      <c r="C1238" s="462" t="s">
        <v>418</v>
      </c>
      <c r="D1238" s="466">
        <v>1</v>
      </c>
      <c r="E1238" s="355"/>
      <c r="F1238" s="348">
        <f t="shared" si="167"/>
        <v>0</v>
      </c>
    </row>
    <row r="1239" spans="1:6" s="356" customFormat="1" ht="409.5">
      <c r="A1239" s="568" t="s">
        <v>2993</v>
      </c>
      <c r="B1239" s="491" t="s">
        <v>2994</v>
      </c>
      <c r="C1239" s="462" t="s">
        <v>418</v>
      </c>
      <c r="D1239" s="466">
        <v>2</v>
      </c>
      <c r="E1239" s="355"/>
      <c r="F1239" s="348">
        <f t="shared" si="167"/>
        <v>0</v>
      </c>
    </row>
    <row r="1240" spans="1:6" s="356" customFormat="1" ht="182">
      <c r="A1240" s="568" t="s">
        <v>2995</v>
      </c>
      <c r="B1240" s="491" t="s">
        <v>2996</v>
      </c>
      <c r="C1240" s="462" t="s">
        <v>418</v>
      </c>
      <c r="D1240" s="466">
        <v>1</v>
      </c>
      <c r="E1240" s="355"/>
      <c r="F1240" s="348">
        <f t="shared" si="167"/>
        <v>0</v>
      </c>
    </row>
    <row r="1241" spans="1:6" s="356" customFormat="1" ht="52">
      <c r="A1241" s="568" t="s">
        <v>2997</v>
      </c>
      <c r="B1241" s="491" t="s">
        <v>2998</v>
      </c>
      <c r="C1241" s="462"/>
      <c r="D1241" s="466"/>
      <c r="E1241" s="355"/>
      <c r="F1241" s="492"/>
    </row>
    <row r="1242" spans="1:6" s="356" customFormat="1">
      <c r="A1242" s="534"/>
      <c r="B1242" s="463" t="s">
        <v>2999</v>
      </c>
      <c r="C1242" s="462" t="s">
        <v>418</v>
      </c>
      <c r="D1242" s="466">
        <v>6</v>
      </c>
      <c r="E1242" s="355"/>
      <c r="F1242" s="348">
        <f t="shared" ref="F1242:F1245" si="168">ROUND((D1242*E1242),2)</f>
        <v>0</v>
      </c>
    </row>
    <row r="1243" spans="1:6" s="356" customFormat="1">
      <c r="A1243" s="534"/>
      <c r="B1243" s="463" t="s">
        <v>3000</v>
      </c>
      <c r="C1243" s="462" t="s">
        <v>418</v>
      </c>
      <c r="D1243" s="466">
        <v>12</v>
      </c>
      <c r="E1243" s="355"/>
      <c r="F1243" s="348">
        <f t="shared" si="168"/>
        <v>0</v>
      </c>
    </row>
    <row r="1244" spans="1:6" s="356" customFormat="1">
      <c r="A1244" s="534"/>
      <c r="B1244" s="463" t="s">
        <v>3001</v>
      </c>
      <c r="C1244" s="462" t="s">
        <v>418</v>
      </c>
      <c r="D1244" s="466">
        <v>4</v>
      </c>
      <c r="E1244" s="355"/>
      <c r="F1244" s="348">
        <f t="shared" si="168"/>
        <v>0</v>
      </c>
    </row>
    <row r="1245" spans="1:6" s="356" customFormat="1" ht="26">
      <c r="A1245" s="534"/>
      <c r="B1245" s="463" t="s">
        <v>3002</v>
      </c>
      <c r="C1245" s="462" t="s">
        <v>418</v>
      </c>
      <c r="D1245" s="466">
        <v>8</v>
      </c>
      <c r="E1245" s="355"/>
      <c r="F1245" s="348">
        <f t="shared" si="168"/>
        <v>0</v>
      </c>
    </row>
    <row r="1246" spans="1:6" s="356" customFormat="1" ht="117">
      <c r="A1246" s="351" t="s">
        <v>3003</v>
      </c>
      <c r="B1246" s="546" t="s">
        <v>2911</v>
      </c>
      <c r="C1246" s="462"/>
      <c r="D1246" s="354"/>
      <c r="E1246" s="355"/>
      <c r="F1246" s="492"/>
    </row>
    <row r="1247" spans="1:6" s="356" customFormat="1">
      <c r="A1247" s="534" t="s">
        <v>3004</v>
      </c>
      <c r="B1247" s="463" t="s">
        <v>2912</v>
      </c>
      <c r="C1247" s="462" t="s">
        <v>1543</v>
      </c>
      <c r="D1247" s="354">
        <v>620</v>
      </c>
      <c r="E1247" s="355"/>
      <c r="F1247" s="348">
        <f t="shared" ref="F1247:F1254" si="169">ROUND((D1247*E1247),2)</f>
        <v>0</v>
      </c>
    </row>
    <row r="1248" spans="1:6" s="356" customFormat="1">
      <c r="A1248" s="534" t="s">
        <v>3005</v>
      </c>
      <c r="B1248" s="463" t="s">
        <v>2913</v>
      </c>
      <c r="C1248" s="462" t="s">
        <v>1543</v>
      </c>
      <c r="D1248" s="354">
        <v>585</v>
      </c>
      <c r="E1248" s="355"/>
      <c r="F1248" s="348">
        <f t="shared" si="169"/>
        <v>0</v>
      </c>
    </row>
    <row r="1249" spans="1:6" s="356" customFormat="1">
      <c r="A1249" s="534" t="s">
        <v>3006</v>
      </c>
      <c r="B1249" s="463" t="s">
        <v>2819</v>
      </c>
      <c r="C1249" s="462" t="s">
        <v>1543</v>
      </c>
      <c r="D1249" s="354">
        <v>520</v>
      </c>
      <c r="E1249" s="355"/>
      <c r="F1249" s="348">
        <f t="shared" si="169"/>
        <v>0</v>
      </c>
    </row>
    <row r="1250" spans="1:6" s="356" customFormat="1">
      <c r="A1250" s="534" t="s">
        <v>3007</v>
      </c>
      <c r="B1250" s="463" t="s">
        <v>2914</v>
      </c>
      <c r="C1250" s="462" t="s">
        <v>1543</v>
      </c>
      <c r="D1250" s="354">
        <v>460</v>
      </c>
      <c r="E1250" s="355"/>
      <c r="F1250" s="348">
        <f t="shared" si="169"/>
        <v>0</v>
      </c>
    </row>
    <row r="1251" spans="1:6" s="356" customFormat="1">
      <c r="A1251" s="534" t="s">
        <v>3008</v>
      </c>
      <c r="B1251" s="463" t="s">
        <v>2915</v>
      </c>
      <c r="C1251" s="462" t="s">
        <v>1543</v>
      </c>
      <c r="D1251" s="354">
        <v>175</v>
      </c>
      <c r="E1251" s="355"/>
      <c r="F1251" s="348">
        <f t="shared" si="169"/>
        <v>0</v>
      </c>
    </row>
    <row r="1252" spans="1:6" s="356" customFormat="1">
      <c r="A1252" s="534" t="s">
        <v>3009</v>
      </c>
      <c r="B1252" s="463" t="s">
        <v>3010</v>
      </c>
      <c r="C1252" s="462" t="s">
        <v>1543</v>
      </c>
      <c r="D1252" s="354">
        <v>120</v>
      </c>
      <c r="E1252" s="355"/>
      <c r="F1252" s="348">
        <f t="shared" si="169"/>
        <v>0</v>
      </c>
    </row>
    <row r="1253" spans="1:6" s="356" customFormat="1" ht="26">
      <c r="A1253" s="534" t="s">
        <v>3011</v>
      </c>
      <c r="B1253" s="463" t="s">
        <v>3012</v>
      </c>
      <c r="C1253" s="532" t="s">
        <v>1543</v>
      </c>
      <c r="D1253" s="554">
        <v>10</v>
      </c>
      <c r="E1253" s="355"/>
      <c r="F1253" s="348">
        <f t="shared" si="169"/>
        <v>0</v>
      </c>
    </row>
    <row r="1254" spans="1:6" s="356" customFormat="1" ht="65">
      <c r="A1254" s="568" t="s">
        <v>3013</v>
      </c>
      <c r="B1254" s="491" t="s">
        <v>3014</v>
      </c>
      <c r="C1254" s="462" t="s">
        <v>1543</v>
      </c>
      <c r="D1254" s="354">
        <v>300</v>
      </c>
      <c r="E1254" s="355"/>
      <c r="F1254" s="348">
        <f t="shared" si="169"/>
        <v>0</v>
      </c>
    </row>
    <row r="1255" spans="1:6" s="356" customFormat="1" ht="39">
      <c r="A1255" s="568" t="s">
        <v>3015</v>
      </c>
      <c r="B1255" s="463" t="s">
        <v>2965</v>
      </c>
      <c r="C1255" s="462"/>
      <c r="D1255" s="466"/>
      <c r="E1255" s="355"/>
      <c r="F1255" s="492"/>
    </row>
    <row r="1256" spans="1:6" s="356" customFormat="1">
      <c r="A1256" s="534"/>
      <c r="B1256" s="463" t="s">
        <v>2967</v>
      </c>
      <c r="C1256" s="462" t="s">
        <v>418</v>
      </c>
      <c r="D1256" s="354">
        <v>4</v>
      </c>
      <c r="E1256" s="355"/>
      <c r="F1256" s="348">
        <f t="shared" ref="F1256:F1259" si="170">ROUND((D1256*E1256),2)</f>
        <v>0</v>
      </c>
    </row>
    <row r="1257" spans="1:6" s="356" customFormat="1" ht="78">
      <c r="A1257" s="568" t="s">
        <v>3016</v>
      </c>
      <c r="B1257" s="463" t="s">
        <v>1821</v>
      </c>
      <c r="C1257" s="353" t="s">
        <v>39</v>
      </c>
      <c r="D1257" s="466">
        <v>350</v>
      </c>
      <c r="E1257" s="355"/>
      <c r="F1257" s="348">
        <f t="shared" si="170"/>
        <v>0</v>
      </c>
    </row>
    <row r="1258" spans="1:6" s="356" customFormat="1" ht="169">
      <c r="A1258" s="568" t="s">
        <v>3017</v>
      </c>
      <c r="B1258" s="463" t="s">
        <v>3018</v>
      </c>
      <c r="C1258" s="462" t="s">
        <v>418</v>
      </c>
      <c r="D1258" s="466">
        <v>9</v>
      </c>
      <c r="E1258" s="355"/>
      <c r="F1258" s="348">
        <f t="shared" si="170"/>
        <v>0</v>
      </c>
    </row>
    <row r="1259" spans="1:6" s="356" customFormat="1" ht="169">
      <c r="A1259" s="568" t="s">
        <v>3019</v>
      </c>
      <c r="B1259" s="463" t="s">
        <v>3020</v>
      </c>
      <c r="C1259" s="462" t="s">
        <v>418</v>
      </c>
      <c r="D1259" s="466">
        <f>2+1</f>
        <v>3</v>
      </c>
      <c r="E1259" s="355"/>
      <c r="F1259" s="348">
        <f t="shared" si="170"/>
        <v>0</v>
      </c>
    </row>
    <row r="1260" spans="1:6" s="356" customFormat="1">
      <c r="A1260" s="568" t="s">
        <v>3021</v>
      </c>
      <c r="B1260" s="491" t="s">
        <v>2922</v>
      </c>
      <c r="C1260" s="462"/>
      <c r="D1260" s="466"/>
      <c r="E1260" s="355"/>
      <c r="F1260" s="492"/>
    </row>
    <row r="1261" spans="1:6" s="356" customFormat="1">
      <c r="A1261" s="534"/>
      <c r="B1261" s="491" t="s">
        <v>2923</v>
      </c>
      <c r="C1261" s="462" t="s">
        <v>418</v>
      </c>
      <c r="D1261" s="466">
        <v>17</v>
      </c>
      <c r="E1261" s="355"/>
      <c r="F1261" s="348">
        <f t="shared" ref="F1261:F1262" si="171">ROUND((D1261*E1261),2)</f>
        <v>0</v>
      </c>
    </row>
    <row r="1262" spans="1:6" s="356" customFormat="1">
      <c r="A1262" s="534"/>
      <c r="B1262" s="491" t="s">
        <v>3022</v>
      </c>
      <c r="C1262" s="462" t="s">
        <v>418</v>
      </c>
      <c r="D1262" s="466">
        <v>75</v>
      </c>
      <c r="E1262" s="355"/>
      <c r="F1262" s="348">
        <f t="shared" si="171"/>
        <v>0</v>
      </c>
    </row>
    <row r="1263" spans="1:6" s="356" customFormat="1" ht="26">
      <c r="A1263" s="568" t="s">
        <v>3023</v>
      </c>
      <c r="B1263" s="491" t="s">
        <v>3024</v>
      </c>
      <c r="C1263" s="462"/>
      <c r="D1263" s="466"/>
      <c r="E1263" s="355"/>
      <c r="F1263" s="492"/>
    </row>
    <row r="1264" spans="1:6" s="356" customFormat="1">
      <c r="A1264" s="534"/>
      <c r="B1264" s="491" t="s">
        <v>3025</v>
      </c>
      <c r="C1264" s="462" t="s">
        <v>418</v>
      </c>
      <c r="D1264" s="466">
        <v>2</v>
      </c>
      <c r="E1264" s="355"/>
      <c r="F1264" s="348">
        <f t="shared" ref="F1264:F1266" si="172">ROUND((D1264*E1264),2)</f>
        <v>0</v>
      </c>
    </row>
    <row r="1265" spans="1:6" s="356" customFormat="1" ht="39">
      <c r="A1265" s="568" t="s">
        <v>3026</v>
      </c>
      <c r="B1265" s="491" t="s">
        <v>2926</v>
      </c>
      <c r="C1265" s="462" t="s">
        <v>418</v>
      </c>
      <c r="D1265" s="466">
        <v>1</v>
      </c>
      <c r="E1265" s="355"/>
      <c r="F1265" s="348">
        <f t="shared" si="172"/>
        <v>0</v>
      </c>
    </row>
    <row r="1266" spans="1:6" s="356" customFormat="1" ht="52">
      <c r="A1266" s="568" t="s">
        <v>3027</v>
      </c>
      <c r="B1266" s="463" t="s">
        <v>2949</v>
      </c>
      <c r="C1266" s="462" t="s">
        <v>1819</v>
      </c>
      <c r="D1266" s="354">
        <v>10</v>
      </c>
      <c r="E1266" s="355"/>
      <c r="F1266" s="348">
        <f t="shared" si="172"/>
        <v>0</v>
      </c>
    </row>
    <row r="1267" spans="1:6" s="356" customFormat="1" ht="78">
      <c r="A1267" s="351" t="s">
        <v>3028</v>
      </c>
      <c r="B1267" s="535" t="s">
        <v>2930</v>
      </c>
      <c r="C1267" s="353"/>
      <c r="D1267" s="354"/>
      <c r="E1267" s="355"/>
      <c r="F1267" s="492"/>
    </row>
    <row r="1268" spans="1:6" s="356" customFormat="1">
      <c r="A1268" s="534"/>
      <c r="B1268" s="491" t="s">
        <v>3029</v>
      </c>
      <c r="C1268" s="353" t="s">
        <v>418</v>
      </c>
      <c r="D1268" s="354">
        <v>1</v>
      </c>
      <c r="E1268" s="355"/>
      <c r="F1268" s="348">
        <f t="shared" ref="F1268:F1269" si="173">ROUND((D1268*E1268),2)</f>
        <v>0</v>
      </c>
    </row>
    <row r="1269" spans="1:6" s="356" customFormat="1" ht="26">
      <c r="A1269" s="568" t="s">
        <v>3030</v>
      </c>
      <c r="B1269" s="491" t="s">
        <v>2933</v>
      </c>
      <c r="C1269" s="462" t="s">
        <v>418</v>
      </c>
      <c r="D1269" s="466">
        <v>1</v>
      </c>
      <c r="E1269" s="355"/>
      <c r="F1269" s="348">
        <f t="shared" si="173"/>
        <v>0</v>
      </c>
    </row>
    <row r="1270" spans="1:6" s="356" customFormat="1">
      <c r="A1270" s="568"/>
      <c r="B1270" s="531" t="s">
        <v>3031</v>
      </c>
      <c r="C1270" s="462"/>
      <c r="D1270" s="354"/>
      <c r="E1270" s="355"/>
      <c r="F1270" s="492"/>
    </row>
    <row r="1271" spans="1:6" s="356" customFormat="1" ht="234">
      <c r="A1271" s="568" t="s">
        <v>3032</v>
      </c>
      <c r="B1271" s="491" t="s">
        <v>3033</v>
      </c>
      <c r="C1271" s="462" t="s">
        <v>418</v>
      </c>
      <c r="D1271" s="466">
        <v>1</v>
      </c>
      <c r="E1271" s="355"/>
      <c r="F1271" s="348">
        <f t="shared" ref="F1271:F1274" si="174">ROUND((D1271*E1271),2)</f>
        <v>0</v>
      </c>
    </row>
    <row r="1272" spans="1:6" s="356" customFormat="1" ht="130">
      <c r="A1272" s="568" t="s">
        <v>3034</v>
      </c>
      <c r="B1272" s="491" t="s">
        <v>3035</v>
      </c>
      <c r="C1272" s="462" t="s">
        <v>418</v>
      </c>
      <c r="D1272" s="466">
        <v>2</v>
      </c>
      <c r="E1272" s="355"/>
      <c r="F1272" s="348">
        <f t="shared" si="174"/>
        <v>0</v>
      </c>
    </row>
    <row r="1273" spans="1:6" s="356" customFormat="1" ht="78">
      <c r="A1273" s="568" t="s">
        <v>3036</v>
      </c>
      <c r="B1273" s="491" t="s">
        <v>3037</v>
      </c>
      <c r="C1273" s="462" t="s">
        <v>418</v>
      </c>
      <c r="D1273" s="466">
        <v>2</v>
      </c>
      <c r="E1273" s="355"/>
      <c r="F1273" s="348">
        <f t="shared" si="174"/>
        <v>0</v>
      </c>
    </row>
    <row r="1274" spans="1:6" s="356" customFormat="1" ht="39">
      <c r="A1274" s="568" t="s">
        <v>3038</v>
      </c>
      <c r="B1274" s="491" t="s">
        <v>3039</v>
      </c>
      <c r="C1274" s="462" t="s">
        <v>418</v>
      </c>
      <c r="D1274" s="466">
        <v>3</v>
      </c>
      <c r="E1274" s="355"/>
      <c r="F1274" s="348">
        <f t="shared" si="174"/>
        <v>0</v>
      </c>
    </row>
    <row r="1275" spans="1:6" s="356" customFormat="1" ht="117">
      <c r="A1275" s="351" t="s">
        <v>3040</v>
      </c>
      <c r="B1275" s="546" t="s">
        <v>2911</v>
      </c>
      <c r="C1275" s="462"/>
      <c r="D1275" s="354"/>
      <c r="E1275" s="355"/>
      <c r="F1275" s="492"/>
    </row>
    <row r="1276" spans="1:6" s="356" customFormat="1">
      <c r="A1276" s="534"/>
      <c r="B1276" s="463" t="s">
        <v>2913</v>
      </c>
      <c r="C1276" s="462" t="s">
        <v>1543</v>
      </c>
      <c r="D1276" s="354">
        <v>780</v>
      </c>
      <c r="E1276" s="355"/>
      <c r="F1276" s="348">
        <f t="shared" ref="F1276:F1287" si="175">ROUND((D1276*E1276),2)</f>
        <v>0</v>
      </c>
    </row>
    <row r="1277" spans="1:6" s="356" customFormat="1">
      <c r="A1277" s="534"/>
      <c r="B1277" s="463" t="s">
        <v>2819</v>
      </c>
      <c r="C1277" s="462" t="s">
        <v>1543</v>
      </c>
      <c r="D1277" s="354">
        <v>430</v>
      </c>
      <c r="E1277" s="355"/>
      <c r="F1277" s="348">
        <f t="shared" si="175"/>
        <v>0</v>
      </c>
    </row>
    <row r="1278" spans="1:6" s="356" customFormat="1">
      <c r="A1278" s="534"/>
      <c r="B1278" s="463" t="s">
        <v>2914</v>
      </c>
      <c r="C1278" s="462" t="s">
        <v>1543</v>
      </c>
      <c r="D1278" s="354">
        <v>380</v>
      </c>
      <c r="E1278" s="355"/>
      <c r="F1278" s="348">
        <f t="shared" si="175"/>
        <v>0</v>
      </c>
    </row>
    <row r="1279" spans="1:6" s="356" customFormat="1">
      <c r="A1279" s="534"/>
      <c r="B1279" s="463" t="s">
        <v>2915</v>
      </c>
      <c r="C1279" s="462" t="s">
        <v>1543</v>
      </c>
      <c r="D1279" s="354">
        <v>320</v>
      </c>
      <c r="E1279" s="355"/>
      <c r="F1279" s="348">
        <f t="shared" si="175"/>
        <v>0</v>
      </c>
    </row>
    <row r="1280" spans="1:6" s="356" customFormat="1">
      <c r="A1280" s="534"/>
      <c r="B1280" s="463" t="s">
        <v>3010</v>
      </c>
      <c r="C1280" s="462" t="s">
        <v>1543</v>
      </c>
      <c r="D1280" s="354">
        <v>280</v>
      </c>
      <c r="E1280" s="355"/>
      <c r="F1280" s="348">
        <f t="shared" si="175"/>
        <v>0</v>
      </c>
    </row>
    <row r="1281" spans="1:6" s="356" customFormat="1">
      <c r="A1281" s="534"/>
      <c r="B1281" s="463" t="s">
        <v>3041</v>
      </c>
      <c r="C1281" s="462" t="s">
        <v>1543</v>
      </c>
      <c r="D1281" s="354">
        <v>60</v>
      </c>
      <c r="E1281" s="355"/>
      <c r="F1281" s="348">
        <f t="shared" si="175"/>
        <v>0</v>
      </c>
    </row>
    <row r="1282" spans="1:6" s="356" customFormat="1">
      <c r="A1282" s="534"/>
      <c r="B1282" s="463" t="s">
        <v>3042</v>
      </c>
      <c r="C1282" s="462" t="s">
        <v>1543</v>
      </c>
      <c r="D1282" s="354">
        <v>80</v>
      </c>
      <c r="E1282" s="355"/>
      <c r="F1282" s="348">
        <f t="shared" si="175"/>
        <v>0</v>
      </c>
    </row>
    <row r="1283" spans="1:6" s="356" customFormat="1" ht="65">
      <c r="A1283" s="568" t="s">
        <v>3043</v>
      </c>
      <c r="B1283" s="491" t="s">
        <v>3044</v>
      </c>
      <c r="C1283" s="462" t="s">
        <v>1543</v>
      </c>
      <c r="D1283" s="466">
        <v>12</v>
      </c>
      <c r="E1283" s="355"/>
      <c r="F1283" s="348">
        <f t="shared" si="175"/>
        <v>0</v>
      </c>
    </row>
    <row r="1284" spans="1:6" s="356" customFormat="1" ht="39">
      <c r="A1284" s="568" t="s">
        <v>3045</v>
      </c>
      <c r="B1284" s="463" t="s">
        <v>3046</v>
      </c>
      <c r="C1284" s="462"/>
      <c r="D1284" s="466"/>
      <c r="E1284" s="355"/>
      <c r="F1284" s="348"/>
    </row>
    <row r="1285" spans="1:6" s="356" customFormat="1">
      <c r="A1285" s="534"/>
      <c r="B1285" s="463" t="s">
        <v>3047</v>
      </c>
      <c r="C1285" s="462" t="s">
        <v>418</v>
      </c>
      <c r="D1285" s="354">
        <v>1</v>
      </c>
      <c r="E1285" s="355"/>
      <c r="F1285" s="348">
        <f t="shared" si="175"/>
        <v>0</v>
      </c>
    </row>
    <row r="1286" spans="1:6" s="356" customFormat="1" ht="65">
      <c r="A1286" s="568" t="s">
        <v>3048</v>
      </c>
      <c r="B1286" s="491" t="s">
        <v>3049</v>
      </c>
      <c r="C1286" s="462" t="s">
        <v>1543</v>
      </c>
      <c r="D1286" s="354">
        <v>250</v>
      </c>
      <c r="E1286" s="355"/>
      <c r="F1286" s="348">
        <f t="shared" si="175"/>
        <v>0</v>
      </c>
    </row>
    <row r="1287" spans="1:6" s="356" customFormat="1" ht="65">
      <c r="A1287" s="568" t="s">
        <v>3050</v>
      </c>
      <c r="B1287" s="463" t="s">
        <v>2507</v>
      </c>
      <c r="C1287" s="353" t="s">
        <v>39</v>
      </c>
      <c r="D1287" s="466">
        <v>250</v>
      </c>
      <c r="E1287" s="355"/>
      <c r="F1287" s="348">
        <f t="shared" si="175"/>
        <v>0</v>
      </c>
    </row>
    <row r="1288" spans="1:6" s="356" customFormat="1">
      <c r="A1288" s="568" t="s">
        <v>3051</v>
      </c>
      <c r="B1288" s="491" t="s">
        <v>2922</v>
      </c>
      <c r="C1288" s="462"/>
      <c r="D1288" s="466"/>
      <c r="E1288" s="355"/>
      <c r="F1288" s="492"/>
    </row>
    <row r="1289" spans="1:6" s="356" customFormat="1">
      <c r="A1289" s="534"/>
      <c r="B1289" s="491" t="s">
        <v>2923</v>
      </c>
      <c r="C1289" s="462" t="s">
        <v>418</v>
      </c>
      <c r="D1289" s="466">
        <v>17</v>
      </c>
      <c r="E1289" s="355"/>
      <c r="F1289" s="348">
        <f t="shared" ref="F1289:F1292" si="176">ROUND((D1289*E1289),2)</f>
        <v>0</v>
      </c>
    </row>
    <row r="1290" spans="1:6" s="356" customFormat="1">
      <c r="A1290" s="534"/>
      <c r="B1290" s="491" t="s">
        <v>3022</v>
      </c>
      <c r="C1290" s="462" t="s">
        <v>418</v>
      </c>
      <c r="D1290" s="466">
        <f>75-17</f>
        <v>58</v>
      </c>
      <c r="E1290" s="355"/>
      <c r="F1290" s="348">
        <f t="shared" si="176"/>
        <v>0</v>
      </c>
    </row>
    <row r="1291" spans="1:6" s="356" customFormat="1" ht="39">
      <c r="A1291" s="568" t="s">
        <v>3052</v>
      </c>
      <c r="B1291" s="491" t="s">
        <v>2926</v>
      </c>
      <c r="C1291" s="462" t="s">
        <v>418</v>
      </c>
      <c r="D1291" s="466">
        <v>1</v>
      </c>
      <c r="E1291" s="355"/>
      <c r="F1291" s="348">
        <f t="shared" si="176"/>
        <v>0</v>
      </c>
    </row>
    <row r="1292" spans="1:6" s="356" customFormat="1" ht="52">
      <c r="A1292" s="568" t="s">
        <v>3053</v>
      </c>
      <c r="B1292" s="463" t="s">
        <v>2949</v>
      </c>
      <c r="C1292" s="462" t="s">
        <v>1819</v>
      </c>
      <c r="D1292" s="354">
        <v>10</v>
      </c>
      <c r="E1292" s="355"/>
      <c r="F1292" s="348">
        <f t="shared" si="176"/>
        <v>0</v>
      </c>
    </row>
    <row r="1293" spans="1:6" s="356" customFormat="1" ht="78">
      <c r="A1293" s="351" t="s">
        <v>3054</v>
      </c>
      <c r="B1293" s="535" t="s">
        <v>2930</v>
      </c>
      <c r="C1293" s="353"/>
      <c r="D1293" s="354"/>
      <c r="E1293" s="355"/>
      <c r="F1293" s="492"/>
    </row>
    <row r="1294" spans="1:6" s="356" customFormat="1">
      <c r="A1294" s="534"/>
      <c r="B1294" s="491" t="s">
        <v>3055</v>
      </c>
      <c r="C1294" s="353" t="s">
        <v>418</v>
      </c>
      <c r="D1294" s="354">
        <v>1</v>
      </c>
      <c r="E1294" s="355"/>
      <c r="F1294" s="348">
        <f t="shared" ref="F1294:F1295" si="177">ROUND((D1294*E1294),2)</f>
        <v>0</v>
      </c>
    </row>
    <row r="1295" spans="1:6" s="356" customFormat="1" ht="26">
      <c r="A1295" s="568" t="s">
        <v>3056</v>
      </c>
      <c r="B1295" s="491" t="s">
        <v>2933</v>
      </c>
      <c r="C1295" s="462" t="s">
        <v>418</v>
      </c>
      <c r="D1295" s="466">
        <v>1</v>
      </c>
      <c r="E1295" s="355"/>
      <c r="F1295" s="348">
        <f t="shared" si="177"/>
        <v>0</v>
      </c>
    </row>
    <row r="1296" spans="1:6" s="356" customFormat="1" ht="26">
      <c r="A1296" s="568"/>
      <c r="B1296" s="531" t="s">
        <v>3057</v>
      </c>
      <c r="C1296" s="462"/>
      <c r="D1296" s="354"/>
      <c r="E1296" s="355"/>
      <c r="F1296" s="492"/>
    </row>
    <row r="1297" spans="1:6" s="356" customFormat="1" ht="117">
      <c r="A1297" s="351" t="s">
        <v>3058</v>
      </c>
      <c r="B1297" s="546" t="s">
        <v>2911</v>
      </c>
      <c r="C1297" s="462"/>
      <c r="D1297" s="354"/>
      <c r="E1297" s="355"/>
      <c r="F1297" s="492"/>
    </row>
    <row r="1298" spans="1:6" s="356" customFormat="1">
      <c r="A1298" s="534"/>
      <c r="B1298" s="463" t="s">
        <v>2819</v>
      </c>
      <c r="C1298" s="462" t="s">
        <v>1543</v>
      </c>
      <c r="D1298" s="354">
        <v>40</v>
      </c>
      <c r="E1298" s="355"/>
      <c r="F1298" s="348">
        <f t="shared" ref="F1298:F1302" si="178">ROUND((D1298*E1298),2)</f>
        <v>0</v>
      </c>
    </row>
    <row r="1299" spans="1:6" s="356" customFormat="1" ht="26">
      <c r="A1299" s="534"/>
      <c r="B1299" s="463" t="s">
        <v>3059</v>
      </c>
      <c r="C1299" s="532" t="s">
        <v>1543</v>
      </c>
      <c r="D1299" s="554">
        <v>365</v>
      </c>
      <c r="E1299" s="355"/>
      <c r="F1299" s="348">
        <f t="shared" si="178"/>
        <v>0</v>
      </c>
    </row>
    <row r="1300" spans="1:6" s="356" customFormat="1" ht="65">
      <c r="A1300" s="568" t="s">
        <v>3060</v>
      </c>
      <c r="B1300" s="491" t="s">
        <v>3061</v>
      </c>
      <c r="C1300" s="462" t="s">
        <v>1543</v>
      </c>
      <c r="D1300" s="354">
        <v>40</v>
      </c>
      <c r="E1300" s="355"/>
      <c r="F1300" s="348">
        <f t="shared" si="178"/>
        <v>0</v>
      </c>
    </row>
    <row r="1301" spans="1:6" s="356" customFormat="1" ht="78">
      <c r="A1301" s="568" t="s">
        <v>3062</v>
      </c>
      <c r="B1301" s="463" t="s">
        <v>1821</v>
      </c>
      <c r="C1301" s="353" t="s">
        <v>39</v>
      </c>
      <c r="D1301" s="466">
        <v>80</v>
      </c>
      <c r="E1301" s="355"/>
      <c r="F1301" s="348">
        <f t="shared" si="178"/>
        <v>0</v>
      </c>
    </row>
    <row r="1302" spans="1:6" s="356" customFormat="1" ht="65">
      <c r="A1302" s="568" t="s">
        <v>3063</v>
      </c>
      <c r="B1302" s="463" t="s">
        <v>3064</v>
      </c>
      <c r="C1302" s="462" t="s">
        <v>418</v>
      </c>
      <c r="D1302" s="466">
        <v>29</v>
      </c>
      <c r="E1302" s="355"/>
      <c r="F1302" s="348">
        <f t="shared" si="178"/>
        <v>0</v>
      </c>
    </row>
    <row r="1303" spans="1:6" s="356" customFormat="1">
      <c r="A1303" s="568" t="s">
        <v>3065</v>
      </c>
      <c r="B1303" s="491" t="s">
        <v>2922</v>
      </c>
      <c r="C1303" s="462"/>
      <c r="D1303" s="466"/>
      <c r="E1303" s="355"/>
      <c r="F1303" s="492"/>
    </row>
    <row r="1304" spans="1:6" s="356" customFormat="1">
      <c r="A1304" s="534"/>
      <c r="B1304" s="491" t="s">
        <v>2923</v>
      </c>
      <c r="C1304" s="462" t="s">
        <v>418</v>
      </c>
      <c r="D1304" s="466">
        <v>11</v>
      </c>
      <c r="E1304" s="355"/>
      <c r="F1304" s="348">
        <f t="shared" ref="F1304:F1308" si="179">ROUND((D1304*E1304),2)</f>
        <v>0</v>
      </c>
    </row>
    <row r="1305" spans="1:6" s="356" customFormat="1">
      <c r="A1305" s="534"/>
      <c r="B1305" s="491" t="s">
        <v>3066</v>
      </c>
      <c r="C1305" s="462" t="s">
        <v>418</v>
      </c>
      <c r="D1305" s="466">
        <v>18</v>
      </c>
      <c r="E1305" s="355"/>
      <c r="F1305" s="348">
        <f t="shared" si="179"/>
        <v>0</v>
      </c>
    </row>
    <row r="1306" spans="1:6" s="356" customFormat="1" ht="39">
      <c r="A1306" s="568" t="s">
        <v>3067</v>
      </c>
      <c r="B1306" s="491" t="s">
        <v>2926</v>
      </c>
      <c r="C1306" s="462" t="s">
        <v>418</v>
      </c>
      <c r="D1306" s="466">
        <v>1</v>
      </c>
      <c r="E1306" s="355"/>
      <c r="F1306" s="348">
        <f t="shared" si="179"/>
        <v>0</v>
      </c>
    </row>
    <row r="1307" spans="1:6" s="356" customFormat="1" ht="52">
      <c r="A1307" s="568" t="s">
        <v>3068</v>
      </c>
      <c r="B1307" s="463" t="s">
        <v>2949</v>
      </c>
      <c r="C1307" s="462" t="s">
        <v>1819</v>
      </c>
      <c r="D1307" s="354">
        <v>5</v>
      </c>
      <c r="E1307" s="355"/>
      <c r="F1307" s="348">
        <f t="shared" si="179"/>
        <v>0</v>
      </c>
    </row>
    <row r="1308" spans="1:6" s="356" customFormat="1" ht="26">
      <c r="A1308" s="568" t="s">
        <v>3069</v>
      </c>
      <c r="B1308" s="491" t="s">
        <v>2933</v>
      </c>
      <c r="C1308" s="462" t="s">
        <v>418</v>
      </c>
      <c r="D1308" s="466">
        <v>1</v>
      </c>
      <c r="E1308" s="355"/>
      <c r="F1308" s="348">
        <f t="shared" si="179"/>
        <v>0</v>
      </c>
    </row>
    <row r="1309" spans="1:6" s="356" customFormat="1" ht="26">
      <c r="A1309" s="568"/>
      <c r="B1309" s="531" t="s">
        <v>3070</v>
      </c>
      <c r="C1309" s="462"/>
      <c r="D1309" s="354"/>
      <c r="E1309" s="355"/>
      <c r="F1309" s="492"/>
    </row>
    <row r="1310" spans="1:6" s="356" customFormat="1" ht="299">
      <c r="A1310" s="351" t="s">
        <v>3071</v>
      </c>
      <c r="B1310" s="425" t="s">
        <v>3072</v>
      </c>
      <c r="C1310" s="462"/>
      <c r="D1310" s="354"/>
      <c r="E1310" s="355"/>
      <c r="F1310" s="492"/>
    </row>
    <row r="1311" spans="1:6" s="356" customFormat="1" ht="52">
      <c r="A1311" s="534"/>
      <c r="B1311" s="491" t="s">
        <v>3073</v>
      </c>
      <c r="C1311" s="462" t="s">
        <v>418</v>
      </c>
      <c r="D1311" s="466">
        <v>4</v>
      </c>
      <c r="E1311" s="355"/>
      <c r="F1311" s="348">
        <f t="shared" ref="F1311:F1316" si="180">ROUND((D1311*E1311),2)</f>
        <v>0</v>
      </c>
    </row>
    <row r="1312" spans="1:6" s="356" customFormat="1" ht="52">
      <c r="A1312" s="534"/>
      <c r="B1312" s="491" t="s">
        <v>3074</v>
      </c>
      <c r="C1312" s="462" t="s">
        <v>418</v>
      </c>
      <c r="D1312" s="466">
        <v>1</v>
      </c>
      <c r="E1312" s="355"/>
      <c r="F1312" s="348">
        <f t="shared" si="180"/>
        <v>0</v>
      </c>
    </row>
    <row r="1313" spans="1:6" s="356" customFormat="1" ht="52">
      <c r="A1313" s="534"/>
      <c r="B1313" s="491" t="s">
        <v>3075</v>
      </c>
      <c r="C1313" s="462" t="s">
        <v>418</v>
      </c>
      <c r="D1313" s="466">
        <v>1</v>
      </c>
      <c r="E1313" s="355"/>
      <c r="F1313" s="348">
        <f t="shared" si="180"/>
        <v>0</v>
      </c>
    </row>
    <row r="1314" spans="1:6" s="356" customFormat="1" ht="39">
      <c r="A1314" s="534"/>
      <c r="B1314" s="491" t="s">
        <v>3076</v>
      </c>
      <c r="C1314" s="462" t="s">
        <v>418</v>
      </c>
      <c r="D1314" s="466">
        <v>2</v>
      </c>
      <c r="E1314" s="355"/>
      <c r="F1314" s="348">
        <f t="shared" si="180"/>
        <v>0</v>
      </c>
    </row>
    <row r="1315" spans="1:6" s="356" customFormat="1" ht="39">
      <c r="A1315" s="534"/>
      <c r="B1315" s="491" t="s">
        <v>3077</v>
      </c>
      <c r="C1315" s="462" t="s">
        <v>418</v>
      </c>
      <c r="D1315" s="466">
        <v>2</v>
      </c>
      <c r="E1315" s="355"/>
      <c r="F1315" s="348">
        <f t="shared" si="180"/>
        <v>0</v>
      </c>
    </row>
    <row r="1316" spans="1:6" s="356" customFormat="1" ht="39">
      <c r="A1316" s="351" t="s">
        <v>3078</v>
      </c>
      <c r="B1316" s="425" t="s">
        <v>3079</v>
      </c>
      <c r="C1316" s="462" t="s">
        <v>418</v>
      </c>
      <c r="D1316" s="466">
        <f>SUM(D1311:D1315)</f>
        <v>10</v>
      </c>
      <c r="E1316" s="355"/>
      <c r="F1316" s="348">
        <f t="shared" si="180"/>
        <v>0</v>
      </c>
    </row>
    <row r="1317" spans="1:6" s="356" customFormat="1" ht="117">
      <c r="A1317" s="351" t="s">
        <v>3080</v>
      </c>
      <c r="B1317" s="425" t="s">
        <v>3081</v>
      </c>
      <c r="C1317" s="462"/>
      <c r="D1317" s="354"/>
      <c r="E1317" s="355"/>
      <c r="F1317" s="492"/>
    </row>
    <row r="1318" spans="1:6" s="356" customFormat="1" ht="39">
      <c r="A1318" s="534"/>
      <c r="B1318" s="491" t="s">
        <v>3082</v>
      </c>
      <c r="C1318" s="462" t="s">
        <v>418</v>
      </c>
      <c r="D1318" s="466">
        <f>D1311+D1312</f>
        <v>5</v>
      </c>
      <c r="E1318" s="355"/>
      <c r="F1318" s="348">
        <f t="shared" ref="F1318:F1330" si="181">ROUND((D1318*E1318),2)</f>
        <v>0</v>
      </c>
    </row>
    <row r="1319" spans="1:6" s="356" customFormat="1" ht="39">
      <c r="A1319" s="534"/>
      <c r="B1319" s="491" t="s">
        <v>3083</v>
      </c>
      <c r="C1319" s="462" t="s">
        <v>418</v>
      </c>
      <c r="D1319" s="466">
        <f>D1313</f>
        <v>1</v>
      </c>
      <c r="E1319" s="355"/>
      <c r="F1319" s="348">
        <f t="shared" si="181"/>
        <v>0</v>
      </c>
    </row>
    <row r="1320" spans="1:6" s="356" customFormat="1" ht="39">
      <c r="A1320" s="534"/>
      <c r="B1320" s="491" t="s">
        <v>3084</v>
      </c>
      <c r="C1320" s="462" t="s">
        <v>418</v>
      </c>
      <c r="D1320" s="466">
        <f>D1314</f>
        <v>2</v>
      </c>
      <c r="E1320" s="355"/>
      <c r="F1320" s="348">
        <f t="shared" si="181"/>
        <v>0</v>
      </c>
    </row>
    <row r="1321" spans="1:6" s="356" customFormat="1" ht="39">
      <c r="A1321" s="534"/>
      <c r="B1321" s="491" t="s">
        <v>3085</v>
      </c>
      <c r="C1321" s="462" t="s">
        <v>418</v>
      </c>
      <c r="D1321" s="466">
        <f>D1315</f>
        <v>2</v>
      </c>
      <c r="E1321" s="355"/>
      <c r="F1321" s="348">
        <f t="shared" si="181"/>
        <v>0</v>
      </c>
    </row>
    <row r="1322" spans="1:6" s="356" customFormat="1" ht="39">
      <c r="A1322" s="534"/>
      <c r="B1322" s="491" t="s">
        <v>3086</v>
      </c>
      <c r="C1322" s="462" t="s">
        <v>418</v>
      </c>
      <c r="D1322" s="466">
        <v>2</v>
      </c>
      <c r="E1322" s="355"/>
      <c r="F1322" s="348">
        <f t="shared" si="181"/>
        <v>0</v>
      </c>
    </row>
    <row r="1323" spans="1:6" s="356" customFormat="1" ht="91">
      <c r="A1323" s="351" t="s">
        <v>3087</v>
      </c>
      <c r="B1323" s="425" t="s">
        <v>3088</v>
      </c>
      <c r="C1323" s="462" t="s">
        <v>418</v>
      </c>
      <c r="D1323" s="466">
        <f>SUM(D1318:D1322)</f>
        <v>12</v>
      </c>
      <c r="E1323" s="355"/>
      <c r="F1323" s="348">
        <f t="shared" si="181"/>
        <v>0</v>
      </c>
    </row>
    <row r="1324" spans="1:6" s="356" customFormat="1" ht="39">
      <c r="A1324" s="568" t="s">
        <v>3089</v>
      </c>
      <c r="B1324" s="491" t="s">
        <v>3090</v>
      </c>
      <c r="C1324" s="462" t="s">
        <v>418</v>
      </c>
      <c r="D1324" s="466">
        <f>D1323</f>
        <v>12</v>
      </c>
      <c r="E1324" s="355"/>
      <c r="F1324" s="348">
        <f t="shared" si="181"/>
        <v>0</v>
      </c>
    </row>
    <row r="1325" spans="1:6" s="356" customFormat="1" ht="130">
      <c r="A1325" s="568" t="s">
        <v>3091</v>
      </c>
      <c r="B1325" s="491" t="s">
        <v>3092</v>
      </c>
      <c r="C1325" s="462" t="s">
        <v>418</v>
      </c>
      <c r="D1325" s="466">
        <v>2</v>
      </c>
      <c r="E1325" s="355"/>
      <c r="F1325" s="348">
        <f t="shared" si="181"/>
        <v>0</v>
      </c>
    </row>
    <row r="1326" spans="1:6" s="356" customFormat="1" ht="156">
      <c r="A1326" s="568" t="s">
        <v>3093</v>
      </c>
      <c r="B1326" s="491" t="s">
        <v>3094</v>
      </c>
      <c r="C1326" s="462" t="s">
        <v>418</v>
      </c>
      <c r="D1326" s="466">
        <v>1</v>
      </c>
      <c r="E1326" s="355"/>
      <c r="F1326" s="348">
        <f t="shared" si="181"/>
        <v>0</v>
      </c>
    </row>
    <row r="1327" spans="1:6" s="356" customFormat="1" ht="91">
      <c r="A1327" s="568" t="s">
        <v>3095</v>
      </c>
      <c r="B1327" s="491" t="s">
        <v>3096</v>
      </c>
      <c r="C1327" s="462" t="s">
        <v>418</v>
      </c>
      <c r="D1327" s="466">
        <v>1</v>
      </c>
      <c r="E1327" s="355"/>
      <c r="F1327" s="348">
        <f t="shared" si="181"/>
        <v>0</v>
      </c>
    </row>
    <row r="1328" spans="1:6" s="356" customFormat="1" ht="26">
      <c r="A1328" s="568" t="s">
        <v>3097</v>
      </c>
      <c r="B1328" s="491" t="s">
        <v>3098</v>
      </c>
      <c r="C1328" s="462" t="s">
        <v>418</v>
      </c>
      <c r="D1328" s="466">
        <v>1</v>
      </c>
      <c r="E1328" s="355"/>
      <c r="F1328" s="348">
        <f t="shared" si="181"/>
        <v>0</v>
      </c>
    </row>
    <row r="1329" spans="1:6" s="356" customFormat="1" ht="39">
      <c r="A1329" s="568" t="s">
        <v>3099</v>
      </c>
      <c r="B1329" s="491" t="s">
        <v>3100</v>
      </c>
      <c r="C1329" s="462" t="s">
        <v>418</v>
      </c>
      <c r="D1329" s="466">
        <v>1</v>
      </c>
      <c r="E1329" s="355"/>
      <c r="F1329" s="348">
        <f t="shared" si="181"/>
        <v>0</v>
      </c>
    </row>
    <row r="1330" spans="1:6" s="356" customFormat="1" ht="52">
      <c r="A1330" s="568" t="s">
        <v>3101</v>
      </c>
      <c r="B1330" s="491" t="s">
        <v>3102</v>
      </c>
      <c r="C1330" s="462" t="s">
        <v>418</v>
      </c>
      <c r="D1330" s="466">
        <v>1</v>
      </c>
      <c r="E1330" s="355"/>
      <c r="F1330" s="348">
        <f t="shared" si="181"/>
        <v>0</v>
      </c>
    </row>
    <row r="1331" spans="1:6" s="356" customFormat="1" ht="78">
      <c r="A1331" s="351" t="s">
        <v>3103</v>
      </c>
      <c r="B1331" s="535" t="s">
        <v>2930</v>
      </c>
      <c r="C1331" s="353"/>
      <c r="D1331" s="354"/>
      <c r="E1331" s="355"/>
      <c r="F1331" s="492"/>
    </row>
    <row r="1332" spans="1:6" s="356" customFormat="1" ht="26">
      <c r="A1332" s="534"/>
      <c r="B1332" s="491" t="s">
        <v>3104</v>
      </c>
      <c r="C1332" s="353" t="s">
        <v>418</v>
      </c>
      <c r="D1332" s="354">
        <v>1</v>
      </c>
      <c r="E1332" s="355"/>
      <c r="F1332" s="348">
        <f t="shared" ref="F1332:F1333" si="182">ROUND((D1332*E1332),2)</f>
        <v>0</v>
      </c>
    </row>
    <row r="1333" spans="1:6" s="356" customFormat="1" ht="143">
      <c r="A1333" s="568" t="s">
        <v>3105</v>
      </c>
      <c r="B1333" s="555" t="s">
        <v>3106</v>
      </c>
      <c r="C1333" s="462" t="s">
        <v>418</v>
      </c>
      <c r="D1333" s="466">
        <v>1</v>
      </c>
      <c r="E1333" s="355"/>
      <c r="F1333" s="348">
        <f t="shared" si="182"/>
        <v>0</v>
      </c>
    </row>
    <row r="1334" spans="1:6" s="356" customFormat="1" ht="26">
      <c r="A1334" s="568"/>
      <c r="B1334" s="531" t="s">
        <v>3107</v>
      </c>
      <c r="C1334" s="462"/>
      <c r="D1334" s="466"/>
      <c r="E1334" s="355"/>
      <c r="F1334" s="492"/>
    </row>
    <row r="1335" spans="1:6" s="356" customFormat="1" ht="286">
      <c r="A1335" s="351" t="s">
        <v>3108</v>
      </c>
      <c r="B1335" s="463" t="s">
        <v>3109</v>
      </c>
      <c r="C1335" s="462"/>
      <c r="D1335" s="354"/>
      <c r="E1335" s="355"/>
      <c r="F1335" s="492"/>
    </row>
    <row r="1336" spans="1:6" s="356" customFormat="1" ht="208">
      <c r="A1336" s="351"/>
      <c r="B1336" s="463" t="s">
        <v>3110</v>
      </c>
      <c r="C1336" s="462" t="s">
        <v>418</v>
      </c>
      <c r="D1336" s="354">
        <v>3</v>
      </c>
      <c r="E1336" s="355"/>
      <c r="F1336" s="348">
        <f t="shared" ref="F1336" si="183">ROUND((D1336*E1336),2)</f>
        <v>0</v>
      </c>
    </row>
    <row r="1337" spans="1:6" s="356" customFormat="1" ht="338.25" customHeight="1">
      <c r="A1337" s="351" t="s">
        <v>3111</v>
      </c>
      <c r="B1337" s="463" t="s">
        <v>3112</v>
      </c>
      <c r="C1337" s="462"/>
      <c r="D1337" s="354"/>
      <c r="E1337" s="355"/>
      <c r="F1337" s="492"/>
    </row>
    <row r="1338" spans="1:6" s="356" customFormat="1" ht="208">
      <c r="A1338" s="351"/>
      <c r="B1338" s="465" t="s">
        <v>3113</v>
      </c>
      <c r="C1338" s="462" t="s">
        <v>418</v>
      </c>
      <c r="D1338" s="354">
        <v>2</v>
      </c>
      <c r="E1338" s="355"/>
      <c r="F1338" s="348">
        <f t="shared" ref="F1338:F1361" si="184">ROUND((D1338*E1338),2)</f>
        <v>0</v>
      </c>
    </row>
    <row r="1339" spans="1:6" s="356" customFormat="1" ht="338">
      <c r="A1339" s="568" t="s">
        <v>3114</v>
      </c>
      <c r="B1339" s="463" t="s">
        <v>3115</v>
      </c>
      <c r="C1339" s="353" t="s">
        <v>418</v>
      </c>
      <c r="D1339" s="466">
        <v>2</v>
      </c>
      <c r="E1339" s="355"/>
      <c r="F1339" s="348">
        <f t="shared" si="184"/>
        <v>0</v>
      </c>
    </row>
    <row r="1340" spans="1:6" s="356" customFormat="1" ht="409.5">
      <c r="A1340" s="568" t="s">
        <v>3116</v>
      </c>
      <c r="B1340" s="463" t="s">
        <v>3117</v>
      </c>
      <c r="C1340" s="353" t="s">
        <v>418</v>
      </c>
      <c r="D1340" s="466">
        <v>4</v>
      </c>
      <c r="E1340" s="355"/>
      <c r="F1340" s="348">
        <f t="shared" si="184"/>
        <v>0</v>
      </c>
    </row>
    <row r="1341" spans="1:6" s="356" customFormat="1" ht="312">
      <c r="A1341" s="568" t="s">
        <v>3118</v>
      </c>
      <c r="B1341" s="463" t="s">
        <v>3119</v>
      </c>
      <c r="C1341" s="353" t="s">
        <v>418</v>
      </c>
      <c r="D1341" s="466">
        <v>2</v>
      </c>
      <c r="E1341" s="355"/>
      <c r="F1341" s="348">
        <f t="shared" si="184"/>
        <v>0</v>
      </c>
    </row>
    <row r="1342" spans="1:6" s="356" customFormat="1" ht="299">
      <c r="A1342" s="568" t="s">
        <v>3120</v>
      </c>
      <c r="B1342" s="463" t="s">
        <v>3121</v>
      </c>
      <c r="C1342" s="353" t="s">
        <v>418</v>
      </c>
      <c r="D1342" s="466">
        <v>2</v>
      </c>
      <c r="E1342" s="355"/>
      <c r="F1342" s="348">
        <f t="shared" si="184"/>
        <v>0</v>
      </c>
    </row>
    <row r="1343" spans="1:6" s="356" customFormat="1" ht="312">
      <c r="A1343" s="568" t="s">
        <v>3122</v>
      </c>
      <c r="B1343" s="463" t="s">
        <v>3123</v>
      </c>
      <c r="C1343" s="353" t="s">
        <v>418</v>
      </c>
      <c r="D1343" s="466">
        <v>2</v>
      </c>
      <c r="E1343" s="355"/>
      <c r="F1343" s="348">
        <f t="shared" si="184"/>
        <v>0</v>
      </c>
    </row>
    <row r="1344" spans="1:6" s="356" customFormat="1" ht="117">
      <c r="A1344" s="568" t="s">
        <v>3124</v>
      </c>
      <c r="B1344" s="463" t="s">
        <v>3125</v>
      </c>
      <c r="C1344" s="353" t="s">
        <v>418</v>
      </c>
      <c r="D1344" s="466">
        <v>3</v>
      </c>
      <c r="E1344" s="355"/>
      <c r="F1344" s="348">
        <f t="shared" si="184"/>
        <v>0</v>
      </c>
    </row>
    <row r="1345" spans="1:6" s="356" customFormat="1" ht="169">
      <c r="A1345" s="568" t="s">
        <v>3126</v>
      </c>
      <c r="B1345" s="463" t="s">
        <v>3127</v>
      </c>
      <c r="C1345" s="353" t="s">
        <v>418</v>
      </c>
      <c r="D1345" s="466">
        <v>2</v>
      </c>
      <c r="E1345" s="355"/>
      <c r="F1345" s="348">
        <f t="shared" si="184"/>
        <v>0</v>
      </c>
    </row>
    <row r="1346" spans="1:6" s="356" customFormat="1" ht="338">
      <c r="A1346" s="568" t="s">
        <v>3128</v>
      </c>
      <c r="B1346" s="463" t="s">
        <v>3129</v>
      </c>
      <c r="C1346" s="353" t="s">
        <v>418</v>
      </c>
      <c r="D1346" s="466">
        <v>6</v>
      </c>
      <c r="E1346" s="355"/>
      <c r="F1346" s="348">
        <f t="shared" si="184"/>
        <v>0</v>
      </c>
    </row>
    <row r="1347" spans="1:6" s="356" customFormat="1" ht="260">
      <c r="A1347" s="568" t="s">
        <v>3130</v>
      </c>
      <c r="B1347" s="463" t="s">
        <v>3131</v>
      </c>
      <c r="C1347" s="353" t="s">
        <v>418</v>
      </c>
      <c r="D1347" s="466">
        <v>5</v>
      </c>
      <c r="E1347" s="355"/>
      <c r="F1347" s="348">
        <f t="shared" si="184"/>
        <v>0</v>
      </c>
    </row>
    <row r="1348" spans="1:6" s="356" customFormat="1" ht="299">
      <c r="A1348" s="568" t="s">
        <v>3132</v>
      </c>
      <c r="B1348" s="463" t="s">
        <v>3133</v>
      </c>
      <c r="C1348" s="353" t="s">
        <v>418</v>
      </c>
      <c r="D1348" s="466">
        <v>7</v>
      </c>
      <c r="E1348" s="355"/>
      <c r="F1348" s="348">
        <f t="shared" si="184"/>
        <v>0</v>
      </c>
    </row>
    <row r="1349" spans="1:6" s="356" customFormat="1" ht="286">
      <c r="A1349" s="568" t="s">
        <v>3134</v>
      </c>
      <c r="B1349" s="463" t="s">
        <v>3135</v>
      </c>
      <c r="C1349" s="353" t="s">
        <v>418</v>
      </c>
      <c r="D1349" s="466">
        <v>2</v>
      </c>
      <c r="E1349" s="355"/>
      <c r="F1349" s="348">
        <f t="shared" si="184"/>
        <v>0</v>
      </c>
    </row>
    <row r="1350" spans="1:6" s="356" customFormat="1" ht="325">
      <c r="A1350" s="568" t="s">
        <v>3136</v>
      </c>
      <c r="B1350" s="463" t="s">
        <v>3137</v>
      </c>
      <c r="C1350" s="353" t="s">
        <v>418</v>
      </c>
      <c r="D1350" s="466">
        <v>4</v>
      </c>
      <c r="E1350" s="355"/>
      <c r="F1350" s="348">
        <f t="shared" si="184"/>
        <v>0</v>
      </c>
    </row>
    <row r="1351" spans="1:6" s="356" customFormat="1" ht="312">
      <c r="A1351" s="568" t="s">
        <v>3138</v>
      </c>
      <c r="B1351" s="463" t="s">
        <v>3139</v>
      </c>
      <c r="C1351" s="353" t="s">
        <v>418</v>
      </c>
      <c r="D1351" s="466">
        <v>3</v>
      </c>
      <c r="E1351" s="355"/>
      <c r="F1351" s="348">
        <f t="shared" si="184"/>
        <v>0</v>
      </c>
    </row>
    <row r="1352" spans="1:6" s="356" customFormat="1" ht="312">
      <c r="A1352" s="568" t="s">
        <v>3140</v>
      </c>
      <c r="B1352" s="463" t="s">
        <v>3141</v>
      </c>
      <c r="C1352" s="353" t="s">
        <v>418</v>
      </c>
      <c r="D1352" s="466">
        <v>12</v>
      </c>
      <c r="E1352" s="355"/>
      <c r="F1352" s="348">
        <f t="shared" si="184"/>
        <v>0</v>
      </c>
    </row>
    <row r="1353" spans="1:6" s="356" customFormat="1" ht="351">
      <c r="A1353" s="568" t="s">
        <v>3142</v>
      </c>
      <c r="B1353" s="463" t="s">
        <v>3143</v>
      </c>
      <c r="C1353" s="353" t="s">
        <v>418</v>
      </c>
      <c r="D1353" s="466">
        <v>1</v>
      </c>
      <c r="E1353" s="355"/>
      <c r="F1353" s="348">
        <f t="shared" si="184"/>
        <v>0</v>
      </c>
    </row>
    <row r="1354" spans="1:6" s="356" customFormat="1" ht="247">
      <c r="A1354" s="568" t="s">
        <v>3144</v>
      </c>
      <c r="B1354" s="463" t="s">
        <v>3145</v>
      </c>
      <c r="C1354" s="353" t="s">
        <v>418</v>
      </c>
      <c r="D1354" s="466">
        <v>1</v>
      </c>
      <c r="E1354" s="355"/>
      <c r="F1354" s="348">
        <f t="shared" si="184"/>
        <v>0</v>
      </c>
    </row>
    <row r="1355" spans="1:6" s="356" customFormat="1" ht="273">
      <c r="A1355" s="568" t="s">
        <v>3146</v>
      </c>
      <c r="B1355" s="463" t="s">
        <v>3147</v>
      </c>
      <c r="C1355" s="353" t="s">
        <v>418</v>
      </c>
      <c r="D1355" s="466">
        <v>9</v>
      </c>
      <c r="E1355" s="355"/>
      <c r="F1355" s="348">
        <f t="shared" si="184"/>
        <v>0</v>
      </c>
    </row>
    <row r="1356" spans="1:6" s="356" customFormat="1" ht="273">
      <c r="A1356" s="568" t="s">
        <v>3148</v>
      </c>
      <c r="B1356" s="463" t="s">
        <v>3149</v>
      </c>
      <c r="C1356" s="353" t="s">
        <v>418</v>
      </c>
      <c r="D1356" s="466">
        <v>4</v>
      </c>
      <c r="E1356" s="355"/>
      <c r="F1356" s="348">
        <f t="shared" si="184"/>
        <v>0</v>
      </c>
    </row>
    <row r="1357" spans="1:6" s="356" customFormat="1" ht="273">
      <c r="A1357" s="568" t="s">
        <v>3150</v>
      </c>
      <c r="B1357" s="463" t="s">
        <v>3151</v>
      </c>
      <c r="C1357" s="353" t="s">
        <v>418</v>
      </c>
      <c r="D1357" s="466">
        <v>1</v>
      </c>
      <c r="E1357" s="355"/>
      <c r="F1357" s="348">
        <f t="shared" si="184"/>
        <v>0</v>
      </c>
    </row>
    <row r="1358" spans="1:6" s="356" customFormat="1" ht="234">
      <c r="A1358" s="568" t="s">
        <v>3152</v>
      </c>
      <c r="B1358" s="463" t="s">
        <v>3153</v>
      </c>
      <c r="C1358" s="353" t="s">
        <v>418</v>
      </c>
      <c r="D1358" s="466">
        <v>12</v>
      </c>
      <c r="E1358" s="355"/>
      <c r="F1358" s="348">
        <f t="shared" si="184"/>
        <v>0</v>
      </c>
    </row>
    <row r="1359" spans="1:6" s="356" customFormat="1" ht="247">
      <c r="A1359" s="568" t="s">
        <v>3154</v>
      </c>
      <c r="B1359" s="463" t="s">
        <v>3155</v>
      </c>
      <c r="C1359" s="353" t="s">
        <v>418</v>
      </c>
      <c r="D1359" s="466">
        <v>4</v>
      </c>
      <c r="E1359" s="355"/>
      <c r="F1359" s="348">
        <f t="shared" si="184"/>
        <v>0</v>
      </c>
    </row>
    <row r="1360" spans="1:6" s="356" customFormat="1" ht="260">
      <c r="A1360" s="568" t="s">
        <v>3156</v>
      </c>
      <c r="B1360" s="463" t="s">
        <v>3157</v>
      </c>
      <c r="C1360" s="353" t="s">
        <v>418</v>
      </c>
      <c r="D1360" s="466">
        <v>2</v>
      </c>
      <c r="E1360" s="355"/>
      <c r="F1360" s="348">
        <f t="shared" si="184"/>
        <v>0</v>
      </c>
    </row>
    <row r="1361" spans="1:6" s="356" customFormat="1" ht="260">
      <c r="A1361" s="568" t="s">
        <v>3158</v>
      </c>
      <c r="B1361" s="463" t="s">
        <v>3159</v>
      </c>
      <c r="C1361" s="353" t="s">
        <v>418</v>
      </c>
      <c r="D1361" s="466">
        <v>2</v>
      </c>
      <c r="E1361" s="355"/>
      <c r="F1361" s="348">
        <f t="shared" si="184"/>
        <v>0</v>
      </c>
    </row>
    <row r="1362" spans="1:6" s="356" customFormat="1">
      <c r="A1362" s="351"/>
      <c r="B1362" s="531" t="s">
        <v>3160</v>
      </c>
      <c r="C1362" s="462"/>
      <c r="D1362" s="466"/>
      <c r="E1362" s="355"/>
      <c r="F1362" s="492"/>
    </row>
    <row r="1363" spans="1:6" s="356" customFormat="1" ht="52">
      <c r="A1363" s="568" t="s">
        <v>3161</v>
      </c>
      <c r="B1363" s="463" t="s">
        <v>1936</v>
      </c>
      <c r="C1363" s="353" t="s">
        <v>418</v>
      </c>
      <c r="D1363" s="466">
        <v>1</v>
      </c>
      <c r="E1363" s="355"/>
      <c r="F1363" s="348">
        <f t="shared" ref="F1363:F1370" si="185">ROUND((D1363*E1363),2)</f>
        <v>0</v>
      </c>
    </row>
    <row r="1364" spans="1:6" s="356" customFormat="1" ht="52">
      <c r="A1364" s="568" t="s">
        <v>3162</v>
      </c>
      <c r="B1364" s="491" t="s">
        <v>3163</v>
      </c>
      <c r="C1364" s="462" t="s">
        <v>418</v>
      </c>
      <c r="D1364" s="466">
        <f>19+9+5</f>
        <v>33</v>
      </c>
      <c r="E1364" s="355"/>
      <c r="F1364" s="348">
        <f t="shared" si="185"/>
        <v>0</v>
      </c>
    </row>
    <row r="1365" spans="1:6" s="356" customFormat="1" ht="52">
      <c r="A1365" s="568" t="s">
        <v>3164</v>
      </c>
      <c r="B1365" s="491" t="s">
        <v>3165</v>
      </c>
      <c r="C1365" s="462" t="s">
        <v>418</v>
      </c>
      <c r="D1365" s="466">
        <v>75</v>
      </c>
      <c r="E1365" s="355"/>
      <c r="F1365" s="348">
        <f t="shared" si="185"/>
        <v>0</v>
      </c>
    </row>
    <row r="1366" spans="1:6" s="356" customFormat="1" ht="52">
      <c r="A1366" s="568" t="s">
        <v>3166</v>
      </c>
      <c r="B1366" s="491" t="s">
        <v>3167</v>
      </c>
      <c r="C1366" s="462" t="s">
        <v>418</v>
      </c>
      <c r="D1366" s="466">
        <v>10</v>
      </c>
      <c r="E1366" s="355"/>
      <c r="F1366" s="348">
        <f t="shared" si="185"/>
        <v>0</v>
      </c>
    </row>
    <row r="1367" spans="1:6" s="356" customFormat="1" ht="39">
      <c r="A1367" s="568" t="s">
        <v>3168</v>
      </c>
      <c r="B1367" s="491" t="s">
        <v>3169</v>
      </c>
      <c r="C1367" s="462" t="s">
        <v>418</v>
      </c>
      <c r="D1367" s="466">
        <v>10</v>
      </c>
      <c r="E1367" s="355"/>
      <c r="F1367" s="348">
        <f t="shared" si="185"/>
        <v>0</v>
      </c>
    </row>
    <row r="1368" spans="1:6" s="356" customFormat="1" ht="65">
      <c r="A1368" s="568" t="s">
        <v>3170</v>
      </c>
      <c r="B1368" s="491" t="s">
        <v>3171</v>
      </c>
      <c r="C1368" s="462" t="s">
        <v>418</v>
      </c>
      <c r="D1368" s="466">
        <v>100</v>
      </c>
      <c r="E1368" s="355"/>
      <c r="F1368" s="348">
        <f t="shared" si="185"/>
        <v>0</v>
      </c>
    </row>
    <row r="1369" spans="1:6" s="356" customFormat="1" ht="52">
      <c r="A1369" s="568" t="s">
        <v>3172</v>
      </c>
      <c r="B1369" s="491" t="s">
        <v>3173</v>
      </c>
      <c r="C1369" s="462" t="s">
        <v>418</v>
      </c>
      <c r="D1369" s="466">
        <v>20</v>
      </c>
      <c r="E1369" s="355"/>
      <c r="F1369" s="348">
        <f t="shared" si="185"/>
        <v>0</v>
      </c>
    </row>
    <row r="1370" spans="1:6" s="356" customFormat="1" ht="39">
      <c r="A1370" s="568" t="s">
        <v>3174</v>
      </c>
      <c r="B1370" s="491" t="s">
        <v>3175</v>
      </c>
      <c r="C1370" s="462" t="s">
        <v>418</v>
      </c>
      <c r="D1370" s="466">
        <v>1</v>
      </c>
      <c r="E1370" s="355"/>
      <c r="F1370" s="348">
        <f t="shared" si="185"/>
        <v>0</v>
      </c>
    </row>
    <row r="1371" spans="1:6" s="356" customFormat="1" ht="52">
      <c r="A1371" s="351" t="s">
        <v>3176</v>
      </c>
      <c r="B1371" s="463" t="s">
        <v>2677</v>
      </c>
      <c r="C1371" s="462"/>
      <c r="D1371" s="354"/>
      <c r="E1371" s="355"/>
      <c r="F1371" s="492"/>
    </row>
    <row r="1372" spans="1:6" s="356" customFormat="1">
      <c r="A1372" s="534"/>
      <c r="B1372" s="352" t="s">
        <v>3177</v>
      </c>
      <c r="C1372" s="462" t="s">
        <v>418</v>
      </c>
      <c r="D1372" s="354">
        <v>1</v>
      </c>
      <c r="E1372" s="355"/>
      <c r="F1372" s="348">
        <f t="shared" ref="F1372:F1373" si="186">ROUND((D1372*E1372),2)</f>
        <v>0</v>
      </c>
    </row>
    <row r="1373" spans="1:6" s="356" customFormat="1">
      <c r="A1373" s="534"/>
      <c r="B1373" s="352" t="s">
        <v>3178</v>
      </c>
      <c r="C1373" s="462" t="s">
        <v>418</v>
      </c>
      <c r="D1373" s="354">
        <v>10</v>
      </c>
      <c r="E1373" s="355"/>
      <c r="F1373" s="348">
        <f t="shared" si="186"/>
        <v>0</v>
      </c>
    </row>
    <row r="1374" spans="1:6" s="356" customFormat="1" ht="39">
      <c r="A1374" s="351" t="s">
        <v>3179</v>
      </c>
      <c r="B1374" s="524" t="s">
        <v>2411</v>
      </c>
      <c r="C1374" s="462"/>
      <c r="D1374" s="354"/>
      <c r="E1374" s="355"/>
      <c r="F1374" s="492"/>
    </row>
    <row r="1375" spans="1:6" s="356" customFormat="1">
      <c r="A1375" s="534"/>
      <c r="B1375" s="352" t="s">
        <v>2098</v>
      </c>
      <c r="C1375" s="462" t="s">
        <v>418</v>
      </c>
      <c r="D1375" s="354">
        <v>1</v>
      </c>
      <c r="E1375" s="355"/>
      <c r="F1375" s="348">
        <f t="shared" ref="F1375:F1381" si="187">ROUND((D1375*E1375),2)</f>
        <v>0</v>
      </c>
    </row>
    <row r="1376" spans="1:6" s="356" customFormat="1">
      <c r="A1376" s="534"/>
      <c r="B1376" s="463" t="s">
        <v>2099</v>
      </c>
      <c r="C1376" s="462" t="s">
        <v>418</v>
      </c>
      <c r="D1376" s="354">
        <v>1</v>
      </c>
      <c r="E1376" s="355"/>
      <c r="F1376" s="348">
        <f t="shared" si="187"/>
        <v>0</v>
      </c>
    </row>
    <row r="1377" spans="1:15" s="356" customFormat="1">
      <c r="A1377" s="534"/>
      <c r="B1377" s="463" t="s">
        <v>3180</v>
      </c>
      <c r="C1377" s="462" t="s">
        <v>418</v>
      </c>
      <c r="D1377" s="354">
        <v>1</v>
      </c>
      <c r="E1377" s="355"/>
      <c r="F1377" s="348">
        <f t="shared" si="187"/>
        <v>0</v>
      </c>
    </row>
    <row r="1378" spans="1:15" s="356" customFormat="1" ht="65">
      <c r="A1378" s="351" t="s">
        <v>3181</v>
      </c>
      <c r="B1378" s="524" t="s">
        <v>3182</v>
      </c>
      <c r="C1378" s="462" t="s">
        <v>418</v>
      </c>
      <c r="D1378" s="354">
        <v>1</v>
      </c>
      <c r="E1378" s="355"/>
      <c r="F1378" s="348">
        <f t="shared" si="187"/>
        <v>0</v>
      </c>
    </row>
    <row r="1379" spans="1:15" s="356" customFormat="1" ht="52">
      <c r="A1379" s="568" t="s">
        <v>3183</v>
      </c>
      <c r="B1379" s="524" t="s">
        <v>3184</v>
      </c>
      <c r="C1379" s="353" t="s">
        <v>418</v>
      </c>
      <c r="D1379" s="466">
        <v>1</v>
      </c>
      <c r="E1379" s="355"/>
      <c r="F1379" s="348">
        <f t="shared" si="187"/>
        <v>0</v>
      </c>
    </row>
    <row r="1380" spans="1:15" s="356" customFormat="1" ht="52">
      <c r="A1380" s="568" t="s">
        <v>3185</v>
      </c>
      <c r="B1380" s="491" t="s">
        <v>3186</v>
      </c>
      <c r="C1380" s="462" t="s">
        <v>418</v>
      </c>
      <c r="D1380" s="466">
        <v>150</v>
      </c>
      <c r="E1380" s="355"/>
      <c r="F1380" s="348">
        <f t="shared" si="187"/>
        <v>0</v>
      </c>
    </row>
    <row r="1381" spans="1:15" s="356" customFormat="1" ht="39">
      <c r="A1381" s="703" t="s">
        <v>3187</v>
      </c>
      <c r="B1381" s="525" t="s">
        <v>3188</v>
      </c>
      <c r="C1381" s="533" t="s">
        <v>418</v>
      </c>
      <c r="D1381" s="516">
        <v>1</v>
      </c>
      <c r="E1381" s="504"/>
      <c r="F1381" s="505">
        <f t="shared" si="187"/>
        <v>0</v>
      </c>
    </row>
    <row r="1382" spans="1:15" s="356" customFormat="1" ht="39">
      <c r="A1382" s="989"/>
      <c r="B1382" s="517" t="s">
        <v>3189</v>
      </c>
      <c r="C1382" s="526"/>
      <c r="D1382" s="527"/>
      <c r="E1382" s="556"/>
      <c r="F1382" s="483">
        <f>SUM(F1383:F1419)</f>
        <v>0</v>
      </c>
    </row>
    <row r="1383" spans="1:15" ht="221">
      <c r="A1383" s="659" t="s">
        <v>3190</v>
      </c>
      <c r="B1383" s="557" t="s">
        <v>3191</v>
      </c>
      <c r="C1383" s="507" t="s">
        <v>418</v>
      </c>
      <c r="D1383" s="508">
        <v>2</v>
      </c>
      <c r="E1383" s="509"/>
      <c r="F1383" s="550">
        <f t="shared" ref="F1383:F1413" si="188">ROUND((D1383*E1383),2)</f>
        <v>0</v>
      </c>
      <c r="G1383" s="467"/>
      <c r="J1383" s="467"/>
      <c r="K1383" s="467"/>
      <c r="L1383" s="467"/>
      <c r="M1383" s="467"/>
      <c r="N1383" s="467"/>
      <c r="O1383" s="467"/>
    </row>
    <row r="1384" spans="1:15" s="356" customFormat="1" ht="130">
      <c r="A1384" s="351" t="s">
        <v>3192</v>
      </c>
      <c r="B1384" s="555" t="s">
        <v>3193</v>
      </c>
      <c r="C1384" s="353" t="s">
        <v>418</v>
      </c>
      <c r="D1384" s="354">
        <v>2</v>
      </c>
      <c r="E1384" s="355"/>
      <c r="F1384" s="348">
        <f t="shared" si="188"/>
        <v>0</v>
      </c>
    </row>
    <row r="1385" spans="1:15" s="356" customFormat="1" ht="113.25" customHeight="1">
      <c r="A1385" s="351" t="s">
        <v>3194</v>
      </c>
      <c r="B1385" s="555" t="s">
        <v>3195</v>
      </c>
      <c r="C1385" s="353" t="s">
        <v>418</v>
      </c>
      <c r="D1385" s="354">
        <v>2</v>
      </c>
      <c r="E1385" s="355"/>
      <c r="F1385" s="348">
        <f t="shared" si="188"/>
        <v>0</v>
      </c>
    </row>
    <row r="1386" spans="1:15" s="356" customFormat="1" ht="26">
      <c r="A1386" s="351" t="s">
        <v>3196</v>
      </c>
      <c r="B1386" s="555" t="s">
        <v>3197</v>
      </c>
      <c r="C1386" s="353" t="s">
        <v>418</v>
      </c>
      <c r="D1386" s="354">
        <v>4</v>
      </c>
      <c r="E1386" s="355"/>
      <c r="F1386" s="348">
        <f t="shared" si="188"/>
        <v>0</v>
      </c>
    </row>
    <row r="1387" spans="1:15" s="356" customFormat="1" ht="39">
      <c r="A1387" s="351" t="s">
        <v>3198</v>
      </c>
      <c r="B1387" s="555" t="s">
        <v>3199</v>
      </c>
      <c r="C1387" s="353" t="s">
        <v>418</v>
      </c>
      <c r="D1387" s="354">
        <v>8</v>
      </c>
      <c r="E1387" s="355"/>
      <c r="F1387" s="348">
        <f t="shared" si="188"/>
        <v>0</v>
      </c>
    </row>
    <row r="1388" spans="1:15" s="356" customFormat="1" ht="52">
      <c r="A1388" s="351" t="s">
        <v>3200</v>
      </c>
      <c r="B1388" s="555" t="s">
        <v>3201</v>
      </c>
      <c r="C1388" s="353" t="s">
        <v>1638</v>
      </c>
      <c r="D1388" s="354">
        <v>10</v>
      </c>
      <c r="E1388" s="355"/>
      <c r="F1388" s="348">
        <f t="shared" si="188"/>
        <v>0</v>
      </c>
    </row>
    <row r="1389" spans="1:15" s="356" customFormat="1" ht="26">
      <c r="A1389" s="351" t="s">
        <v>3202</v>
      </c>
      <c r="B1389" s="555" t="s">
        <v>3203</v>
      </c>
      <c r="C1389" s="353" t="s">
        <v>418</v>
      </c>
      <c r="D1389" s="354">
        <v>8</v>
      </c>
      <c r="E1389" s="355"/>
      <c r="F1389" s="348">
        <f t="shared" si="188"/>
        <v>0</v>
      </c>
    </row>
    <row r="1390" spans="1:15" s="356" customFormat="1" ht="39">
      <c r="A1390" s="351" t="s">
        <v>3204</v>
      </c>
      <c r="B1390" s="555" t="s">
        <v>3205</v>
      </c>
      <c r="C1390" s="353" t="s">
        <v>418</v>
      </c>
      <c r="D1390" s="354">
        <v>1</v>
      </c>
      <c r="E1390" s="355"/>
      <c r="F1390" s="348">
        <f t="shared" si="188"/>
        <v>0</v>
      </c>
    </row>
    <row r="1391" spans="1:15" s="356" customFormat="1" ht="65">
      <c r="A1391" s="351" t="s">
        <v>3206</v>
      </c>
      <c r="B1391" s="555" t="s">
        <v>3207</v>
      </c>
      <c r="C1391" s="353" t="s">
        <v>1638</v>
      </c>
      <c r="D1391" s="354">
        <v>300</v>
      </c>
      <c r="E1391" s="355"/>
      <c r="F1391" s="348">
        <f t="shared" si="188"/>
        <v>0</v>
      </c>
    </row>
    <row r="1392" spans="1:15" s="356" customFormat="1" ht="78">
      <c r="A1392" s="351" t="s">
        <v>3208</v>
      </c>
      <c r="B1392" s="555" t="s">
        <v>3209</v>
      </c>
      <c r="C1392" s="353" t="s">
        <v>418</v>
      </c>
      <c r="D1392" s="354">
        <v>20</v>
      </c>
      <c r="E1392" s="355"/>
      <c r="F1392" s="348">
        <f t="shared" si="188"/>
        <v>0</v>
      </c>
    </row>
    <row r="1393" spans="1:6" s="356" customFormat="1" ht="65">
      <c r="A1393" s="351" t="s">
        <v>3210</v>
      </c>
      <c r="B1393" s="555" t="s">
        <v>3211</v>
      </c>
      <c r="C1393" s="353" t="s">
        <v>418</v>
      </c>
      <c r="D1393" s="354">
        <v>100</v>
      </c>
      <c r="E1393" s="355"/>
      <c r="F1393" s="348">
        <f t="shared" si="188"/>
        <v>0</v>
      </c>
    </row>
    <row r="1394" spans="1:6" s="356" customFormat="1" ht="143">
      <c r="A1394" s="351" t="s">
        <v>3212</v>
      </c>
      <c r="B1394" s="555" t="s">
        <v>3213</v>
      </c>
      <c r="C1394" s="353" t="s">
        <v>418</v>
      </c>
      <c r="D1394" s="354">
        <v>2</v>
      </c>
      <c r="E1394" s="355"/>
      <c r="F1394" s="348">
        <f t="shared" si="188"/>
        <v>0</v>
      </c>
    </row>
    <row r="1395" spans="1:6" s="356" customFormat="1" ht="143">
      <c r="A1395" s="351" t="s">
        <v>3214</v>
      </c>
      <c r="B1395" s="555" t="s">
        <v>3215</v>
      </c>
      <c r="C1395" s="353" t="s">
        <v>418</v>
      </c>
      <c r="D1395" s="354">
        <v>2</v>
      </c>
      <c r="E1395" s="355"/>
      <c r="F1395" s="348">
        <f t="shared" si="188"/>
        <v>0</v>
      </c>
    </row>
    <row r="1396" spans="1:6" s="356" customFormat="1" ht="91">
      <c r="A1396" s="351" t="s">
        <v>3216</v>
      </c>
      <c r="B1396" s="555" t="s">
        <v>3217</v>
      </c>
      <c r="C1396" s="353" t="s">
        <v>418</v>
      </c>
      <c r="D1396" s="354">
        <v>1</v>
      </c>
      <c r="E1396" s="355"/>
      <c r="F1396" s="348">
        <f t="shared" si="188"/>
        <v>0</v>
      </c>
    </row>
    <row r="1397" spans="1:6" s="356" customFormat="1" ht="91">
      <c r="A1397" s="351" t="s">
        <v>3218</v>
      </c>
      <c r="B1397" s="555" t="s">
        <v>3219</v>
      </c>
      <c r="C1397" s="353" t="s">
        <v>418</v>
      </c>
      <c r="D1397" s="354">
        <v>1</v>
      </c>
      <c r="E1397" s="355"/>
      <c r="F1397" s="348">
        <f t="shared" si="188"/>
        <v>0</v>
      </c>
    </row>
    <row r="1398" spans="1:6" s="356" customFormat="1" ht="39">
      <c r="A1398" s="351" t="s">
        <v>3220</v>
      </c>
      <c r="B1398" s="555" t="s">
        <v>3221</v>
      </c>
      <c r="C1398" s="353" t="s">
        <v>418</v>
      </c>
      <c r="D1398" s="354">
        <v>2</v>
      </c>
      <c r="E1398" s="355"/>
      <c r="F1398" s="348">
        <f t="shared" si="188"/>
        <v>0</v>
      </c>
    </row>
    <row r="1399" spans="1:6" s="356" customFormat="1" ht="65">
      <c r="A1399" s="351" t="s">
        <v>3222</v>
      </c>
      <c r="B1399" s="555" t="s">
        <v>3223</v>
      </c>
      <c r="C1399" s="353" t="s">
        <v>418</v>
      </c>
      <c r="D1399" s="354">
        <v>3</v>
      </c>
      <c r="E1399" s="355"/>
      <c r="F1399" s="348">
        <f t="shared" si="188"/>
        <v>0</v>
      </c>
    </row>
    <row r="1400" spans="1:6" s="356" customFormat="1" ht="221">
      <c r="A1400" s="351" t="s">
        <v>3224</v>
      </c>
      <c r="B1400" s="555" t="s">
        <v>3225</v>
      </c>
      <c r="C1400" s="353" t="s">
        <v>418</v>
      </c>
      <c r="D1400" s="354">
        <v>1</v>
      </c>
      <c r="E1400" s="355"/>
      <c r="F1400" s="348">
        <f t="shared" si="188"/>
        <v>0</v>
      </c>
    </row>
    <row r="1401" spans="1:6" s="356" customFormat="1" ht="169">
      <c r="A1401" s="351" t="s">
        <v>3226</v>
      </c>
      <c r="B1401" s="558" t="s">
        <v>3227</v>
      </c>
      <c r="C1401" s="353" t="s">
        <v>418</v>
      </c>
      <c r="D1401" s="466">
        <v>1</v>
      </c>
      <c r="E1401" s="355"/>
      <c r="F1401" s="348">
        <f t="shared" si="188"/>
        <v>0</v>
      </c>
    </row>
    <row r="1402" spans="1:6" s="356" customFormat="1" ht="65">
      <c r="A1402" s="351" t="s">
        <v>3228</v>
      </c>
      <c r="B1402" s="555" t="s">
        <v>3229</v>
      </c>
      <c r="C1402" s="353" t="s">
        <v>1638</v>
      </c>
      <c r="D1402" s="354">
        <v>1200</v>
      </c>
      <c r="E1402" s="355"/>
      <c r="F1402" s="348">
        <f t="shared" si="188"/>
        <v>0</v>
      </c>
    </row>
    <row r="1403" spans="1:6" s="356" customFormat="1" ht="78">
      <c r="A1403" s="351" t="s">
        <v>3230</v>
      </c>
      <c r="B1403" s="555" t="s">
        <v>3231</v>
      </c>
      <c r="C1403" s="353" t="s">
        <v>418</v>
      </c>
      <c r="D1403" s="354">
        <v>20</v>
      </c>
      <c r="E1403" s="355"/>
      <c r="F1403" s="348">
        <f t="shared" si="188"/>
        <v>0</v>
      </c>
    </row>
    <row r="1404" spans="1:6" s="356" customFormat="1" ht="26">
      <c r="A1404" s="568" t="s">
        <v>3232</v>
      </c>
      <c r="B1404" s="555" t="s">
        <v>3233</v>
      </c>
      <c r="C1404" s="462" t="s">
        <v>418</v>
      </c>
      <c r="D1404" s="466">
        <v>1</v>
      </c>
      <c r="E1404" s="355"/>
      <c r="F1404" s="348">
        <f t="shared" si="188"/>
        <v>0</v>
      </c>
    </row>
    <row r="1405" spans="1:6" s="356" customFormat="1" ht="52">
      <c r="A1405" s="568" t="s">
        <v>3234</v>
      </c>
      <c r="B1405" s="555" t="s">
        <v>3235</v>
      </c>
      <c r="C1405" s="462" t="s">
        <v>418</v>
      </c>
      <c r="D1405" s="466">
        <v>1</v>
      </c>
      <c r="E1405" s="355"/>
      <c r="F1405" s="348">
        <f t="shared" si="188"/>
        <v>0</v>
      </c>
    </row>
    <row r="1406" spans="1:6" s="356" customFormat="1" ht="52">
      <c r="A1406" s="351" t="s">
        <v>3236</v>
      </c>
      <c r="B1406" s="535" t="s">
        <v>3237</v>
      </c>
      <c r="C1406" s="353" t="s">
        <v>418</v>
      </c>
      <c r="D1406" s="354">
        <v>1</v>
      </c>
      <c r="E1406" s="355"/>
      <c r="F1406" s="348">
        <f t="shared" si="188"/>
        <v>0</v>
      </c>
    </row>
    <row r="1407" spans="1:6" s="356" customFormat="1" ht="143">
      <c r="A1407" s="568" t="s">
        <v>3238</v>
      </c>
      <c r="B1407" s="555" t="s">
        <v>3239</v>
      </c>
      <c r="C1407" s="462" t="s">
        <v>418</v>
      </c>
      <c r="D1407" s="466">
        <v>1</v>
      </c>
      <c r="E1407" s="355"/>
      <c r="F1407" s="348">
        <f t="shared" si="188"/>
        <v>0</v>
      </c>
    </row>
    <row r="1408" spans="1:6" s="356" customFormat="1" ht="78">
      <c r="A1408" s="351" t="s">
        <v>3240</v>
      </c>
      <c r="B1408" s="555" t="s">
        <v>2639</v>
      </c>
      <c r="C1408" s="353" t="s">
        <v>39</v>
      </c>
      <c r="D1408" s="354">
        <v>180</v>
      </c>
      <c r="E1408" s="355"/>
      <c r="F1408" s="348">
        <f t="shared" si="188"/>
        <v>0</v>
      </c>
    </row>
    <row r="1409" spans="1:15" s="356" customFormat="1" ht="117">
      <c r="A1409" s="351" t="s">
        <v>3241</v>
      </c>
      <c r="B1409" s="463" t="s">
        <v>3242</v>
      </c>
      <c r="C1409" s="353" t="s">
        <v>1819</v>
      </c>
      <c r="D1409" s="466">
        <v>120</v>
      </c>
      <c r="E1409" s="355"/>
      <c r="F1409" s="348">
        <f t="shared" si="188"/>
        <v>0</v>
      </c>
    </row>
    <row r="1410" spans="1:15" s="356" customFormat="1" ht="52">
      <c r="A1410" s="351" t="s">
        <v>3243</v>
      </c>
      <c r="B1410" s="463" t="s">
        <v>3244</v>
      </c>
      <c r="C1410" s="353" t="s">
        <v>418</v>
      </c>
      <c r="D1410" s="354">
        <v>8</v>
      </c>
      <c r="E1410" s="355"/>
      <c r="F1410" s="348">
        <f t="shared" si="188"/>
        <v>0</v>
      </c>
    </row>
    <row r="1411" spans="1:15" s="356" customFormat="1" ht="39">
      <c r="A1411" s="351" t="s">
        <v>3245</v>
      </c>
      <c r="B1411" s="463" t="s">
        <v>1829</v>
      </c>
      <c r="C1411" s="353" t="s">
        <v>418</v>
      </c>
      <c r="D1411" s="354">
        <v>10</v>
      </c>
      <c r="E1411" s="355"/>
      <c r="F1411" s="348">
        <f t="shared" si="188"/>
        <v>0</v>
      </c>
    </row>
    <row r="1412" spans="1:15" s="356" customFormat="1" ht="39">
      <c r="A1412" s="351" t="s">
        <v>3246</v>
      </c>
      <c r="B1412" s="555" t="s">
        <v>3247</v>
      </c>
      <c r="C1412" s="353" t="s">
        <v>418</v>
      </c>
      <c r="D1412" s="354">
        <v>10</v>
      </c>
      <c r="E1412" s="355"/>
      <c r="F1412" s="348">
        <f t="shared" si="188"/>
        <v>0</v>
      </c>
    </row>
    <row r="1413" spans="1:15" s="356" customFormat="1" ht="39">
      <c r="A1413" s="351" t="s">
        <v>3248</v>
      </c>
      <c r="B1413" s="463" t="s">
        <v>3249</v>
      </c>
      <c r="C1413" s="353" t="s">
        <v>418</v>
      </c>
      <c r="D1413" s="354">
        <v>1</v>
      </c>
      <c r="E1413" s="355"/>
      <c r="F1413" s="348">
        <f t="shared" si="188"/>
        <v>0</v>
      </c>
    </row>
    <row r="1414" spans="1:15" s="356" customFormat="1" ht="39">
      <c r="A1414" s="351" t="s">
        <v>3250</v>
      </c>
      <c r="B1414" s="524" t="s">
        <v>2411</v>
      </c>
      <c r="C1414" s="462"/>
      <c r="D1414" s="354"/>
      <c r="E1414" s="355"/>
      <c r="F1414" s="348"/>
    </row>
    <row r="1415" spans="1:15" s="356" customFormat="1">
      <c r="A1415" s="534"/>
      <c r="B1415" s="352" t="s">
        <v>2098</v>
      </c>
      <c r="C1415" s="462" t="s">
        <v>418</v>
      </c>
      <c r="D1415" s="354">
        <v>1</v>
      </c>
      <c r="E1415" s="355"/>
      <c r="F1415" s="348">
        <f t="shared" ref="F1415:F1419" si="189">ROUND((D1415*E1415),2)</f>
        <v>0</v>
      </c>
    </row>
    <row r="1416" spans="1:15" s="356" customFormat="1">
      <c r="A1416" s="534"/>
      <c r="B1416" s="463" t="s">
        <v>2099</v>
      </c>
      <c r="C1416" s="462" t="s">
        <v>418</v>
      </c>
      <c r="D1416" s="354">
        <v>1</v>
      </c>
      <c r="E1416" s="355"/>
      <c r="F1416" s="348">
        <f t="shared" si="189"/>
        <v>0</v>
      </c>
    </row>
    <row r="1417" spans="1:15" s="356" customFormat="1">
      <c r="A1417" s="534"/>
      <c r="B1417" s="463" t="s">
        <v>3180</v>
      </c>
      <c r="C1417" s="462" t="s">
        <v>418</v>
      </c>
      <c r="D1417" s="354">
        <v>1</v>
      </c>
      <c r="E1417" s="355"/>
      <c r="F1417" s="348">
        <f t="shared" si="189"/>
        <v>0</v>
      </c>
    </row>
    <row r="1418" spans="1:15" ht="39">
      <c r="A1418" s="351" t="s">
        <v>3251</v>
      </c>
      <c r="B1418" s="463" t="s">
        <v>3252</v>
      </c>
      <c r="C1418" s="353" t="s">
        <v>418</v>
      </c>
      <c r="D1418" s="354">
        <v>60</v>
      </c>
      <c r="E1418" s="355"/>
      <c r="F1418" s="348">
        <f t="shared" si="189"/>
        <v>0</v>
      </c>
      <c r="G1418" s="467"/>
      <c r="J1418" s="467"/>
      <c r="K1418" s="467"/>
      <c r="L1418" s="467"/>
      <c r="M1418" s="467"/>
      <c r="N1418" s="467"/>
      <c r="O1418" s="467"/>
    </row>
    <row r="1419" spans="1:15" s="356" customFormat="1" ht="39">
      <c r="A1419" s="703" t="s">
        <v>3253</v>
      </c>
      <c r="B1419" s="525" t="s">
        <v>3254</v>
      </c>
      <c r="C1419" s="533" t="s">
        <v>418</v>
      </c>
      <c r="D1419" s="516">
        <v>1</v>
      </c>
      <c r="E1419" s="504"/>
      <c r="F1419" s="505">
        <f t="shared" si="189"/>
        <v>0</v>
      </c>
    </row>
    <row r="1420" spans="1:15" s="356" customFormat="1" ht="39">
      <c r="A1420" s="989"/>
      <c r="B1420" s="517" t="s">
        <v>3255</v>
      </c>
      <c r="C1420" s="526"/>
      <c r="D1420" s="481"/>
      <c r="E1420" s="528"/>
      <c r="F1420" s="483">
        <f>SUM(F1421:F1722)</f>
        <v>0</v>
      </c>
    </row>
    <row r="1421" spans="1:15" s="356" customFormat="1" ht="39">
      <c r="A1421" s="676" t="s">
        <v>3256</v>
      </c>
      <c r="B1421" s="559" t="s">
        <v>3257</v>
      </c>
      <c r="C1421" s="520"/>
      <c r="D1421" s="560"/>
      <c r="E1421" s="509"/>
      <c r="F1421" s="510"/>
    </row>
    <row r="1422" spans="1:15" s="356" customFormat="1" ht="26">
      <c r="A1422" s="534"/>
      <c r="B1422" s="561" t="s">
        <v>3258</v>
      </c>
      <c r="C1422" s="462" t="s">
        <v>418</v>
      </c>
      <c r="D1422" s="466">
        <v>1</v>
      </c>
      <c r="E1422" s="355"/>
      <c r="F1422" s="348">
        <f t="shared" ref="F1422:F1444" si="190">ROUND((D1422*E1422),2)</f>
        <v>0</v>
      </c>
    </row>
    <row r="1423" spans="1:15" s="356" customFormat="1" ht="26">
      <c r="A1423" s="534"/>
      <c r="B1423" s="561" t="s">
        <v>3259</v>
      </c>
      <c r="C1423" s="462" t="s">
        <v>418</v>
      </c>
      <c r="D1423" s="466">
        <v>6</v>
      </c>
      <c r="E1423" s="355"/>
      <c r="F1423" s="348">
        <f t="shared" si="190"/>
        <v>0</v>
      </c>
    </row>
    <row r="1424" spans="1:15" s="356" customFormat="1">
      <c r="A1424" s="534"/>
      <c r="B1424" s="561" t="s">
        <v>3260</v>
      </c>
      <c r="C1424" s="462" t="s">
        <v>418</v>
      </c>
      <c r="D1424" s="466">
        <v>6</v>
      </c>
      <c r="E1424" s="355"/>
      <c r="F1424" s="348">
        <f t="shared" si="190"/>
        <v>0</v>
      </c>
    </row>
    <row r="1425" spans="1:6" s="356" customFormat="1" ht="26">
      <c r="A1425" s="534"/>
      <c r="B1425" s="561" t="s">
        <v>3261</v>
      </c>
      <c r="C1425" s="462" t="s">
        <v>418</v>
      </c>
      <c r="D1425" s="466">
        <v>30</v>
      </c>
      <c r="E1425" s="355"/>
      <c r="F1425" s="348">
        <f t="shared" si="190"/>
        <v>0</v>
      </c>
    </row>
    <row r="1426" spans="1:6" s="356" customFormat="1">
      <c r="A1426" s="534"/>
      <c r="B1426" s="561" t="s">
        <v>3262</v>
      </c>
      <c r="C1426" s="462" t="s">
        <v>418</v>
      </c>
      <c r="D1426" s="466">
        <v>30</v>
      </c>
      <c r="E1426" s="355"/>
      <c r="F1426" s="348">
        <f t="shared" si="190"/>
        <v>0</v>
      </c>
    </row>
    <row r="1427" spans="1:6" s="356" customFormat="1">
      <c r="A1427" s="534"/>
      <c r="B1427" s="561" t="s">
        <v>3263</v>
      </c>
      <c r="C1427" s="462" t="s">
        <v>418</v>
      </c>
      <c r="D1427" s="466">
        <v>3</v>
      </c>
      <c r="E1427" s="355"/>
      <c r="F1427" s="348">
        <f t="shared" si="190"/>
        <v>0</v>
      </c>
    </row>
    <row r="1428" spans="1:6" s="356" customFormat="1" ht="26">
      <c r="A1428" s="534"/>
      <c r="B1428" s="561" t="s">
        <v>3264</v>
      </c>
      <c r="C1428" s="462" t="s">
        <v>418</v>
      </c>
      <c r="D1428" s="466">
        <v>12</v>
      </c>
      <c r="E1428" s="355"/>
      <c r="F1428" s="348">
        <f t="shared" si="190"/>
        <v>0</v>
      </c>
    </row>
    <row r="1429" spans="1:6" s="356" customFormat="1" ht="26">
      <c r="A1429" s="534"/>
      <c r="B1429" s="561" t="s">
        <v>3265</v>
      </c>
      <c r="C1429" s="462" t="s">
        <v>418</v>
      </c>
      <c r="D1429" s="466">
        <v>12</v>
      </c>
      <c r="E1429" s="355"/>
      <c r="F1429" s="348">
        <f t="shared" si="190"/>
        <v>0</v>
      </c>
    </row>
    <row r="1430" spans="1:6" s="356" customFormat="1" ht="28.5" customHeight="1">
      <c r="A1430" s="534"/>
      <c r="B1430" s="562" t="s">
        <v>3266</v>
      </c>
      <c r="C1430" s="462" t="s">
        <v>418</v>
      </c>
      <c r="D1430" s="466">
        <v>12</v>
      </c>
      <c r="E1430" s="355"/>
      <c r="F1430" s="348">
        <f t="shared" si="190"/>
        <v>0</v>
      </c>
    </row>
    <row r="1431" spans="1:6" s="356" customFormat="1" ht="26">
      <c r="A1431" s="534"/>
      <c r="B1431" s="561" t="s">
        <v>3267</v>
      </c>
      <c r="C1431" s="462" t="s">
        <v>418</v>
      </c>
      <c r="D1431" s="466">
        <v>3</v>
      </c>
      <c r="E1431" s="355"/>
      <c r="F1431" s="348">
        <f t="shared" si="190"/>
        <v>0</v>
      </c>
    </row>
    <row r="1432" spans="1:6" s="356" customFormat="1" ht="26">
      <c r="A1432" s="534"/>
      <c r="B1432" s="562" t="s">
        <v>3268</v>
      </c>
      <c r="C1432" s="462" t="s">
        <v>418</v>
      </c>
      <c r="D1432" s="466">
        <v>3</v>
      </c>
      <c r="E1432" s="355"/>
      <c r="F1432" s="348">
        <f t="shared" si="190"/>
        <v>0</v>
      </c>
    </row>
    <row r="1433" spans="1:6" s="356" customFormat="1">
      <c r="A1433" s="534"/>
      <c r="B1433" s="561" t="s">
        <v>3269</v>
      </c>
      <c r="C1433" s="462" t="s">
        <v>418</v>
      </c>
      <c r="D1433" s="466">
        <v>6</v>
      </c>
      <c r="E1433" s="355"/>
      <c r="F1433" s="348">
        <f t="shared" si="190"/>
        <v>0</v>
      </c>
    </row>
    <row r="1434" spans="1:6" s="356" customFormat="1" ht="26">
      <c r="A1434" s="534"/>
      <c r="B1434" s="563" t="s">
        <v>3270</v>
      </c>
      <c r="C1434" s="462" t="s">
        <v>418</v>
      </c>
      <c r="D1434" s="466">
        <v>1</v>
      </c>
      <c r="E1434" s="355"/>
      <c r="F1434" s="348">
        <f t="shared" si="190"/>
        <v>0</v>
      </c>
    </row>
    <row r="1435" spans="1:6" s="356" customFormat="1" ht="26">
      <c r="A1435" s="534"/>
      <c r="B1435" s="564" t="s">
        <v>3271</v>
      </c>
      <c r="C1435" s="462" t="s">
        <v>418</v>
      </c>
      <c r="D1435" s="466">
        <v>1</v>
      </c>
      <c r="E1435" s="355"/>
      <c r="F1435" s="348">
        <f t="shared" si="190"/>
        <v>0</v>
      </c>
    </row>
    <row r="1436" spans="1:6" s="356" customFormat="1" ht="26">
      <c r="A1436" s="534"/>
      <c r="B1436" s="563" t="s">
        <v>3272</v>
      </c>
      <c r="C1436" s="462" t="s">
        <v>418</v>
      </c>
      <c r="D1436" s="466">
        <v>1</v>
      </c>
      <c r="E1436" s="355"/>
      <c r="F1436" s="348">
        <f t="shared" si="190"/>
        <v>0</v>
      </c>
    </row>
    <row r="1437" spans="1:6" s="356" customFormat="1">
      <c r="A1437" s="534"/>
      <c r="B1437" s="564" t="s">
        <v>3273</v>
      </c>
      <c r="C1437" s="462" t="s">
        <v>418</v>
      </c>
      <c r="D1437" s="466">
        <v>3</v>
      </c>
      <c r="E1437" s="355"/>
      <c r="F1437" s="348">
        <f t="shared" si="190"/>
        <v>0</v>
      </c>
    </row>
    <row r="1438" spans="1:6" s="356" customFormat="1" ht="26">
      <c r="A1438" s="534"/>
      <c r="B1438" s="564" t="s">
        <v>3274</v>
      </c>
      <c r="C1438" s="462" t="s">
        <v>418</v>
      </c>
      <c r="D1438" s="466">
        <v>1</v>
      </c>
      <c r="E1438" s="355"/>
      <c r="F1438" s="348">
        <f t="shared" si="190"/>
        <v>0</v>
      </c>
    </row>
    <row r="1439" spans="1:6" s="356" customFormat="1" ht="26">
      <c r="A1439" s="534"/>
      <c r="B1439" s="563" t="s">
        <v>3275</v>
      </c>
      <c r="C1439" s="462" t="s">
        <v>418</v>
      </c>
      <c r="D1439" s="466">
        <v>1</v>
      </c>
      <c r="E1439" s="355"/>
      <c r="F1439" s="348">
        <f t="shared" si="190"/>
        <v>0</v>
      </c>
    </row>
    <row r="1440" spans="1:6" s="356" customFormat="1" ht="26">
      <c r="A1440" s="534"/>
      <c r="B1440" s="564" t="s">
        <v>3271</v>
      </c>
      <c r="C1440" s="462" t="s">
        <v>418</v>
      </c>
      <c r="D1440" s="466">
        <v>1</v>
      </c>
      <c r="E1440" s="355"/>
      <c r="F1440" s="348">
        <f t="shared" si="190"/>
        <v>0</v>
      </c>
    </row>
    <row r="1441" spans="1:6" s="356" customFormat="1" ht="26">
      <c r="A1441" s="534"/>
      <c r="B1441" s="563" t="s">
        <v>3270</v>
      </c>
      <c r="C1441" s="462" t="s">
        <v>418</v>
      </c>
      <c r="D1441" s="466">
        <v>1</v>
      </c>
      <c r="E1441" s="355"/>
      <c r="F1441" s="348">
        <f t="shared" si="190"/>
        <v>0</v>
      </c>
    </row>
    <row r="1442" spans="1:6" s="356" customFormat="1" ht="26">
      <c r="A1442" s="534"/>
      <c r="B1442" s="564" t="s">
        <v>3271</v>
      </c>
      <c r="C1442" s="462" t="s">
        <v>418</v>
      </c>
      <c r="D1442" s="466">
        <v>1</v>
      </c>
      <c r="E1442" s="355"/>
      <c r="F1442" s="348">
        <f t="shared" si="190"/>
        <v>0</v>
      </c>
    </row>
    <row r="1443" spans="1:6" s="356" customFormat="1" ht="26">
      <c r="A1443" s="534"/>
      <c r="B1443" s="563" t="s">
        <v>3276</v>
      </c>
      <c r="C1443" s="462" t="s">
        <v>418</v>
      </c>
      <c r="D1443" s="466">
        <v>1</v>
      </c>
      <c r="E1443" s="355"/>
      <c r="F1443" s="348">
        <f t="shared" si="190"/>
        <v>0</v>
      </c>
    </row>
    <row r="1444" spans="1:6" s="356" customFormat="1" ht="26">
      <c r="A1444" s="534"/>
      <c r="B1444" s="564" t="s">
        <v>3277</v>
      </c>
      <c r="C1444" s="462" t="s">
        <v>418</v>
      </c>
      <c r="D1444" s="466">
        <v>1</v>
      </c>
      <c r="E1444" s="355"/>
      <c r="F1444" s="348">
        <f t="shared" si="190"/>
        <v>0</v>
      </c>
    </row>
    <row r="1445" spans="1:6" s="356" customFormat="1" ht="39">
      <c r="A1445" s="568" t="s">
        <v>3278</v>
      </c>
      <c r="B1445" s="565" t="s">
        <v>3279</v>
      </c>
      <c r="C1445" s="462"/>
      <c r="D1445" s="466"/>
      <c r="E1445" s="355"/>
      <c r="F1445" s="492"/>
    </row>
    <row r="1446" spans="1:6" s="356" customFormat="1" ht="26">
      <c r="A1446" s="534"/>
      <c r="B1446" s="561" t="s">
        <v>3280</v>
      </c>
      <c r="C1446" s="462" t="s">
        <v>418</v>
      </c>
      <c r="D1446" s="466">
        <v>4</v>
      </c>
      <c r="E1446" s="355"/>
      <c r="F1446" s="348">
        <f t="shared" ref="F1446:F1457" si="191">ROUND((D1446*E1446),2)</f>
        <v>0</v>
      </c>
    </row>
    <row r="1447" spans="1:6" s="356" customFormat="1">
      <c r="A1447" s="534"/>
      <c r="B1447" s="566" t="s">
        <v>3281</v>
      </c>
      <c r="C1447" s="462" t="s">
        <v>418</v>
      </c>
      <c r="D1447" s="466">
        <v>1</v>
      </c>
      <c r="E1447" s="355"/>
      <c r="F1447" s="348">
        <f t="shared" si="191"/>
        <v>0</v>
      </c>
    </row>
    <row r="1448" spans="1:6" s="356" customFormat="1">
      <c r="A1448" s="534"/>
      <c r="B1448" s="566" t="s">
        <v>3282</v>
      </c>
      <c r="C1448" s="462" t="s">
        <v>418</v>
      </c>
      <c r="D1448" s="466">
        <v>1</v>
      </c>
      <c r="E1448" s="355"/>
      <c r="F1448" s="348">
        <f t="shared" si="191"/>
        <v>0</v>
      </c>
    </row>
    <row r="1449" spans="1:6" s="356" customFormat="1" ht="26">
      <c r="A1449" s="534"/>
      <c r="B1449" s="566" t="s">
        <v>3261</v>
      </c>
      <c r="C1449" s="462" t="s">
        <v>418</v>
      </c>
      <c r="D1449" s="466">
        <v>1</v>
      </c>
      <c r="E1449" s="355"/>
      <c r="F1449" s="348">
        <f t="shared" si="191"/>
        <v>0</v>
      </c>
    </row>
    <row r="1450" spans="1:6" s="356" customFormat="1">
      <c r="A1450" s="534"/>
      <c r="B1450" s="566" t="s">
        <v>3262</v>
      </c>
      <c r="C1450" s="462" t="s">
        <v>418</v>
      </c>
      <c r="D1450" s="466">
        <v>1</v>
      </c>
      <c r="E1450" s="355"/>
      <c r="F1450" s="348">
        <f t="shared" si="191"/>
        <v>0</v>
      </c>
    </row>
    <row r="1451" spans="1:6" s="356" customFormat="1">
      <c r="A1451" s="534"/>
      <c r="B1451" s="566" t="s">
        <v>3283</v>
      </c>
      <c r="C1451" s="462" t="s">
        <v>418</v>
      </c>
      <c r="D1451" s="466">
        <v>1</v>
      </c>
      <c r="E1451" s="355"/>
      <c r="F1451" s="348">
        <f t="shared" si="191"/>
        <v>0</v>
      </c>
    </row>
    <row r="1452" spans="1:6" s="356" customFormat="1" ht="26">
      <c r="A1452" s="534"/>
      <c r="B1452" s="566" t="s">
        <v>3284</v>
      </c>
      <c r="C1452" s="462" t="s">
        <v>418</v>
      </c>
      <c r="D1452" s="466">
        <v>2</v>
      </c>
      <c r="E1452" s="355"/>
      <c r="F1452" s="348">
        <f t="shared" si="191"/>
        <v>0</v>
      </c>
    </row>
    <row r="1453" spans="1:6" s="356" customFormat="1" ht="26">
      <c r="A1453" s="534"/>
      <c r="B1453" s="566" t="s">
        <v>3285</v>
      </c>
      <c r="C1453" s="462" t="s">
        <v>418</v>
      </c>
      <c r="D1453" s="466">
        <v>2</v>
      </c>
      <c r="E1453" s="355"/>
      <c r="F1453" s="348">
        <f t="shared" si="191"/>
        <v>0</v>
      </c>
    </row>
    <row r="1454" spans="1:6" s="356" customFormat="1">
      <c r="A1454" s="534"/>
      <c r="B1454" s="566" t="s">
        <v>3286</v>
      </c>
      <c r="C1454" s="462" t="s">
        <v>418</v>
      </c>
      <c r="D1454" s="466">
        <v>2</v>
      </c>
      <c r="E1454" s="355"/>
      <c r="F1454" s="348">
        <f t="shared" si="191"/>
        <v>0</v>
      </c>
    </row>
    <row r="1455" spans="1:6" s="356" customFormat="1" ht="26">
      <c r="A1455" s="534"/>
      <c r="B1455" s="566" t="s">
        <v>3287</v>
      </c>
      <c r="C1455" s="462" t="s">
        <v>418</v>
      </c>
      <c r="D1455" s="466">
        <v>1</v>
      </c>
      <c r="E1455" s="355"/>
      <c r="F1455" s="348">
        <f t="shared" si="191"/>
        <v>0</v>
      </c>
    </row>
    <row r="1456" spans="1:6" s="356" customFormat="1" ht="26">
      <c r="A1456" s="534"/>
      <c r="B1456" s="566" t="s">
        <v>3288</v>
      </c>
      <c r="C1456" s="462" t="s">
        <v>418</v>
      </c>
      <c r="D1456" s="466">
        <v>1</v>
      </c>
      <c r="E1456" s="355"/>
      <c r="F1456" s="348">
        <f t="shared" si="191"/>
        <v>0</v>
      </c>
    </row>
    <row r="1457" spans="1:6" s="356" customFormat="1" ht="26">
      <c r="A1457" s="534"/>
      <c r="B1457" s="566" t="s">
        <v>3289</v>
      </c>
      <c r="C1457" s="462" t="s">
        <v>418</v>
      </c>
      <c r="D1457" s="466">
        <v>1</v>
      </c>
      <c r="E1457" s="355"/>
      <c r="F1457" s="348">
        <f t="shared" si="191"/>
        <v>0</v>
      </c>
    </row>
    <row r="1458" spans="1:6" s="356" customFormat="1" ht="39">
      <c r="A1458" s="568" t="s">
        <v>3290</v>
      </c>
      <c r="B1458" s="565" t="s">
        <v>3291</v>
      </c>
      <c r="C1458" s="462"/>
      <c r="D1458" s="466"/>
      <c r="E1458" s="355"/>
      <c r="F1458" s="492"/>
    </row>
    <row r="1459" spans="1:6" s="356" customFormat="1" ht="26">
      <c r="A1459" s="534"/>
      <c r="B1459" s="561" t="s">
        <v>3280</v>
      </c>
      <c r="C1459" s="462" t="s">
        <v>418</v>
      </c>
      <c r="D1459" s="466">
        <v>4</v>
      </c>
      <c r="E1459" s="355"/>
      <c r="F1459" s="348">
        <f t="shared" ref="F1459:F1470" si="192">ROUND((D1459*E1459),2)</f>
        <v>0</v>
      </c>
    </row>
    <row r="1460" spans="1:6" s="356" customFormat="1">
      <c r="A1460" s="534"/>
      <c r="B1460" s="566" t="s">
        <v>3281</v>
      </c>
      <c r="C1460" s="462" t="s">
        <v>418</v>
      </c>
      <c r="D1460" s="466">
        <v>1</v>
      </c>
      <c r="E1460" s="355"/>
      <c r="F1460" s="348">
        <f t="shared" si="192"/>
        <v>0</v>
      </c>
    </row>
    <row r="1461" spans="1:6" s="356" customFormat="1">
      <c r="A1461" s="534"/>
      <c r="B1461" s="566" t="s">
        <v>3282</v>
      </c>
      <c r="C1461" s="462" t="s">
        <v>418</v>
      </c>
      <c r="D1461" s="466">
        <v>1</v>
      </c>
      <c r="E1461" s="355"/>
      <c r="F1461" s="348">
        <f t="shared" si="192"/>
        <v>0</v>
      </c>
    </row>
    <row r="1462" spans="1:6" s="356" customFormat="1" ht="26">
      <c r="A1462" s="534"/>
      <c r="B1462" s="566" t="s">
        <v>3261</v>
      </c>
      <c r="C1462" s="462" t="s">
        <v>418</v>
      </c>
      <c r="D1462" s="466">
        <v>1</v>
      </c>
      <c r="E1462" s="355"/>
      <c r="F1462" s="348">
        <f t="shared" si="192"/>
        <v>0</v>
      </c>
    </row>
    <row r="1463" spans="1:6" s="356" customFormat="1">
      <c r="A1463" s="534"/>
      <c r="B1463" s="566" t="s">
        <v>3262</v>
      </c>
      <c r="C1463" s="462" t="s">
        <v>418</v>
      </c>
      <c r="D1463" s="466">
        <v>1</v>
      </c>
      <c r="E1463" s="355"/>
      <c r="F1463" s="348">
        <f t="shared" si="192"/>
        <v>0</v>
      </c>
    </row>
    <row r="1464" spans="1:6" s="356" customFormat="1">
      <c r="A1464" s="534"/>
      <c r="B1464" s="566" t="s">
        <v>3283</v>
      </c>
      <c r="C1464" s="462" t="s">
        <v>418</v>
      </c>
      <c r="D1464" s="466">
        <v>1</v>
      </c>
      <c r="E1464" s="355"/>
      <c r="F1464" s="348">
        <f t="shared" si="192"/>
        <v>0</v>
      </c>
    </row>
    <row r="1465" spans="1:6" s="356" customFormat="1" ht="26">
      <c r="A1465" s="534"/>
      <c r="B1465" s="566" t="s">
        <v>3284</v>
      </c>
      <c r="C1465" s="462" t="s">
        <v>418</v>
      </c>
      <c r="D1465" s="466">
        <v>2</v>
      </c>
      <c r="E1465" s="355"/>
      <c r="F1465" s="348">
        <f t="shared" si="192"/>
        <v>0</v>
      </c>
    </row>
    <row r="1466" spans="1:6" s="356" customFormat="1" ht="26">
      <c r="A1466" s="534"/>
      <c r="B1466" s="566" t="s">
        <v>3285</v>
      </c>
      <c r="C1466" s="462" t="s">
        <v>418</v>
      </c>
      <c r="D1466" s="466">
        <v>2</v>
      </c>
      <c r="E1466" s="355"/>
      <c r="F1466" s="348">
        <f t="shared" si="192"/>
        <v>0</v>
      </c>
    </row>
    <row r="1467" spans="1:6" s="356" customFormat="1">
      <c r="A1467" s="534"/>
      <c r="B1467" s="566" t="s">
        <v>3286</v>
      </c>
      <c r="C1467" s="462" t="s">
        <v>418</v>
      </c>
      <c r="D1467" s="466">
        <v>2</v>
      </c>
      <c r="E1467" s="355"/>
      <c r="F1467" s="348">
        <f t="shared" si="192"/>
        <v>0</v>
      </c>
    </row>
    <row r="1468" spans="1:6" s="356" customFormat="1" ht="26">
      <c r="A1468" s="534"/>
      <c r="B1468" s="566" t="s">
        <v>3287</v>
      </c>
      <c r="C1468" s="462" t="s">
        <v>418</v>
      </c>
      <c r="D1468" s="466">
        <v>1</v>
      </c>
      <c r="E1468" s="355"/>
      <c r="F1468" s="348">
        <f t="shared" si="192"/>
        <v>0</v>
      </c>
    </row>
    <row r="1469" spans="1:6" s="356" customFormat="1" ht="26">
      <c r="A1469" s="534"/>
      <c r="B1469" s="566" t="s">
        <v>3288</v>
      </c>
      <c r="C1469" s="462" t="s">
        <v>418</v>
      </c>
      <c r="D1469" s="466">
        <v>1</v>
      </c>
      <c r="E1469" s="355"/>
      <c r="F1469" s="348">
        <f t="shared" si="192"/>
        <v>0</v>
      </c>
    </row>
    <row r="1470" spans="1:6" s="356" customFormat="1" ht="26">
      <c r="A1470" s="534"/>
      <c r="B1470" s="566" t="s">
        <v>3289</v>
      </c>
      <c r="C1470" s="462" t="s">
        <v>418</v>
      </c>
      <c r="D1470" s="466">
        <v>1</v>
      </c>
      <c r="E1470" s="355"/>
      <c r="F1470" s="348">
        <f t="shared" si="192"/>
        <v>0</v>
      </c>
    </row>
    <row r="1471" spans="1:6" s="356" customFormat="1" ht="39">
      <c r="A1471" s="568" t="s">
        <v>3292</v>
      </c>
      <c r="B1471" s="565" t="s">
        <v>3293</v>
      </c>
      <c r="C1471" s="462"/>
      <c r="D1471" s="466"/>
      <c r="E1471" s="355"/>
      <c r="F1471" s="492"/>
    </row>
    <row r="1472" spans="1:6" s="356" customFormat="1" ht="26">
      <c r="A1472" s="534"/>
      <c r="B1472" s="561" t="s">
        <v>3280</v>
      </c>
      <c r="C1472" s="462" t="s">
        <v>418</v>
      </c>
      <c r="D1472" s="466">
        <v>4</v>
      </c>
      <c r="E1472" s="355"/>
      <c r="F1472" s="348">
        <f t="shared" ref="F1472:F1483" si="193">ROUND((D1472*E1472),2)</f>
        <v>0</v>
      </c>
    </row>
    <row r="1473" spans="1:6" s="356" customFormat="1">
      <c r="A1473" s="534"/>
      <c r="B1473" s="566" t="s">
        <v>3281</v>
      </c>
      <c r="C1473" s="462" t="s">
        <v>418</v>
      </c>
      <c r="D1473" s="466">
        <v>1</v>
      </c>
      <c r="E1473" s="355"/>
      <c r="F1473" s="348">
        <f t="shared" si="193"/>
        <v>0</v>
      </c>
    </row>
    <row r="1474" spans="1:6" s="356" customFormat="1">
      <c r="A1474" s="534"/>
      <c r="B1474" s="566" t="s">
        <v>3282</v>
      </c>
      <c r="C1474" s="462" t="s">
        <v>418</v>
      </c>
      <c r="D1474" s="466">
        <v>1</v>
      </c>
      <c r="E1474" s="355"/>
      <c r="F1474" s="348">
        <f t="shared" si="193"/>
        <v>0</v>
      </c>
    </row>
    <row r="1475" spans="1:6" s="356" customFormat="1" ht="26">
      <c r="A1475" s="534"/>
      <c r="B1475" s="566" t="s">
        <v>3261</v>
      </c>
      <c r="C1475" s="462" t="s">
        <v>418</v>
      </c>
      <c r="D1475" s="466">
        <v>1</v>
      </c>
      <c r="E1475" s="355"/>
      <c r="F1475" s="348">
        <f t="shared" si="193"/>
        <v>0</v>
      </c>
    </row>
    <row r="1476" spans="1:6" s="356" customFormat="1">
      <c r="A1476" s="534"/>
      <c r="B1476" s="566" t="s">
        <v>3262</v>
      </c>
      <c r="C1476" s="462" t="s">
        <v>418</v>
      </c>
      <c r="D1476" s="466">
        <v>1</v>
      </c>
      <c r="E1476" s="355"/>
      <c r="F1476" s="348">
        <f t="shared" si="193"/>
        <v>0</v>
      </c>
    </row>
    <row r="1477" spans="1:6" s="356" customFormat="1">
      <c r="A1477" s="534"/>
      <c r="B1477" s="566" t="s">
        <v>3283</v>
      </c>
      <c r="C1477" s="462" t="s">
        <v>418</v>
      </c>
      <c r="D1477" s="466">
        <v>1</v>
      </c>
      <c r="E1477" s="355"/>
      <c r="F1477" s="348">
        <f t="shared" si="193"/>
        <v>0</v>
      </c>
    </row>
    <row r="1478" spans="1:6" s="356" customFormat="1" ht="26">
      <c r="A1478" s="534"/>
      <c r="B1478" s="566" t="s">
        <v>3284</v>
      </c>
      <c r="C1478" s="462" t="s">
        <v>418</v>
      </c>
      <c r="D1478" s="466">
        <v>2</v>
      </c>
      <c r="E1478" s="355"/>
      <c r="F1478" s="348">
        <f t="shared" si="193"/>
        <v>0</v>
      </c>
    </row>
    <row r="1479" spans="1:6" s="356" customFormat="1" ht="26">
      <c r="A1479" s="534"/>
      <c r="B1479" s="566" t="s">
        <v>3285</v>
      </c>
      <c r="C1479" s="462" t="s">
        <v>418</v>
      </c>
      <c r="D1479" s="466">
        <v>2</v>
      </c>
      <c r="E1479" s="355"/>
      <c r="F1479" s="348">
        <f t="shared" si="193"/>
        <v>0</v>
      </c>
    </row>
    <row r="1480" spans="1:6" s="356" customFormat="1">
      <c r="A1480" s="534"/>
      <c r="B1480" s="566" t="s">
        <v>3286</v>
      </c>
      <c r="C1480" s="462" t="s">
        <v>418</v>
      </c>
      <c r="D1480" s="466">
        <v>3</v>
      </c>
      <c r="E1480" s="355"/>
      <c r="F1480" s="348">
        <f t="shared" si="193"/>
        <v>0</v>
      </c>
    </row>
    <row r="1481" spans="1:6" s="356" customFormat="1" ht="26">
      <c r="A1481" s="534"/>
      <c r="B1481" s="566" t="s">
        <v>3287</v>
      </c>
      <c r="C1481" s="462" t="s">
        <v>418</v>
      </c>
      <c r="D1481" s="466">
        <v>1</v>
      </c>
      <c r="E1481" s="355"/>
      <c r="F1481" s="348">
        <f t="shared" si="193"/>
        <v>0</v>
      </c>
    </row>
    <row r="1482" spans="1:6" s="356" customFormat="1" ht="26">
      <c r="A1482" s="534"/>
      <c r="B1482" s="566" t="s">
        <v>3288</v>
      </c>
      <c r="C1482" s="462" t="s">
        <v>418</v>
      </c>
      <c r="D1482" s="466">
        <v>1</v>
      </c>
      <c r="E1482" s="355"/>
      <c r="F1482" s="348">
        <f t="shared" si="193"/>
        <v>0</v>
      </c>
    </row>
    <row r="1483" spans="1:6" s="356" customFormat="1" ht="26">
      <c r="A1483" s="534"/>
      <c r="B1483" s="566" t="s">
        <v>3289</v>
      </c>
      <c r="C1483" s="462" t="s">
        <v>418</v>
      </c>
      <c r="D1483" s="466">
        <v>1</v>
      </c>
      <c r="E1483" s="355"/>
      <c r="F1483" s="348">
        <f t="shared" si="193"/>
        <v>0</v>
      </c>
    </row>
    <row r="1484" spans="1:6" s="356" customFormat="1" ht="39">
      <c r="A1484" s="568" t="s">
        <v>3294</v>
      </c>
      <c r="B1484" s="565" t="s">
        <v>3295</v>
      </c>
      <c r="C1484" s="462"/>
      <c r="D1484" s="466"/>
      <c r="E1484" s="355"/>
      <c r="F1484" s="492"/>
    </row>
    <row r="1485" spans="1:6" s="356" customFormat="1" ht="26">
      <c r="A1485" s="534"/>
      <c r="B1485" s="561" t="s">
        <v>3280</v>
      </c>
      <c r="C1485" s="462" t="s">
        <v>418</v>
      </c>
      <c r="D1485" s="466">
        <v>4</v>
      </c>
      <c r="E1485" s="355"/>
      <c r="F1485" s="348">
        <f t="shared" ref="F1485:F1496" si="194">ROUND((D1485*E1485),2)</f>
        <v>0</v>
      </c>
    </row>
    <row r="1486" spans="1:6" s="356" customFormat="1">
      <c r="A1486" s="534"/>
      <c r="B1486" s="566" t="s">
        <v>3281</v>
      </c>
      <c r="C1486" s="462" t="s">
        <v>418</v>
      </c>
      <c r="D1486" s="466">
        <v>1</v>
      </c>
      <c r="E1486" s="355"/>
      <c r="F1486" s="348">
        <f t="shared" si="194"/>
        <v>0</v>
      </c>
    </row>
    <row r="1487" spans="1:6" s="356" customFormat="1">
      <c r="A1487" s="534"/>
      <c r="B1487" s="566" t="s">
        <v>3282</v>
      </c>
      <c r="C1487" s="462" t="s">
        <v>418</v>
      </c>
      <c r="D1487" s="466">
        <v>1</v>
      </c>
      <c r="E1487" s="355"/>
      <c r="F1487" s="348">
        <f t="shared" si="194"/>
        <v>0</v>
      </c>
    </row>
    <row r="1488" spans="1:6" s="356" customFormat="1" ht="26">
      <c r="A1488" s="534"/>
      <c r="B1488" s="566" t="s">
        <v>3261</v>
      </c>
      <c r="C1488" s="462" t="s">
        <v>418</v>
      </c>
      <c r="D1488" s="466">
        <v>1</v>
      </c>
      <c r="E1488" s="355"/>
      <c r="F1488" s="348">
        <f t="shared" si="194"/>
        <v>0</v>
      </c>
    </row>
    <row r="1489" spans="1:6" s="356" customFormat="1">
      <c r="A1489" s="534"/>
      <c r="B1489" s="566" t="s">
        <v>3262</v>
      </c>
      <c r="C1489" s="462" t="s">
        <v>418</v>
      </c>
      <c r="D1489" s="466">
        <v>1</v>
      </c>
      <c r="E1489" s="355"/>
      <c r="F1489" s="348">
        <f t="shared" si="194"/>
        <v>0</v>
      </c>
    </row>
    <row r="1490" spans="1:6" s="356" customFormat="1">
      <c r="A1490" s="534"/>
      <c r="B1490" s="566" t="s">
        <v>3283</v>
      </c>
      <c r="C1490" s="462" t="s">
        <v>418</v>
      </c>
      <c r="D1490" s="466">
        <v>1</v>
      </c>
      <c r="E1490" s="355"/>
      <c r="F1490" s="348">
        <f t="shared" si="194"/>
        <v>0</v>
      </c>
    </row>
    <row r="1491" spans="1:6" s="356" customFormat="1" ht="26">
      <c r="A1491" s="534"/>
      <c r="B1491" s="566" t="s">
        <v>3284</v>
      </c>
      <c r="C1491" s="462" t="s">
        <v>418</v>
      </c>
      <c r="D1491" s="466">
        <v>2</v>
      </c>
      <c r="E1491" s="355"/>
      <c r="F1491" s="348">
        <f t="shared" si="194"/>
        <v>0</v>
      </c>
    </row>
    <row r="1492" spans="1:6" s="356" customFormat="1" ht="26">
      <c r="A1492" s="534"/>
      <c r="B1492" s="566" t="s">
        <v>3285</v>
      </c>
      <c r="C1492" s="462" t="s">
        <v>418</v>
      </c>
      <c r="D1492" s="466">
        <v>2</v>
      </c>
      <c r="E1492" s="355"/>
      <c r="F1492" s="348">
        <f t="shared" si="194"/>
        <v>0</v>
      </c>
    </row>
    <row r="1493" spans="1:6" s="356" customFormat="1">
      <c r="A1493" s="534"/>
      <c r="B1493" s="566" t="s">
        <v>3286</v>
      </c>
      <c r="C1493" s="462" t="s">
        <v>418</v>
      </c>
      <c r="D1493" s="466">
        <v>3</v>
      </c>
      <c r="E1493" s="355"/>
      <c r="F1493" s="348">
        <f t="shared" si="194"/>
        <v>0</v>
      </c>
    </row>
    <row r="1494" spans="1:6" s="356" customFormat="1" ht="26">
      <c r="A1494" s="534"/>
      <c r="B1494" s="566" t="s">
        <v>3287</v>
      </c>
      <c r="C1494" s="462" t="s">
        <v>418</v>
      </c>
      <c r="D1494" s="466">
        <v>1</v>
      </c>
      <c r="E1494" s="355"/>
      <c r="F1494" s="348">
        <f t="shared" si="194"/>
        <v>0</v>
      </c>
    </row>
    <row r="1495" spans="1:6" s="356" customFormat="1" ht="26">
      <c r="A1495" s="534"/>
      <c r="B1495" s="566" t="s">
        <v>3288</v>
      </c>
      <c r="C1495" s="462" t="s">
        <v>418</v>
      </c>
      <c r="D1495" s="466">
        <v>1</v>
      </c>
      <c r="E1495" s="355"/>
      <c r="F1495" s="348">
        <f t="shared" si="194"/>
        <v>0</v>
      </c>
    </row>
    <row r="1496" spans="1:6" s="356" customFormat="1" ht="26">
      <c r="A1496" s="534"/>
      <c r="B1496" s="566" t="s">
        <v>3289</v>
      </c>
      <c r="C1496" s="462" t="s">
        <v>418</v>
      </c>
      <c r="D1496" s="466">
        <v>1</v>
      </c>
      <c r="E1496" s="355"/>
      <c r="F1496" s="348">
        <f t="shared" si="194"/>
        <v>0</v>
      </c>
    </row>
    <row r="1497" spans="1:6" s="356" customFormat="1" ht="52">
      <c r="A1497" s="568" t="s">
        <v>3296</v>
      </c>
      <c r="B1497" s="565" t="s">
        <v>3297</v>
      </c>
      <c r="C1497" s="462"/>
      <c r="D1497" s="466"/>
      <c r="E1497" s="355"/>
      <c r="F1497" s="492"/>
    </row>
    <row r="1498" spans="1:6" s="356" customFormat="1" ht="26">
      <c r="A1498" s="534"/>
      <c r="B1498" s="561" t="s">
        <v>3280</v>
      </c>
      <c r="C1498" s="462" t="s">
        <v>418</v>
      </c>
      <c r="D1498" s="466">
        <v>4</v>
      </c>
      <c r="E1498" s="355"/>
      <c r="F1498" s="348">
        <f t="shared" ref="F1498:F1509" si="195">ROUND((D1498*E1498),2)</f>
        <v>0</v>
      </c>
    </row>
    <row r="1499" spans="1:6" s="356" customFormat="1">
      <c r="A1499" s="534"/>
      <c r="B1499" s="566" t="s">
        <v>3281</v>
      </c>
      <c r="C1499" s="462" t="s">
        <v>418</v>
      </c>
      <c r="D1499" s="466">
        <v>1</v>
      </c>
      <c r="E1499" s="355"/>
      <c r="F1499" s="348">
        <f t="shared" si="195"/>
        <v>0</v>
      </c>
    </row>
    <row r="1500" spans="1:6" s="356" customFormat="1">
      <c r="A1500" s="534"/>
      <c r="B1500" s="566" t="s">
        <v>3282</v>
      </c>
      <c r="C1500" s="462" t="s">
        <v>418</v>
      </c>
      <c r="D1500" s="466">
        <v>1</v>
      </c>
      <c r="E1500" s="355"/>
      <c r="F1500" s="348">
        <f t="shared" si="195"/>
        <v>0</v>
      </c>
    </row>
    <row r="1501" spans="1:6" s="356" customFormat="1" ht="26">
      <c r="A1501" s="534"/>
      <c r="B1501" s="566" t="s">
        <v>3261</v>
      </c>
      <c r="C1501" s="462" t="s">
        <v>418</v>
      </c>
      <c r="D1501" s="466">
        <v>1</v>
      </c>
      <c r="E1501" s="355"/>
      <c r="F1501" s="348">
        <f t="shared" si="195"/>
        <v>0</v>
      </c>
    </row>
    <row r="1502" spans="1:6" s="356" customFormat="1">
      <c r="A1502" s="534"/>
      <c r="B1502" s="566" t="s">
        <v>3262</v>
      </c>
      <c r="C1502" s="462" t="s">
        <v>418</v>
      </c>
      <c r="D1502" s="466">
        <v>1</v>
      </c>
      <c r="E1502" s="355"/>
      <c r="F1502" s="348">
        <f t="shared" si="195"/>
        <v>0</v>
      </c>
    </row>
    <row r="1503" spans="1:6" s="356" customFormat="1">
      <c r="A1503" s="534"/>
      <c r="B1503" s="566" t="s">
        <v>3283</v>
      </c>
      <c r="C1503" s="462" t="s">
        <v>418</v>
      </c>
      <c r="D1503" s="466">
        <v>1</v>
      </c>
      <c r="E1503" s="355"/>
      <c r="F1503" s="348">
        <f t="shared" si="195"/>
        <v>0</v>
      </c>
    </row>
    <row r="1504" spans="1:6" s="356" customFormat="1" ht="26">
      <c r="A1504" s="534"/>
      <c r="B1504" s="566" t="s">
        <v>3284</v>
      </c>
      <c r="C1504" s="462" t="s">
        <v>418</v>
      </c>
      <c r="D1504" s="466">
        <v>2</v>
      </c>
      <c r="E1504" s="355"/>
      <c r="F1504" s="348">
        <f t="shared" si="195"/>
        <v>0</v>
      </c>
    </row>
    <row r="1505" spans="1:6" s="356" customFormat="1" ht="26">
      <c r="A1505" s="534"/>
      <c r="B1505" s="566" t="s">
        <v>3285</v>
      </c>
      <c r="C1505" s="462" t="s">
        <v>418</v>
      </c>
      <c r="D1505" s="466">
        <v>2</v>
      </c>
      <c r="E1505" s="355"/>
      <c r="F1505" s="348">
        <f t="shared" si="195"/>
        <v>0</v>
      </c>
    </row>
    <row r="1506" spans="1:6" s="356" customFormat="1">
      <c r="A1506" s="534"/>
      <c r="B1506" s="566" t="s">
        <v>3286</v>
      </c>
      <c r="C1506" s="462" t="s">
        <v>418</v>
      </c>
      <c r="D1506" s="466">
        <v>3</v>
      </c>
      <c r="E1506" s="355"/>
      <c r="F1506" s="348">
        <f t="shared" si="195"/>
        <v>0</v>
      </c>
    </row>
    <row r="1507" spans="1:6" s="356" customFormat="1" ht="26">
      <c r="A1507" s="534"/>
      <c r="B1507" s="566" t="s">
        <v>3287</v>
      </c>
      <c r="C1507" s="462" t="s">
        <v>418</v>
      </c>
      <c r="D1507" s="466">
        <v>1</v>
      </c>
      <c r="E1507" s="355"/>
      <c r="F1507" s="348">
        <f t="shared" si="195"/>
        <v>0</v>
      </c>
    </row>
    <row r="1508" spans="1:6" s="356" customFormat="1" ht="26">
      <c r="A1508" s="534"/>
      <c r="B1508" s="566" t="s">
        <v>3288</v>
      </c>
      <c r="C1508" s="462" t="s">
        <v>418</v>
      </c>
      <c r="D1508" s="466">
        <v>1</v>
      </c>
      <c r="E1508" s="355"/>
      <c r="F1508" s="348">
        <f t="shared" si="195"/>
        <v>0</v>
      </c>
    </row>
    <row r="1509" spans="1:6" s="356" customFormat="1" ht="26">
      <c r="A1509" s="534"/>
      <c r="B1509" s="566" t="s">
        <v>3289</v>
      </c>
      <c r="C1509" s="462" t="s">
        <v>418</v>
      </c>
      <c r="D1509" s="466">
        <v>1</v>
      </c>
      <c r="E1509" s="355"/>
      <c r="F1509" s="348">
        <f t="shared" si="195"/>
        <v>0</v>
      </c>
    </row>
    <row r="1510" spans="1:6" s="356" customFormat="1" ht="39">
      <c r="A1510" s="568" t="s">
        <v>3298</v>
      </c>
      <c r="B1510" s="565" t="s">
        <v>3299</v>
      </c>
      <c r="C1510" s="462"/>
      <c r="D1510" s="466"/>
      <c r="E1510" s="355"/>
      <c r="F1510" s="492"/>
    </row>
    <row r="1511" spans="1:6" s="356" customFormat="1" ht="26">
      <c r="A1511" s="534"/>
      <c r="B1511" s="561" t="s">
        <v>3280</v>
      </c>
      <c r="C1511" s="462" t="s">
        <v>418</v>
      </c>
      <c r="D1511" s="466">
        <v>4</v>
      </c>
      <c r="E1511" s="355"/>
      <c r="F1511" s="348">
        <f t="shared" ref="F1511:F1522" si="196">ROUND((D1511*E1511),2)</f>
        <v>0</v>
      </c>
    </row>
    <row r="1512" spans="1:6" s="356" customFormat="1">
      <c r="A1512" s="534"/>
      <c r="B1512" s="566" t="s">
        <v>3281</v>
      </c>
      <c r="C1512" s="462" t="s">
        <v>418</v>
      </c>
      <c r="D1512" s="466">
        <v>1</v>
      </c>
      <c r="E1512" s="355"/>
      <c r="F1512" s="348">
        <f t="shared" si="196"/>
        <v>0</v>
      </c>
    </row>
    <row r="1513" spans="1:6" s="356" customFormat="1">
      <c r="A1513" s="534"/>
      <c r="B1513" s="566" t="s">
        <v>3282</v>
      </c>
      <c r="C1513" s="462" t="s">
        <v>418</v>
      </c>
      <c r="D1513" s="466">
        <v>1</v>
      </c>
      <c r="E1513" s="355"/>
      <c r="F1513" s="348">
        <f t="shared" si="196"/>
        <v>0</v>
      </c>
    </row>
    <row r="1514" spans="1:6" s="356" customFormat="1" ht="26">
      <c r="A1514" s="534"/>
      <c r="B1514" s="566" t="s">
        <v>3261</v>
      </c>
      <c r="C1514" s="462" t="s">
        <v>418</v>
      </c>
      <c r="D1514" s="466">
        <v>1</v>
      </c>
      <c r="E1514" s="355"/>
      <c r="F1514" s="348">
        <f t="shared" si="196"/>
        <v>0</v>
      </c>
    </row>
    <row r="1515" spans="1:6" s="356" customFormat="1">
      <c r="A1515" s="534"/>
      <c r="B1515" s="566" t="s">
        <v>3262</v>
      </c>
      <c r="C1515" s="462" t="s">
        <v>418</v>
      </c>
      <c r="D1515" s="466">
        <v>1</v>
      </c>
      <c r="E1515" s="355"/>
      <c r="F1515" s="348">
        <f t="shared" si="196"/>
        <v>0</v>
      </c>
    </row>
    <row r="1516" spans="1:6" s="356" customFormat="1">
      <c r="A1516" s="534"/>
      <c r="B1516" s="566" t="s">
        <v>3283</v>
      </c>
      <c r="C1516" s="462" t="s">
        <v>418</v>
      </c>
      <c r="D1516" s="466">
        <v>1</v>
      </c>
      <c r="E1516" s="355"/>
      <c r="F1516" s="348">
        <f t="shared" si="196"/>
        <v>0</v>
      </c>
    </row>
    <row r="1517" spans="1:6" s="356" customFormat="1" ht="26">
      <c r="A1517" s="534"/>
      <c r="B1517" s="566" t="s">
        <v>3284</v>
      </c>
      <c r="C1517" s="462" t="s">
        <v>418</v>
      </c>
      <c r="D1517" s="466">
        <v>2</v>
      </c>
      <c r="E1517" s="355"/>
      <c r="F1517" s="348">
        <f t="shared" si="196"/>
        <v>0</v>
      </c>
    </row>
    <row r="1518" spans="1:6" s="356" customFormat="1" ht="26">
      <c r="A1518" s="534"/>
      <c r="B1518" s="566" t="s">
        <v>3285</v>
      </c>
      <c r="C1518" s="462" t="s">
        <v>418</v>
      </c>
      <c r="D1518" s="466">
        <v>2</v>
      </c>
      <c r="E1518" s="355"/>
      <c r="F1518" s="348">
        <f t="shared" si="196"/>
        <v>0</v>
      </c>
    </row>
    <row r="1519" spans="1:6" s="356" customFormat="1">
      <c r="A1519" s="534"/>
      <c r="B1519" s="566" t="s">
        <v>3286</v>
      </c>
      <c r="C1519" s="462" t="s">
        <v>418</v>
      </c>
      <c r="D1519" s="466">
        <v>3</v>
      </c>
      <c r="E1519" s="355"/>
      <c r="F1519" s="348">
        <f t="shared" si="196"/>
        <v>0</v>
      </c>
    </row>
    <row r="1520" spans="1:6" s="356" customFormat="1" ht="26">
      <c r="A1520" s="534"/>
      <c r="B1520" s="566" t="s">
        <v>3287</v>
      </c>
      <c r="C1520" s="462" t="s">
        <v>418</v>
      </c>
      <c r="D1520" s="466">
        <v>1</v>
      </c>
      <c r="E1520" s="355"/>
      <c r="F1520" s="348">
        <f t="shared" si="196"/>
        <v>0</v>
      </c>
    </row>
    <row r="1521" spans="1:6" s="356" customFormat="1" ht="26">
      <c r="A1521" s="534"/>
      <c r="B1521" s="566" t="s">
        <v>3288</v>
      </c>
      <c r="C1521" s="462" t="s">
        <v>418</v>
      </c>
      <c r="D1521" s="466">
        <v>1</v>
      </c>
      <c r="E1521" s="355"/>
      <c r="F1521" s="348">
        <f t="shared" si="196"/>
        <v>0</v>
      </c>
    </row>
    <row r="1522" spans="1:6" s="356" customFormat="1" ht="26">
      <c r="A1522" s="534"/>
      <c r="B1522" s="566" t="s">
        <v>3289</v>
      </c>
      <c r="C1522" s="462" t="s">
        <v>418</v>
      </c>
      <c r="D1522" s="466">
        <v>1</v>
      </c>
      <c r="E1522" s="355"/>
      <c r="F1522" s="348">
        <f t="shared" si="196"/>
        <v>0</v>
      </c>
    </row>
    <row r="1523" spans="1:6" s="356" customFormat="1" ht="39">
      <c r="A1523" s="568" t="s">
        <v>3300</v>
      </c>
      <c r="B1523" s="565" t="s">
        <v>3301</v>
      </c>
      <c r="C1523" s="462"/>
      <c r="D1523" s="466"/>
      <c r="E1523" s="355"/>
      <c r="F1523" s="492"/>
    </row>
    <row r="1524" spans="1:6" s="356" customFormat="1" ht="26">
      <c r="A1524" s="534"/>
      <c r="B1524" s="561" t="s">
        <v>3280</v>
      </c>
      <c r="C1524" s="462" t="s">
        <v>418</v>
      </c>
      <c r="D1524" s="466">
        <v>4</v>
      </c>
      <c r="E1524" s="355"/>
      <c r="F1524" s="348">
        <f t="shared" ref="F1524:F1535" si="197">ROUND((D1524*E1524),2)</f>
        <v>0</v>
      </c>
    </row>
    <row r="1525" spans="1:6" s="356" customFormat="1">
      <c r="A1525" s="534"/>
      <c r="B1525" s="566" t="s">
        <v>3281</v>
      </c>
      <c r="C1525" s="462" t="s">
        <v>418</v>
      </c>
      <c r="D1525" s="466">
        <v>1</v>
      </c>
      <c r="E1525" s="355"/>
      <c r="F1525" s="348">
        <f t="shared" si="197"/>
        <v>0</v>
      </c>
    </row>
    <row r="1526" spans="1:6" s="356" customFormat="1">
      <c r="A1526" s="534"/>
      <c r="B1526" s="566" t="s">
        <v>3282</v>
      </c>
      <c r="C1526" s="462" t="s">
        <v>418</v>
      </c>
      <c r="D1526" s="466">
        <v>1</v>
      </c>
      <c r="E1526" s="355"/>
      <c r="F1526" s="348">
        <f t="shared" si="197"/>
        <v>0</v>
      </c>
    </row>
    <row r="1527" spans="1:6" s="356" customFormat="1" ht="26">
      <c r="A1527" s="534"/>
      <c r="B1527" s="566" t="s">
        <v>3261</v>
      </c>
      <c r="C1527" s="462" t="s">
        <v>418</v>
      </c>
      <c r="D1527" s="466">
        <v>1</v>
      </c>
      <c r="E1527" s="355"/>
      <c r="F1527" s="348">
        <f t="shared" si="197"/>
        <v>0</v>
      </c>
    </row>
    <row r="1528" spans="1:6" s="356" customFormat="1">
      <c r="A1528" s="534"/>
      <c r="B1528" s="566" t="s">
        <v>3262</v>
      </c>
      <c r="C1528" s="462" t="s">
        <v>418</v>
      </c>
      <c r="D1528" s="466">
        <v>1</v>
      </c>
      <c r="E1528" s="355"/>
      <c r="F1528" s="348">
        <f t="shared" si="197"/>
        <v>0</v>
      </c>
    </row>
    <row r="1529" spans="1:6" s="356" customFormat="1">
      <c r="A1529" s="534"/>
      <c r="B1529" s="566" t="s">
        <v>3283</v>
      </c>
      <c r="C1529" s="462" t="s">
        <v>418</v>
      </c>
      <c r="D1529" s="466">
        <v>1</v>
      </c>
      <c r="E1529" s="355"/>
      <c r="F1529" s="348">
        <f t="shared" si="197"/>
        <v>0</v>
      </c>
    </row>
    <row r="1530" spans="1:6" s="356" customFormat="1" ht="26">
      <c r="A1530" s="534"/>
      <c r="B1530" s="566" t="s">
        <v>3284</v>
      </c>
      <c r="C1530" s="462" t="s">
        <v>418</v>
      </c>
      <c r="D1530" s="466">
        <v>2</v>
      </c>
      <c r="E1530" s="355"/>
      <c r="F1530" s="348">
        <f t="shared" si="197"/>
        <v>0</v>
      </c>
    </row>
    <row r="1531" spans="1:6" s="356" customFormat="1" ht="26">
      <c r="A1531" s="534"/>
      <c r="B1531" s="566" t="s">
        <v>3285</v>
      </c>
      <c r="C1531" s="462" t="s">
        <v>418</v>
      </c>
      <c r="D1531" s="466">
        <v>2</v>
      </c>
      <c r="E1531" s="355"/>
      <c r="F1531" s="348">
        <f t="shared" si="197"/>
        <v>0</v>
      </c>
    </row>
    <row r="1532" spans="1:6" s="356" customFormat="1">
      <c r="A1532" s="534"/>
      <c r="B1532" s="566" t="s">
        <v>3286</v>
      </c>
      <c r="C1532" s="462" t="s">
        <v>418</v>
      </c>
      <c r="D1532" s="466">
        <v>3</v>
      </c>
      <c r="E1532" s="355"/>
      <c r="F1532" s="348">
        <f t="shared" si="197"/>
        <v>0</v>
      </c>
    </row>
    <row r="1533" spans="1:6" s="356" customFormat="1" ht="26">
      <c r="A1533" s="534"/>
      <c r="B1533" s="566" t="s">
        <v>3287</v>
      </c>
      <c r="C1533" s="462" t="s">
        <v>418</v>
      </c>
      <c r="D1533" s="466">
        <v>1</v>
      </c>
      <c r="E1533" s="355"/>
      <c r="F1533" s="348">
        <f t="shared" si="197"/>
        <v>0</v>
      </c>
    </row>
    <row r="1534" spans="1:6" s="356" customFormat="1" ht="26">
      <c r="A1534" s="534"/>
      <c r="B1534" s="566" t="s">
        <v>3288</v>
      </c>
      <c r="C1534" s="462" t="s">
        <v>418</v>
      </c>
      <c r="D1534" s="466">
        <v>1</v>
      </c>
      <c r="E1534" s="355"/>
      <c r="F1534" s="348">
        <f t="shared" si="197"/>
        <v>0</v>
      </c>
    </row>
    <row r="1535" spans="1:6" s="356" customFormat="1" ht="26">
      <c r="A1535" s="534"/>
      <c r="B1535" s="566" t="s">
        <v>3289</v>
      </c>
      <c r="C1535" s="462" t="s">
        <v>418</v>
      </c>
      <c r="D1535" s="466">
        <v>1</v>
      </c>
      <c r="E1535" s="355"/>
      <c r="F1535" s="348">
        <f t="shared" si="197"/>
        <v>0</v>
      </c>
    </row>
    <row r="1536" spans="1:6" s="356" customFormat="1" ht="39">
      <c r="A1536" s="568" t="s">
        <v>3302</v>
      </c>
      <c r="B1536" s="565" t="s">
        <v>3303</v>
      </c>
      <c r="C1536" s="462"/>
      <c r="D1536" s="466"/>
      <c r="E1536" s="355"/>
      <c r="F1536" s="492"/>
    </row>
    <row r="1537" spans="1:6" s="356" customFormat="1" ht="26">
      <c r="A1537" s="534"/>
      <c r="B1537" s="561" t="s">
        <v>3280</v>
      </c>
      <c r="C1537" s="462" t="s">
        <v>418</v>
      </c>
      <c r="D1537" s="466">
        <v>4</v>
      </c>
      <c r="E1537" s="355"/>
      <c r="F1537" s="348">
        <f t="shared" ref="F1537:F1548" si="198">ROUND((D1537*E1537),2)</f>
        <v>0</v>
      </c>
    </row>
    <row r="1538" spans="1:6" s="356" customFormat="1">
      <c r="A1538" s="534"/>
      <c r="B1538" s="566" t="s">
        <v>3281</v>
      </c>
      <c r="C1538" s="462" t="s">
        <v>418</v>
      </c>
      <c r="D1538" s="466">
        <v>1</v>
      </c>
      <c r="E1538" s="355"/>
      <c r="F1538" s="348">
        <f t="shared" si="198"/>
        <v>0</v>
      </c>
    </row>
    <row r="1539" spans="1:6" s="356" customFormat="1">
      <c r="A1539" s="534"/>
      <c r="B1539" s="566" t="s">
        <v>3282</v>
      </c>
      <c r="C1539" s="462" t="s">
        <v>418</v>
      </c>
      <c r="D1539" s="466">
        <v>1</v>
      </c>
      <c r="E1539" s="355"/>
      <c r="F1539" s="348">
        <f t="shared" si="198"/>
        <v>0</v>
      </c>
    </row>
    <row r="1540" spans="1:6" s="356" customFormat="1" ht="26">
      <c r="A1540" s="534"/>
      <c r="B1540" s="566" t="s">
        <v>3261</v>
      </c>
      <c r="C1540" s="462" t="s">
        <v>418</v>
      </c>
      <c r="D1540" s="466">
        <v>1</v>
      </c>
      <c r="E1540" s="355"/>
      <c r="F1540" s="348">
        <f t="shared" si="198"/>
        <v>0</v>
      </c>
    </row>
    <row r="1541" spans="1:6" s="356" customFormat="1">
      <c r="A1541" s="534"/>
      <c r="B1541" s="566" t="s">
        <v>3262</v>
      </c>
      <c r="C1541" s="462" t="s">
        <v>418</v>
      </c>
      <c r="D1541" s="466">
        <v>1</v>
      </c>
      <c r="E1541" s="355"/>
      <c r="F1541" s="348">
        <f t="shared" si="198"/>
        <v>0</v>
      </c>
    </row>
    <row r="1542" spans="1:6" s="356" customFormat="1">
      <c r="A1542" s="534"/>
      <c r="B1542" s="566" t="s">
        <v>3283</v>
      </c>
      <c r="C1542" s="462" t="s">
        <v>418</v>
      </c>
      <c r="D1542" s="466">
        <v>1</v>
      </c>
      <c r="E1542" s="355"/>
      <c r="F1542" s="348">
        <f t="shared" si="198"/>
        <v>0</v>
      </c>
    </row>
    <row r="1543" spans="1:6" s="356" customFormat="1" ht="26">
      <c r="A1543" s="534"/>
      <c r="B1543" s="566" t="s">
        <v>3284</v>
      </c>
      <c r="C1543" s="462" t="s">
        <v>418</v>
      </c>
      <c r="D1543" s="466">
        <v>2</v>
      </c>
      <c r="E1543" s="355"/>
      <c r="F1543" s="348">
        <f t="shared" si="198"/>
        <v>0</v>
      </c>
    </row>
    <row r="1544" spans="1:6" s="356" customFormat="1" ht="26">
      <c r="A1544" s="534"/>
      <c r="B1544" s="566" t="s">
        <v>3285</v>
      </c>
      <c r="C1544" s="462" t="s">
        <v>418</v>
      </c>
      <c r="D1544" s="466">
        <v>2</v>
      </c>
      <c r="E1544" s="355"/>
      <c r="F1544" s="348">
        <f t="shared" si="198"/>
        <v>0</v>
      </c>
    </row>
    <row r="1545" spans="1:6" s="356" customFormat="1">
      <c r="A1545" s="534"/>
      <c r="B1545" s="566" t="s">
        <v>3286</v>
      </c>
      <c r="C1545" s="462" t="s">
        <v>418</v>
      </c>
      <c r="D1545" s="466">
        <v>3</v>
      </c>
      <c r="E1545" s="355"/>
      <c r="F1545" s="348">
        <f t="shared" si="198"/>
        <v>0</v>
      </c>
    </row>
    <row r="1546" spans="1:6" s="356" customFormat="1" ht="26">
      <c r="A1546" s="534"/>
      <c r="B1546" s="566" t="s">
        <v>3287</v>
      </c>
      <c r="C1546" s="462" t="s">
        <v>418</v>
      </c>
      <c r="D1546" s="466">
        <v>1</v>
      </c>
      <c r="E1546" s="355"/>
      <c r="F1546" s="348">
        <f t="shared" si="198"/>
        <v>0</v>
      </c>
    </row>
    <row r="1547" spans="1:6" s="356" customFormat="1" ht="26">
      <c r="A1547" s="534"/>
      <c r="B1547" s="566" t="s">
        <v>3288</v>
      </c>
      <c r="C1547" s="462" t="s">
        <v>418</v>
      </c>
      <c r="D1547" s="466">
        <v>1</v>
      </c>
      <c r="E1547" s="355"/>
      <c r="F1547" s="348">
        <f t="shared" si="198"/>
        <v>0</v>
      </c>
    </row>
    <row r="1548" spans="1:6" s="356" customFormat="1" ht="26">
      <c r="A1548" s="534"/>
      <c r="B1548" s="566" t="s">
        <v>3289</v>
      </c>
      <c r="C1548" s="462" t="s">
        <v>418</v>
      </c>
      <c r="D1548" s="466">
        <v>1</v>
      </c>
      <c r="E1548" s="355"/>
      <c r="F1548" s="348">
        <f t="shared" si="198"/>
        <v>0</v>
      </c>
    </row>
    <row r="1549" spans="1:6" s="356" customFormat="1" ht="39">
      <c r="A1549" s="568" t="s">
        <v>3304</v>
      </c>
      <c r="B1549" s="565" t="s">
        <v>3305</v>
      </c>
      <c r="C1549" s="462"/>
      <c r="D1549" s="466"/>
      <c r="E1549" s="355"/>
      <c r="F1549" s="492"/>
    </row>
    <row r="1550" spans="1:6" s="356" customFormat="1" ht="26">
      <c r="A1550" s="534"/>
      <c r="B1550" s="561" t="s">
        <v>3280</v>
      </c>
      <c r="C1550" s="462" t="s">
        <v>418</v>
      </c>
      <c r="D1550" s="466">
        <v>4</v>
      </c>
      <c r="E1550" s="355"/>
      <c r="F1550" s="348">
        <f t="shared" ref="F1550:F1565" si="199">ROUND((D1550*E1550),2)</f>
        <v>0</v>
      </c>
    </row>
    <row r="1551" spans="1:6" s="356" customFormat="1">
      <c r="A1551" s="534"/>
      <c r="B1551" s="566" t="s">
        <v>3281</v>
      </c>
      <c r="C1551" s="462" t="s">
        <v>418</v>
      </c>
      <c r="D1551" s="466">
        <v>1</v>
      </c>
      <c r="E1551" s="355"/>
      <c r="F1551" s="348">
        <f t="shared" si="199"/>
        <v>0</v>
      </c>
    </row>
    <row r="1552" spans="1:6" s="356" customFormat="1">
      <c r="A1552" s="534"/>
      <c r="B1552" s="566" t="s">
        <v>3282</v>
      </c>
      <c r="C1552" s="462" t="s">
        <v>418</v>
      </c>
      <c r="D1552" s="466">
        <v>1</v>
      </c>
      <c r="E1552" s="355"/>
      <c r="F1552" s="348">
        <f t="shared" si="199"/>
        <v>0</v>
      </c>
    </row>
    <row r="1553" spans="1:6" s="356" customFormat="1" ht="26">
      <c r="A1553" s="534"/>
      <c r="B1553" s="566" t="s">
        <v>3261</v>
      </c>
      <c r="C1553" s="462" t="s">
        <v>418</v>
      </c>
      <c r="D1553" s="466">
        <v>1</v>
      </c>
      <c r="E1553" s="355"/>
      <c r="F1553" s="348">
        <f t="shared" si="199"/>
        <v>0</v>
      </c>
    </row>
    <row r="1554" spans="1:6" s="356" customFormat="1">
      <c r="A1554" s="534"/>
      <c r="B1554" s="566" t="s">
        <v>3262</v>
      </c>
      <c r="C1554" s="462" t="s">
        <v>418</v>
      </c>
      <c r="D1554" s="466">
        <v>1</v>
      </c>
      <c r="E1554" s="355"/>
      <c r="F1554" s="348">
        <f t="shared" si="199"/>
        <v>0</v>
      </c>
    </row>
    <row r="1555" spans="1:6" s="356" customFormat="1">
      <c r="A1555" s="534"/>
      <c r="B1555" s="566" t="s">
        <v>3283</v>
      </c>
      <c r="C1555" s="462" t="s">
        <v>418</v>
      </c>
      <c r="D1555" s="466">
        <v>1</v>
      </c>
      <c r="E1555" s="355"/>
      <c r="F1555" s="348">
        <f t="shared" si="199"/>
        <v>0</v>
      </c>
    </row>
    <row r="1556" spans="1:6" s="356" customFormat="1" ht="26">
      <c r="A1556" s="534"/>
      <c r="B1556" s="566" t="s">
        <v>3284</v>
      </c>
      <c r="C1556" s="462" t="s">
        <v>418</v>
      </c>
      <c r="D1556" s="466">
        <v>2</v>
      </c>
      <c r="E1556" s="355"/>
      <c r="F1556" s="348">
        <f t="shared" si="199"/>
        <v>0</v>
      </c>
    </row>
    <row r="1557" spans="1:6" s="356" customFormat="1" ht="26">
      <c r="A1557" s="534"/>
      <c r="B1557" s="566" t="s">
        <v>3285</v>
      </c>
      <c r="C1557" s="462" t="s">
        <v>418</v>
      </c>
      <c r="D1557" s="466">
        <v>2</v>
      </c>
      <c r="E1557" s="355"/>
      <c r="F1557" s="348">
        <f t="shared" si="199"/>
        <v>0</v>
      </c>
    </row>
    <row r="1558" spans="1:6" s="356" customFormat="1">
      <c r="A1558" s="534"/>
      <c r="B1558" s="566" t="s">
        <v>3286</v>
      </c>
      <c r="C1558" s="462" t="s">
        <v>418</v>
      </c>
      <c r="D1558" s="466">
        <v>3</v>
      </c>
      <c r="E1558" s="355"/>
      <c r="F1558" s="348">
        <f t="shared" si="199"/>
        <v>0</v>
      </c>
    </row>
    <row r="1559" spans="1:6" s="356" customFormat="1" ht="26">
      <c r="A1559" s="534"/>
      <c r="B1559" s="566" t="s">
        <v>3287</v>
      </c>
      <c r="C1559" s="462" t="s">
        <v>418</v>
      </c>
      <c r="D1559" s="466">
        <v>1</v>
      </c>
      <c r="E1559" s="355"/>
      <c r="F1559" s="348">
        <f t="shared" si="199"/>
        <v>0</v>
      </c>
    </row>
    <row r="1560" spans="1:6" s="356" customFormat="1" ht="26">
      <c r="A1560" s="534"/>
      <c r="B1560" s="566" t="s">
        <v>3288</v>
      </c>
      <c r="C1560" s="462" t="s">
        <v>418</v>
      </c>
      <c r="D1560" s="466">
        <v>1</v>
      </c>
      <c r="E1560" s="355"/>
      <c r="F1560" s="348">
        <f t="shared" si="199"/>
        <v>0</v>
      </c>
    </row>
    <row r="1561" spans="1:6" s="356" customFormat="1" ht="26">
      <c r="A1561" s="534"/>
      <c r="B1561" s="566" t="s">
        <v>3289</v>
      </c>
      <c r="C1561" s="462" t="s">
        <v>418</v>
      </c>
      <c r="D1561" s="466">
        <v>1</v>
      </c>
      <c r="E1561" s="355"/>
      <c r="F1561" s="348">
        <f t="shared" si="199"/>
        <v>0</v>
      </c>
    </row>
    <row r="1562" spans="1:6" s="356" customFormat="1">
      <c r="A1562" s="534"/>
      <c r="B1562" s="555" t="s">
        <v>3306</v>
      </c>
      <c r="C1562" s="462"/>
      <c r="D1562" s="466"/>
      <c r="E1562" s="355"/>
      <c r="F1562" s="348"/>
    </row>
    <row r="1563" spans="1:6" s="356" customFormat="1" ht="26">
      <c r="A1563" s="534"/>
      <c r="B1563" s="567" t="s">
        <v>3307</v>
      </c>
      <c r="C1563" s="462" t="s">
        <v>418</v>
      </c>
      <c r="D1563" s="466">
        <v>1</v>
      </c>
      <c r="E1563" s="355"/>
      <c r="F1563" s="348">
        <f t="shared" si="199"/>
        <v>0</v>
      </c>
    </row>
    <row r="1564" spans="1:6" s="356" customFormat="1">
      <c r="A1564" s="534"/>
      <c r="B1564" s="566" t="s">
        <v>3286</v>
      </c>
      <c r="C1564" s="462" t="s">
        <v>418</v>
      </c>
      <c r="D1564" s="466">
        <v>1</v>
      </c>
      <c r="E1564" s="355"/>
      <c r="F1564" s="348">
        <f t="shared" si="199"/>
        <v>0</v>
      </c>
    </row>
    <row r="1565" spans="1:6" s="356" customFormat="1" ht="65">
      <c r="A1565" s="534"/>
      <c r="B1565" s="566" t="s">
        <v>3308</v>
      </c>
      <c r="C1565" s="462" t="s">
        <v>418</v>
      </c>
      <c r="D1565" s="466">
        <v>1</v>
      </c>
      <c r="E1565" s="355"/>
      <c r="F1565" s="348">
        <f t="shared" si="199"/>
        <v>0</v>
      </c>
    </row>
    <row r="1566" spans="1:6" s="356" customFormat="1" ht="39">
      <c r="A1566" s="568" t="s">
        <v>3309</v>
      </c>
      <c r="B1566" s="565" t="s">
        <v>3310</v>
      </c>
      <c r="C1566" s="462"/>
      <c r="D1566" s="466"/>
      <c r="E1566" s="355"/>
      <c r="F1566" s="492"/>
    </row>
    <row r="1567" spans="1:6" s="356" customFormat="1" ht="26">
      <c r="A1567" s="534"/>
      <c r="B1567" s="561" t="s">
        <v>3280</v>
      </c>
      <c r="C1567" s="462" t="s">
        <v>418</v>
      </c>
      <c r="D1567" s="466">
        <v>4</v>
      </c>
      <c r="E1567" s="355"/>
      <c r="F1567" s="348">
        <f t="shared" ref="F1567:F1578" si="200">ROUND((D1567*E1567),2)</f>
        <v>0</v>
      </c>
    </row>
    <row r="1568" spans="1:6" s="356" customFormat="1">
      <c r="A1568" s="534"/>
      <c r="B1568" s="566" t="s">
        <v>3281</v>
      </c>
      <c r="C1568" s="462" t="s">
        <v>418</v>
      </c>
      <c r="D1568" s="466">
        <v>1</v>
      </c>
      <c r="E1568" s="355"/>
      <c r="F1568" s="348">
        <f t="shared" si="200"/>
        <v>0</v>
      </c>
    </row>
    <row r="1569" spans="1:6" s="356" customFormat="1">
      <c r="A1569" s="534"/>
      <c r="B1569" s="566" t="s">
        <v>3282</v>
      </c>
      <c r="C1569" s="462" t="s">
        <v>418</v>
      </c>
      <c r="D1569" s="466">
        <v>1</v>
      </c>
      <c r="E1569" s="355"/>
      <c r="F1569" s="348">
        <f t="shared" si="200"/>
        <v>0</v>
      </c>
    </row>
    <row r="1570" spans="1:6" s="356" customFormat="1" ht="26">
      <c r="A1570" s="534"/>
      <c r="B1570" s="566" t="s">
        <v>3261</v>
      </c>
      <c r="C1570" s="462" t="s">
        <v>418</v>
      </c>
      <c r="D1570" s="466">
        <v>1</v>
      </c>
      <c r="E1570" s="355"/>
      <c r="F1570" s="348">
        <f t="shared" si="200"/>
        <v>0</v>
      </c>
    </row>
    <row r="1571" spans="1:6" s="356" customFormat="1">
      <c r="A1571" s="534"/>
      <c r="B1571" s="566" t="s">
        <v>3262</v>
      </c>
      <c r="C1571" s="462" t="s">
        <v>418</v>
      </c>
      <c r="D1571" s="466">
        <v>1</v>
      </c>
      <c r="E1571" s="355"/>
      <c r="F1571" s="348">
        <f t="shared" si="200"/>
        <v>0</v>
      </c>
    </row>
    <row r="1572" spans="1:6" s="356" customFormat="1">
      <c r="A1572" s="534"/>
      <c r="B1572" s="566" t="s">
        <v>3283</v>
      </c>
      <c r="C1572" s="462" t="s">
        <v>418</v>
      </c>
      <c r="D1572" s="466">
        <v>1</v>
      </c>
      <c r="E1572" s="355"/>
      <c r="F1572" s="348">
        <f t="shared" si="200"/>
        <v>0</v>
      </c>
    </row>
    <row r="1573" spans="1:6" s="356" customFormat="1" ht="26">
      <c r="A1573" s="534"/>
      <c r="B1573" s="566" t="s">
        <v>3284</v>
      </c>
      <c r="C1573" s="462" t="s">
        <v>418</v>
      </c>
      <c r="D1573" s="466">
        <v>2</v>
      </c>
      <c r="E1573" s="355"/>
      <c r="F1573" s="348">
        <f t="shared" si="200"/>
        <v>0</v>
      </c>
    </row>
    <row r="1574" spans="1:6" s="356" customFormat="1" ht="26">
      <c r="A1574" s="534"/>
      <c r="B1574" s="566" t="s">
        <v>3285</v>
      </c>
      <c r="C1574" s="462" t="s">
        <v>418</v>
      </c>
      <c r="D1574" s="466">
        <v>2</v>
      </c>
      <c r="E1574" s="355"/>
      <c r="F1574" s="348">
        <f t="shared" si="200"/>
        <v>0</v>
      </c>
    </row>
    <row r="1575" spans="1:6" s="356" customFormat="1">
      <c r="A1575" s="534"/>
      <c r="B1575" s="566" t="s">
        <v>3286</v>
      </c>
      <c r="C1575" s="462" t="s">
        <v>418</v>
      </c>
      <c r="D1575" s="466">
        <v>3</v>
      </c>
      <c r="E1575" s="355"/>
      <c r="F1575" s="348">
        <f t="shared" si="200"/>
        <v>0</v>
      </c>
    </row>
    <row r="1576" spans="1:6" s="356" customFormat="1" ht="26">
      <c r="A1576" s="534"/>
      <c r="B1576" s="566" t="s">
        <v>3287</v>
      </c>
      <c r="C1576" s="462" t="s">
        <v>418</v>
      </c>
      <c r="D1576" s="466">
        <v>1</v>
      </c>
      <c r="E1576" s="355"/>
      <c r="F1576" s="348">
        <f t="shared" si="200"/>
        <v>0</v>
      </c>
    </row>
    <row r="1577" spans="1:6" s="356" customFormat="1" ht="26">
      <c r="A1577" s="534"/>
      <c r="B1577" s="566" t="s">
        <v>3288</v>
      </c>
      <c r="C1577" s="462" t="s">
        <v>418</v>
      </c>
      <c r="D1577" s="466">
        <v>1</v>
      </c>
      <c r="E1577" s="355"/>
      <c r="F1577" s="348">
        <f t="shared" si="200"/>
        <v>0</v>
      </c>
    </row>
    <row r="1578" spans="1:6" s="356" customFormat="1" ht="26">
      <c r="A1578" s="534"/>
      <c r="B1578" s="566" t="s">
        <v>3289</v>
      </c>
      <c r="C1578" s="462" t="s">
        <v>418</v>
      </c>
      <c r="D1578" s="466">
        <v>1</v>
      </c>
      <c r="E1578" s="355"/>
      <c r="F1578" s="348">
        <f t="shared" si="200"/>
        <v>0</v>
      </c>
    </row>
    <row r="1579" spans="1:6" s="356" customFormat="1">
      <c r="A1579" s="534"/>
      <c r="B1579" s="555" t="s">
        <v>3311</v>
      </c>
      <c r="C1579" s="462"/>
      <c r="D1579" s="466"/>
      <c r="E1579" s="355"/>
      <c r="F1579" s="492"/>
    </row>
    <row r="1580" spans="1:6" s="356" customFormat="1" ht="26">
      <c r="A1580" s="534"/>
      <c r="B1580" s="567" t="s">
        <v>3307</v>
      </c>
      <c r="C1580" s="462" t="s">
        <v>418</v>
      </c>
      <c r="D1580" s="466">
        <v>1</v>
      </c>
      <c r="E1580" s="355"/>
      <c r="F1580" s="348">
        <f t="shared" ref="F1580:F1582" si="201">ROUND((D1580*E1580),2)</f>
        <v>0</v>
      </c>
    </row>
    <row r="1581" spans="1:6" s="356" customFormat="1">
      <c r="A1581" s="534"/>
      <c r="B1581" s="566" t="s">
        <v>3286</v>
      </c>
      <c r="C1581" s="462" t="s">
        <v>418</v>
      </c>
      <c r="D1581" s="466">
        <v>1</v>
      </c>
      <c r="E1581" s="355"/>
      <c r="F1581" s="348">
        <f t="shared" si="201"/>
        <v>0</v>
      </c>
    </row>
    <row r="1582" spans="1:6" s="356" customFormat="1" ht="65">
      <c r="A1582" s="534"/>
      <c r="B1582" s="566" t="s">
        <v>3308</v>
      </c>
      <c r="C1582" s="462" t="s">
        <v>418</v>
      </c>
      <c r="D1582" s="466">
        <v>1</v>
      </c>
      <c r="E1582" s="355"/>
      <c r="F1582" s="348">
        <f t="shared" si="201"/>
        <v>0</v>
      </c>
    </row>
    <row r="1583" spans="1:6" s="356" customFormat="1" ht="39">
      <c r="A1583" s="568" t="s">
        <v>3312</v>
      </c>
      <c r="B1583" s="565" t="s">
        <v>3313</v>
      </c>
      <c r="C1583" s="462"/>
      <c r="D1583" s="466"/>
      <c r="E1583" s="355"/>
      <c r="F1583" s="492"/>
    </row>
    <row r="1584" spans="1:6" s="356" customFormat="1" ht="26">
      <c r="A1584" s="534"/>
      <c r="B1584" s="561" t="s">
        <v>3280</v>
      </c>
      <c r="C1584" s="462" t="s">
        <v>418</v>
      </c>
      <c r="D1584" s="466">
        <v>4</v>
      </c>
      <c r="E1584" s="355"/>
      <c r="F1584" s="348">
        <f t="shared" ref="F1584:F1595" si="202">ROUND((D1584*E1584),2)</f>
        <v>0</v>
      </c>
    </row>
    <row r="1585" spans="1:6" s="356" customFormat="1">
      <c r="A1585" s="534"/>
      <c r="B1585" s="566" t="s">
        <v>3281</v>
      </c>
      <c r="C1585" s="462" t="s">
        <v>418</v>
      </c>
      <c r="D1585" s="466">
        <v>1</v>
      </c>
      <c r="E1585" s="355"/>
      <c r="F1585" s="348">
        <f t="shared" si="202"/>
        <v>0</v>
      </c>
    </row>
    <row r="1586" spans="1:6" s="356" customFormat="1">
      <c r="A1586" s="534"/>
      <c r="B1586" s="566" t="s">
        <v>3282</v>
      </c>
      <c r="C1586" s="462" t="s">
        <v>418</v>
      </c>
      <c r="D1586" s="466">
        <v>1</v>
      </c>
      <c r="E1586" s="355"/>
      <c r="F1586" s="348">
        <f t="shared" si="202"/>
        <v>0</v>
      </c>
    </row>
    <row r="1587" spans="1:6" s="356" customFormat="1" ht="26">
      <c r="A1587" s="534"/>
      <c r="B1587" s="566" t="s">
        <v>3261</v>
      </c>
      <c r="C1587" s="462" t="s">
        <v>418</v>
      </c>
      <c r="D1587" s="466">
        <v>1</v>
      </c>
      <c r="E1587" s="355"/>
      <c r="F1587" s="348">
        <f t="shared" si="202"/>
        <v>0</v>
      </c>
    </row>
    <row r="1588" spans="1:6" s="356" customFormat="1">
      <c r="A1588" s="534"/>
      <c r="B1588" s="566" t="s">
        <v>3262</v>
      </c>
      <c r="C1588" s="462" t="s">
        <v>418</v>
      </c>
      <c r="D1588" s="466">
        <v>1</v>
      </c>
      <c r="E1588" s="355"/>
      <c r="F1588" s="348">
        <f t="shared" si="202"/>
        <v>0</v>
      </c>
    </row>
    <row r="1589" spans="1:6" s="356" customFormat="1">
      <c r="A1589" s="534"/>
      <c r="B1589" s="566" t="s">
        <v>3283</v>
      </c>
      <c r="C1589" s="462" t="s">
        <v>418</v>
      </c>
      <c r="D1589" s="466">
        <v>1</v>
      </c>
      <c r="E1589" s="355"/>
      <c r="F1589" s="348">
        <f t="shared" si="202"/>
        <v>0</v>
      </c>
    </row>
    <row r="1590" spans="1:6" s="356" customFormat="1" ht="26">
      <c r="A1590" s="534"/>
      <c r="B1590" s="566" t="s">
        <v>3284</v>
      </c>
      <c r="C1590" s="462" t="s">
        <v>418</v>
      </c>
      <c r="D1590" s="466">
        <v>2</v>
      </c>
      <c r="E1590" s="355"/>
      <c r="F1590" s="348">
        <f t="shared" si="202"/>
        <v>0</v>
      </c>
    </row>
    <row r="1591" spans="1:6" s="356" customFormat="1" ht="26">
      <c r="A1591" s="534"/>
      <c r="B1591" s="566" t="s">
        <v>3285</v>
      </c>
      <c r="C1591" s="462" t="s">
        <v>418</v>
      </c>
      <c r="D1591" s="466">
        <v>2</v>
      </c>
      <c r="E1591" s="355"/>
      <c r="F1591" s="348">
        <f t="shared" si="202"/>
        <v>0</v>
      </c>
    </row>
    <row r="1592" spans="1:6" s="356" customFormat="1">
      <c r="A1592" s="534"/>
      <c r="B1592" s="566" t="s">
        <v>3286</v>
      </c>
      <c r="C1592" s="462" t="s">
        <v>418</v>
      </c>
      <c r="D1592" s="466">
        <v>3</v>
      </c>
      <c r="E1592" s="355"/>
      <c r="F1592" s="348">
        <f t="shared" si="202"/>
        <v>0</v>
      </c>
    </row>
    <row r="1593" spans="1:6" s="356" customFormat="1" ht="26">
      <c r="A1593" s="534"/>
      <c r="B1593" s="566" t="s">
        <v>3287</v>
      </c>
      <c r="C1593" s="462" t="s">
        <v>418</v>
      </c>
      <c r="D1593" s="466">
        <v>1</v>
      </c>
      <c r="E1593" s="355"/>
      <c r="F1593" s="348">
        <f t="shared" si="202"/>
        <v>0</v>
      </c>
    </row>
    <row r="1594" spans="1:6" s="356" customFormat="1" ht="26">
      <c r="A1594" s="534"/>
      <c r="B1594" s="566" t="s">
        <v>3288</v>
      </c>
      <c r="C1594" s="462" t="s">
        <v>418</v>
      </c>
      <c r="D1594" s="466">
        <v>1</v>
      </c>
      <c r="E1594" s="355"/>
      <c r="F1594" s="348">
        <f t="shared" si="202"/>
        <v>0</v>
      </c>
    </row>
    <row r="1595" spans="1:6" s="356" customFormat="1" ht="26">
      <c r="A1595" s="534"/>
      <c r="B1595" s="566" t="s">
        <v>3289</v>
      </c>
      <c r="C1595" s="462" t="s">
        <v>418</v>
      </c>
      <c r="D1595" s="466">
        <v>1</v>
      </c>
      <c r="E1595" s="355"/>
      <c r="F1595" s="348">
        <f t="shared" si="202"/>
        <v>0</v>
      </c>
    </row>
    <row r="1596" spans="1:6" s="356" customFormat="1" ht="39">
      <c r="A1596" s="568" t="s">
        <v>3314</v>
      </c>
      <c r="B1596" s="565" t="s">
        <v>3315</v>
      </c>
      <c r="C1596" s="462"/>
      <c r="D1596" s="466"/>
      <c r="E1596" s="355"/>
      <c r="F1596" s="492"/>
    </row>
    <row r="1597" spans="1:6" s="356" customFormat="1" ht="26">
      <c r="A1597" s="534"/>
      <c r="B1597" s="561" t="s">
        <v>3280</v>
      </c>
      <c r="C1597" s="462" t="s">
        <v>418</v>
      </c>
      <c r="D1597" s="466">
        <v>4</v>
      </c>
      <c r="E1597" s="355"/>
      <c r="F1597" s="348">
        <f t="shared" ref="F1597:F1612" si="203">ROUND((D1597*E1597),2)</f>
        <v>0</v>
      </c>
    </row>
    <row r="1598" spans="1:6" s="356" customFormat="1">
      <c r="A1598" s="534"/>
      <c r="B1598" s="566" t="s">
        <v>3281</v>
      </c>
      <c r="C1598" s="462" t="s">
        <v>418</v>
      </c>
      <c r="D1598" s="466">
        <v>1</v>
      </c>
      <c r="E1598" s="355"/>
      <c r="F1598" s="348">
        <f t="shared" si="203"/>
        <v>0</v>
      </c>
    </row>
    <row r="1599" spans="1:6" s="356" customFormat="1">
      <c r="A1599" s="534"/>
      <c r="B1599" s="566" t="s">
        <v>3282</v>
      </c>
      <c r="C1599" s="462" t="s">
        <v>418</v>
      </c>
      <c r="D1599" s="466">
        <v>1</v>
      </c>
      <c r="E1599" s="355"/>
      <c r="F1599" s="348">
        <f t="shared" si="203"/>
        <v>0</v>
      </c>
    </row>
    <row r="1600" spans="1:6" s="356" customFormat="1" ht="26">
      <c r="A1600" s="534"/>
      <c r="B1600" s="566" t="s">
        <v>3261</v>
      </c>
      <c r="C1600" s="462" t="s">
        <v>418</v>
      </c>
      <c r="D1600" s="466">
        <v>1</v>
      </c>
      <c r="E1600" s="355"/>
      <c r="F1600" s="348">
        <f t="shared" si="203"/>
        <v>0</v>
      </c>
    </row>
    <row r="1601" spans="1:6" s="356" customFormat="1">
      <c r="A1601" s="534"/>
      <c r="B1601" s="566" t="s">
        <v>3262</v>
      </c>
      <c r="C1601" s="462" t="s">
        <v>418</v>
      </c>
      <c r="D1601" s="466">
        <v>1</v>
      </c>
      <c r="E1601" s="355"/>
      <c r="F1601" s="348">
        <f t="shared" si="203"/>
        <v>0</v>
      </c>
    </row>
    <row r="1602" spans="1:6" s="356" customFormat="1">
      <c r="A1602" s="534"/>
      <c r="B1602" s="566" t="s">
        <v>3283</v>
      </c>
      <c r="C1602" s="462" t="s">
        <v>418</v>
      </c>
      <c r="D1602" s="466">
        <v>1</v>
      </c>
      <c r="E1602" s="355"/>
      <c r="F1602" s="348">
        <f t="shared" si="203"/>
        <v>0</v>
      </c>
    </row>
    <row r="1603" spans="1:6" s="356" customFormat="1" ht="26">
      <c r="A1603" s="534"/>
      <c r="B1603" s="566" t="s">
        <v>3284</v>
      </c>
      <c r="C1603" s="462" t="s">
        <v>418</v>
      </c>
      <c r="D1603" s="466">
        <v>2</v>
      </c>
      <c r="E1603" s="355"/>
      <c r="F1603" s="348">
        <f t="shared" si="203"/>
        <v>0</v>
      </c>
    </row>
    <row r="1604" spans="1:6" s="356" customFormat="1" ht="26">
      <c r="A1604" s="534"/>
      <c r="B1604" s="566" t="s">
        <v>3285</v>
      </c>
      <c r="C1604" s="462" t="s">
        <v>418</v>
      </c>
      <c r="D1604" s="466">
        <v>2</v>
      </c>
      <c r="E1604" s="355"/>
      <c r="F1604" s="348">
        <f t="shared" si="203"/>
        <v>0</v>
      </c>
    </row>
    <row r="1605" spans="1:6" s="356" customFormat="1">
      <c r="A1605" s="534"/>
      <c r="B1605" s="566" t="s">
        <v>3286</v>
      </c>
      <c r="C1605" s="462" t="s">
        <v>418</v>
      </c>
      <c r="D1605" s="466">
        <v>3</v>
      </c>
      <c r="E1605" s="355"/>
      <c r="F1605" s="348">
        <f t="shared" si="203"/>
        <v>0</v>
      </c>
    </row>
    <row r="1606" spans="1:6" s="356" customFormat="1" ht="26">
      <c r="A1606" s="534"/>
      <c r="B1606" s="566" t="s">
        <v>3287</v>
      </c>
      <c r="C1606" s="462" t="s">
        <v>418</v>
      </c>
      <c r="D1606" s="466">
        <v>1</v>
      </c>
      <c r="E1606" s="355"/>
      <c r="F1606" s="348">
        <f t="shared" si="203"/>
        <v>0</v>
      </c>
    </row>
    <row r="1607" spans="1:6" s="356" customFormat="1" ht="26">
      <c r="A1607" s="534"/>
      <c r="B1607" s="566" t="s">
        <v>3288</v>
      </c>
      <c r="C1607" s="462" t="s">
        <v>418</v>
      </c>
      <c r="D1607" s="466">
        <v>1</v>
      </c>
      <c r="E1607" s="355"/>
      <c r="F1607" s="348">
        <f t="shared" si="203"/>
        <v>0</v>
      </c>
    </row>
    <row r="1608" spans="1:6" s="356" customFormat="1" ht="26">
      <c r="A1608" s="534"/>
      <c r="B1608" s="566" t="s">
        <v>3289</v>
      </c>
      <c r="C1608" s="462" t="s">
        <v>418</v>
      </c>
      <c r="D1608" s="466">
        <v>1</v>
      </c>
      <c r="E1608" s="355"/>
      <c r="F1608" s="348">
        <f t="shared" si="203"/>
        <v>0</v>
      </c>
    </row>
    <row r="1609" spans="1:6" s="356" customFormat="1">
      <c r="A1609" s="534"/>
      <c r="B1609" s="555" t="s">
        <v>3311</v>
      </c>
      <c r="C1609" s="462"/>
      <c r="D1609" s="466"/>
      <c r="E1609" s="355"/>
      <c r="F1609" s="348"/>
    </row>
    <row r="1610" spans="1:6" s="356" customFormat="1" ht="26">
      <c r="A1610" s="534"/>
      <c r="B1610" s="567" t="s">
        <v>3307</v>
      </c>
      <c r="C1610" s="462" t="s">
        <v>418</v>
      </c>
      <c r="D1610" s="466">
        <v>1</v>
      </c>
      <c r="E1610" s="355"/>
      <c r="F1610" s="348">
        <f t="shared" si="203"/>
        <v>0</v>
      </c>
    </row>
    <row r="1611" spans="1:6" s="356" customFormat="1">
      <c r="A1611" s="534"/>
      <c r="B1611" s="566" t="s">
        <v>3286</v>
      </c>
      <c r="C1611" s="462" t="s">
        <v>418</v>
      </c>
      <c r="D1611" s="466">
        <v>1</v>
      </c>
      <c r="E1611" s="355"/>
      <c r="F1611" s="348">
        <f t="shared" si="203"/>
        <v>0</v>
      </c>
    </row>
    <row r="1612" spans="1:6" s="356" customFormat="1" ht="65">
      <c r="A1612" s="534"/>
      <c r="B1612" s="566" t="s">
        <v>3316</v>
      </c>
      <c r="C1612" s="462" t="s">
        <v>418</v>
      </c>
      <c r="D1612" s="466">
        <v>1</v>
      </c>
      <c r="E1612" s="355"/>
      <c r="F1612" s="348">
        <f t="shared" si="203"/>
        <v>0</v>
      </c>
    </row>
    <row r="1613" spans="1:6" s="356" customFormat="1" ht="39">
      <c r="A1613" s="568" t="s">
        <v>3317</v>
      </c>
      <c r="B1613" s="565" t="s">
        <v>3318</v>
      </c>
      <c r="C1613" s="462"/>
      <c r="D1613" s="466"/>
      <c r="E1613" s="355"/>
      <c r="F1613" s="492"/>
    </row>
    <row r="1614" spans="1:6" s="356" customFormat="1" ht="26">
      <c r="A1614" s="534"/>
      <c r="B1614" s="561" t="s">
        <v>3280</v>
      </c>
      <c r="C1614" s="462" t="s">
        <v>418</v>
      </c>
      <c r="D1614" s="466">
        <v>4</v>
      </c>
      <c r="E1614" s="355"/>
      <c r="F1614" s="348">
        <f t="shared" ref="F1614:F1625" si="204">ROUND((D1614*E1614),2)</f>
        <v>0</v>
      </c>
    </row>
    <row r="1615" spans="1:6" s="356" customFormat="1">
      <c r="A1615" s="534"/>
      <c r="B1615" s="566" t="s">
        <v>3281</v>
      </c>
      <c r="C1615" s="462" t="s">
        <v>418</v>
      </c>
      <c r="D1615" s="466">
        <v>1</v>
      </c>
      <c r="E1615" s="355"/>
      <c r="F1615" s="348">
        <f t="shared" si="204"/>
        <v>0</v>
      </c>
    </row>
    <row r="1616" spans="1:6" s="356" customFormat="1">
      <c r="A1616" s="534"/>
      <c r="B1616" s="566" t="s">
        <v>3282</v>
      </c>
      <c r="C1616" s="462" t="s">
        <v>418</v>
      </c>
      <c r="D1616" s="466">
        <v>1</v>
      </c>
      <c r="E1616" s="355"/>
      <c r="F1616" s="348">
        <f t="shared" si="204"/>
        <v>0</v>
      </c>
    </row>
    <row r="1617" spans="1:6" s="356" customFormat="1" ht="26">
      <c r="A1617" s="534"/>
      <c r="B1617" s="566" t="s">
        <v>3261</v>
      </c>
      <c r="C1617" s="462" t="s">
        <v>418</v>
      </c>
      <c r="D1617" s="466">
        <v>1</v>
      </c>
      <c r="E1617" s="355"/>
      <c r="F1617" s="348">
        <f t="shared" si="204"/>
        <v>0</v>
      </c>
    </row>
    <row r="1618" spans="1:6" s="356" customFormat="1">
      <c r="A1618" s="534"/>
      <c r="B1618" s="566" t="s">
        <v>3262</v>
      </c>
      <c r="C1618" s="462" t="s">
        <v>418</v>
      </c>
      <c r="D1618" s="466">
        <v>1</v>
      </c>
      <c r="E1618" s="355"/>
      <c r="F1618" s="348">
        <f t="shared" si="204"/>
        <v>0</v>
      </c>
    </row>
    <row r="1619" spans="1:6" s="356" customFormat="1">
      <c r="A1619" s="534"/>
      <c r="B1619" s="566" t="s">
        <v>3283</v>
      </c>
      <c r="C1619" s="462" t="s">
        <v>418</v>
      </c>
      <c r="D1619" s="466">
        <v>1</v>
      </c>
      <c r="E1619" s="355"/>
      <c r="F1619" s="348">
        <f t="shared" si="204"/>
        <v>0</v>
      </c>
    </row>
    <row r="1620" spans="1:6" s="356" customFormat="1" ht="26">
      <c r="A1620" s="534"/>
      <c r="B1620" s="566" t="s">
        <v>3284</v>
      </c>
      <c r="C1620" s="462" t="s">
        <v>418</v>
      </c>
      <c r="D1620" s="466">
        <v>2</v>
      </c>
      <c r="E1620" s="355"/>
      <c r="F1620" s="348">
        <f t="shared" si="204"/>
        <v>0</v>
      </c>
    </row>
    <row r="1621" spans="1:6" s="356" customFormat="1" ht="26">
      <c r="A1621" s="534"/>
      <c r="B1621" s="566" t="s">
        <v>3285</v>
      </c>
      <c r="C1621" s="462" t="s">
        <v>418</v>
      </c>
      <c r="D1621" s="466">
        <v>2</v>
      </c>
      <c r="E1621" s="355"/>
      <c r="F1621" s="348">
        <f t="shared" si="204"/>
        <v>0</v>
      </c>
    </row>
    <row r="1622" spans="1:6" s="356" customFormat="1">
      <c r="A1622" s="534"/>
      <c r="B1622" s="566" t="s">
        <v>3286</v>
      </c>
      <c r="C1622" s="462" t="s">
        <v>418</v>
      </c>
      <c r="D1622" s="466">
        <v>3</v>
      </c>
      <c r="E1622" s="355"/>
      <c r="F1622" s="348">
        <f t="shared" si="204"/>
        <v>0</v>
      </c>
    </row>
    <row r="1623" spans="1:6" s="356" customFormat="1" ht="26">
      <c r="A1623" s="534"/>
      <c r="B1623" s="566" t="s">
        <v>3287</v>
      </c>
      <c r="C1623" s="462" t="s">
        <v>418</v>
      </c>
      <c r="D1623" s="466">
        <v>1</v>
      </c>
      <c r="E1623" s="355"/>
      <c r="F1623" s="348">
        <f t="shared" si="204"/>
        <v>0</v>
      </c>
    </row>
    <row r="1624" spans="1:6" s="356" customFormat="1" ht="26">
      <c r="A1624" s="534"/>
      <c r="B1624" s="566" t="s">
        <v>3288</v>
      </c>
      <c r="C1624" s="462" t="s">
        <v>418</v>
      </c>
      <c r="D1624" s="466">
        <v>1</v>
      </c>
      <c r="E1624" s="355"/>
      <c r="F1624" s="348">
        <f t="shared" si="204"/>
        <v>0</v>
      </c>
    </row>
    <row r="1625" spans="1:6" s="356" customFormat="1" ht="26">
      <c r="A1625" s="534"/>
      <c r="B1625" s="566" t="s">
        <v>3289</v>
      </c>
      <c r="C1625" s="462" t="s">
        <v>418</v>
      </c>
      <c r="D1625" s="466">
        <v>1</v>
      </c>
      <c r="E1625" s="355"/>
      <c r="F1625" s="348">
        <f t="shared" si="204"/>
        <v>0</v>
      </c>
    </row>
    <row r="1626" spans="1:6" s="356" customFormat="1" ht="39">
      <c r="A1626" s="568" t="s">
        <v>3319</v>
      </c>
      <c r="B1626" s="565" t="s">
        <v>3320</v>
      </c>
      <c r="C1626" s="462"/>
      <c r="D1626" s="466"/>
      <c r="E1626" s="355"/>
      <c r="F1626" s="492"/>
    </row>
    <row r="1627" spans="1:6" s="356" customFormat="1" ht="26">
      <c r="A1627" s="534"/>
      <c r="B1627" s="561" t="s">
        <v>3259</v>
      </c>
      <c r="C1627" s="462" t="s">
        <v>418</v>
      </c>
      <c r="D1627" s="466" t="s">
        <v>3321</v>
      </c>
      <c r="E1627" s="355"/>
      <c r="F1627" s="348">
        <f t="shared" ref="F1627:F1637" si="205">ROUND((D1627*E1627),2)</f>
        <v>0</v>
      </c>
    </row>
    <row r="1628" spans="1:6" s="356" customFormat="1">
      <c r="A1628" s="534"/>
      <c r="B1628" s="566" t="s">
        <v>3260</v>
      </c>
      <c r="C1628" s="462" t="s">
        <v>418</v>
      </c>
      <c r="D1628" s="466">
        <v>3</v>
      </c>
      <c r="E1628" s="355"/>
      <c r="F1628" s="348">
        <f t="shared" si="205"/>
        <v>0</v>
      </c>
    </row>
    <row r="1629" spans="1:6" s="356" customFormat="1" ht="26">
      <c r="A1629" s="534"/>
      <c r="B1629" s="566" t="s">
        <v>3261</v>
      </c>
      <c r="C1629" s="462" t="s">
        <v>418</v>
      </c>
      <c r="D1629" s="466">
        <v>14</v>
      </c>
      <c r="E1629" s="355"/>
      <c r="F1629" s="348">
        <f t="shared" si="205"/>
        <v>0</v>
      </c>
    </row>
    <row r="1630" spans="1:6" s="356" customFormat="1">
      <c r="A1630" s="534"/>
      <c r="B1630" s="566" t="s">
        <v>3262</v>
      </c>
      <c r="C1630" s="462" t="s">
        <v>418</v>
      </c>
      <c r="D1630" s="466">
        <v>14</v>
      </c>
      <c r="E1630" s="355"/>
      <c r="F1630" s="348">
        <f t="shared" si="205"/>
        <v>0</v>
      </c>
    </row>
    <row r="1631" spans="1:6" s="356" customFormat="1">
      <c r="A1631" s="534"/>
      <c r="B1631" s="566" t="s">
        <v>3263</v>
      </c>
      <c r="C1631" s="462" t="s">
        <v>418</v>
      </c>
      <c r="D1631" s="466">
        <v>3</v>
      </c>
      <c r="E1631" s="355"/>
      <c r="F1631" s="348">
        <f t="shared" si="205"/>
        <v>0</v>
      </c>
    </row>
    <row r="1632" spans="1:6" s="356" customFormat="1">
      <c r="A1632" s="534"/>
      <c r="B1632" s="566" t="s">
        <v>3322</v>
      </c>
      <c r="C1632" s="462" t="s">
        <v>418</v>
      </c>
      <c r="D1632" s="466">
        <v>1</v>
      </c>
      <c r="E1632" s="355"/>
      <c r="F1632" s="348">
        <f t="shared" si="205"/>
        <v>0</v>
      </c>
    </row>
    <row r="1633" spans="1:6" s="356" customFormat="1" ht="26">
      <c r="A1633" s="534"/>
      <c r="B1633" s="566" t="s">
        <v>3264</v>
      </c>
      <c r="C1633" s="462" t="s">
        <v>418</v>
      </c>
      <c r="D1633" s="466">
        <v>1</v>
      </c>
      <c r="E1633" s="355"/>
      <c r="F1633" s="348">
        <f t="shared" si="205"/>
        <v>0</v>
      </c>
    </row>
    <row r="1634" spans="1:6" s="356" customFormat="1">
      <c r="A1634" s="534"/>
      <c r="B1634" s="566" t="s">
        <v>3323</v>
      </c>
      <c r="C1634" s="462" t="s">
        <v>418</v>
      </c>
      <c r="D1634" s="466">
        <v>3</v>
      </c>
      <c r="E1634" s="355"/>
      <c r="F1634" s="348">
        <f t="shared" si="205"/>
        <v>0</v>
      </c>
    </row>
    <row r="1635" spans="1:6" s="356" customFormat="1">
      <c r="A1635" s="534"/>
      <c r="B1635" s="566" t="s">
        <v>3324</v>
      </c>
      <c r="C1635" s="462" t="s">
        <v>418</v>
      </c>
      <c r="D1635" s="466">
        <v>9</v>
      </c>
      <c r="E1635" s="355"/>
      <c r="F1635" s="348">
        <f t="shared" si="205"/>
        <v>0</v>
      </c>
    </row>
    <row r="1636" spans="1:6" s="356" customFormat="1" ht="28.5" customHeight="1">
      <c r="A1636" s="534"/>
      <c r="B1636" s="566" t="s">
        <v>3325</v>
      </c>
      <c r="C1636" s="462" t="s">
        <v>418</v>
      </c>
      <c r="D1636" s="466">
        <v>3</v>
      </c>
      <c r="E1636" s="355"/>
      <c r="F1636" s="348">
        <f t="shared" si="205"/>
        <v>0</v>
      </c>
    </row>
    <row r="1637" spans="1:6" s="356" customFormat="1" ht="195">
      <c r="A1637" s="568" t="s">
        <v>3326</v>
      </c>
      <c r="B1637" s="524" t="s">
        <v>3327</v>
      </c>
      <c r="C1637" s="462" t="s">
        <v>418</v>
      </c>
      <c r="D1637" s="466">
        <v>1</v>
      </c>
      <c r="E1637" s="355"/>
      <c r="F1637" s="348">
        <f t="shared" si="205"/>
        <v>0</v>
      </c>
    </row>
    <row r="1638" spans="1:6" s="356" customFormat="1" ht="52">
      <c r="A1638" s="568" t="s">
        <v>3328</v>
      </c>
      <c r="B1638" s="565" t="s">
        <v>3329</v>
      </c>
      <c r="C1638" s="462"/>
      <c r="D1638" s="466"/>
      <c r="E1638" s="355"/>
      <c r="F1638" s="492"/>
    </row>
    <row r="1639" spans="1:6" s="356" customFormat="1" ht="104">
      <c r="A1639" s="534"/>
      <c r="B1639" s="465" t="s">
        <v>3330</v>
      </c>
      <c r="C1639" s="462" t="s">
        <v>418</v>
      </c>
      <c r="D1639" s="466">
        <v>1</v>
      </c>
      <c r="E1639" s="355"/>
      <c r="F1639" s="348">
        <f t="shared" ref="F1639:F1645" si="206">ROUND((D1639*E1639),2)</f>
        <v>0</v>
      </c>
    </row>
    <row r="1640" spans="1:6" s="356" customFormat="1" ht="52">
      <c r="A1640" s="534"/>
      <c r="B1640" s="524" t="s">
        <v>3331</v>
      </c>
      <c r="C1640" s="462" t="s">
        <v>418</v>
      </c>
      <c r="D1640" s="466">
        <v>13</v>
      </c>
      <c r="E1640" s="355"/>
      <c r="F1640" s="348">
        <f t="shared" si="206"/>
        <v>0</v>
      </c>
    </row>
    <row r="1641" spans="1:6" s="356" customFormat="1" ht="26">
      <c r="A1641" s="534"/>
      <c r="B1641" s="524" t="s">
        <v>3332</v>
      </c>
      <c r="C1641" s="462" t="s">
        <v>418</v>
      </c>
      <c r="D1641" s="466">
        <v>34</v>
      </c>
      <c r="E1641" s="355"/>
      <c r="F1641" s="348">
        <f t="shared" si="206"/>
        <v>0</v>
      </c>
    </row>
    <row r="1642" spans="1:6" s="356" customFormat="1" ht="26">
      <c r="A1642" s="534"/>
      <c r="B1642" s="524" t="s">
        <v>3333</v>
      </c>
      <c r="C1642" s="462" t="s">
        <v>418</v>
      </c>
      <c r="D1642" s="466">
        <v>12</v>
      </c>
      <c r="E1642" s="355"/>
      <c r="F1642" s="348">
        <f t="shared" si="206"/>
        <v>0</v>
      </c>
    </row>
    <row r="1643" spans="1:6" s="356" customFormat="1" ht="26">
      <c r="A1643" s="534"/>
      <c r="B1643" s="524" t="s">
        <v>3334</v>
      </c>
      <c r="C1643" s="462" t="s">
        <v>418</v>
      </c>
      <c r="D1643" s="466">
        <v>1</v>
      </c>
      <c r="E1643" s="355"/>
      <c r="F1643" s="348">
        <f t="shared" si="206"/>
        <v>0</v>
      </c>
    </row>
    <row r="1644" spans="1:6" s="356" customFormat="1">
      <c r="A1644" s="534"/>
      <c r="B1644" s="524" t="s">
        <v>3335</v>
      </c>
      <c r="C1644" s="462" t="s">
        <v>418</v>
      </c>
      <c r="D1644" s="466">
        <v>13</v>
      </c>
      <c r="E1644" s="355"/>
      <c r="F1644" s="348">
        <f t="shared" si="206"/>
        <v>0</v>
      </c>
    </row>
    <row r="1645" spans="1:6" s="356" customFormat="1">
      <c r="A1645" s="534"/>
      <c r="B1645" s="524" t="s">
        <v>3336</v>
      </c>
      <c r="C1645" s="462" t="s">
        <v>418</v>
      </c>
      <c r="D1645" s="466">
        <v>1</v>
      </c>
      <c r="E1645" s="355"/>
      <c r="F1645" s="348">
        <f t="shared" si="206"/>
        <v>0</v>
      </c>
    </row>
    <row r="1646" spans="1:6" s="356" customFormat="1">
      <c r="A1646" s="568"/>
      <c r="B1646" s="524" t="s">
        <v>3337</v>
      </c>
      <c r="C1646" s="462"/>
      <c r="D1646" s="466"/>
      <c r="E1646" s="355"/>
      <c r="F1646" s="492"/>
    </row>
    <row r="1647" spans="1:6" s="356" customFormat="1" ht="104">
      <c r="A1647" s="534"/>
      <c r="B1647" s="524" t="s">
        <v>3338</v>
      </c>
      <c r="C1647" s="462" t="s">
        <v>418</v>
      </c>
      <c r="D1647" s="466">
        <v>1</v>
      </c>
      <c r="E1647" s="355"/>
      <c r="F1647" s="348">
        <f t="shared" ref="F1647:F1654" si="207">ROUND((D1647*E1647),2)</f>
        <v>0</v>
      </c>
    </row>
    <row r="1648" spans="1:6" s="356" customFormat="1" ht="26">
      <c r="A1648" s="534"/>
      <c r="B1648" s="524" t="s">
        <v>3339</v>
      </c>
      <c r="C1648" s="462" t="s">
        <v>418</v>
      </c>
      <c r="D1648" s="466">
        <v>2</v>
      </c>
      <c r="E1648" s="355"/>
      <c r="F1648" s="348">
        <f t="shared" si="207"/>
        <v>0</v>
      </c>
    </row>
    <row r="1649" spans="1:15" s="356" customFormat="1" ht="26">
      <c r="A1649" s="534"/>
      <c r="B1649" s="524" t="s">
        <v>3340</v>
      </c>
      <c r="C1649" s="462" t="s">
        <v>418</v>
      </c>
      <c r="D1649" s="466">
        <v>1</v>
      </c>
      <c r="E1649" s="355"/>
      <c r="F1649" s="348">
        <f t="shared" si="207"/>
        <v>0</v>
      </c>
    </row>
    <row r="1650" spans="1:15" s="356" customFormat="1">
      <c r="A1650" s="534"/>
      <c r="B1650" s="524" t="s">
        <v>3341</v>
      </c>
      <c r="C1650" s="462" t="s">
        <v>418</v>
      </c>
      <c r="D1650" s="466">
        <v>1</v>
      </c>
      <c r="E1650" s="355"/>
      <c r="F1650" s="348">
        <f t="shared" si="207"/>
        <v>0</v>
      </c>
    </row>
    <row r="1651" spans="1:15" s="356" customFormat="1">
      <c r="A1651" s="534"/>
      <c r="B1651" s="524" t="s">
        <v>3342</v>
      </c>
      <c r="C1651" s="462" t="s">
        <v>418</v>
      </c>
      <c r="D1651" s="466">
        <v>1</v>
      </c>
      <c r="E1651" s="355"/>
      <c r="F1651" s="348">
        <f t="shared" si="207"/>
        <v>0</v>
      </c>
    </row>
    <row r="1652" spans="1:15" s="356" customFormat="1">
      <c r="A1652" s="534"/>
      <c r="B1652" s="524" t="s">
        <v>3343</v>
      </c>
      <c r="C1652" s="462" t="s">
        <v>418</v>
      </c>
      <c r="D1652" s="466">
        <v>1</v>
      </c>
      <c r="E1652" s="355"/>
      <c r="F1652" s="348">
        <f t="shared" si="207"/>
        <v>0</v>
      </c>
    </row>
    <row r="1653" spans="1:15" s="356" customFormat="1" ht="26">
      <c r="A1653" s="534"/>
      <c r="B1653" s="524" t="s">
        <v>3344</v>
      </c>
      <c r="C1653" s="462" t="s">
        <v>418</v>
      </c>
      <c r="D1653" s="466">
        <v>2</v>
      </c>
      <c r="E1653" s="355"/>
      <c r="F1653" s="348">
        <f t="shared" si="207"/>
        <v>0</v>
      </c>
    </row>
    <row r="1654" spans="1:15" s="356" customFormat="1" ht="26">
      <c r="A1654" s="534"/>
      <c r="B1654" s="524" t="s">
        <v>3345</v>
      </c>
      <c r="C1654" s="462" t="s">
        <v>418</v>
      </c>
      <c r="D1654" s="466">
        <v>1</v>
      </c>
      <c r="E1654" s="355"/>
      <c r="F1654" s="348">
        <f t="shared" si="207"/>
        <v>0</v>
      </c>
    </row>
    <row r="1655" spans="1:15" s="356" customFormat="1" ht="273">
      <c r="A1655" s="351" t="s">
        <v>3346</v>
      </c>
      <c r="B1655" s="465" t="s">
        <v>3347</v>
      </c>
      <c r="C1655" s="353"/>
      <c r="D1655" s="466"/>
      <c r="E1655" s="355"/>
      <c r="F1655" s="492"/>
    </row>
    <row r="1656" spans="1:15" ht="403">
      <c r="A1656" s="351"/>
      <c r="B1656" s="463" t="s">
        <v>3348</v>
      </c>
      <c r="C1656" s="462"/>
      <c r="D1656" s="354"/>
      <c r="E1656" s="355"/>
      <c r="F1656" s="492"/>
      <c r="G1656" s="467"/>
      <c r="J1656" s="467"/>
      <c r="K1656" s="467"/>
      <c r="L1656" s="467"/>
      <c r="M1656" s="467"/>
      <c r="N1656" s="467"/>
      <c r="O1656" s="467"/>
    </row>
    <row r="1657" spans="1:15" ht="390">
      <c r="A1657" s="351"/>
      <c r="B1657" s="491" t="s">
        <v>3349</v>
      </c>
      <c r="C1657" s="462" t="s">
        <v>418</v>
      </c>
      <c r="D1657" s="466">
        <v>1</v>
      </c>
      <c r="E1657" s="355"/>
      <c r="F1657" s="348">
        <f t="shared" ref="F1657" si="208">ROUND((D1657*E1657),2)</f>
        <v>0</v>
      </c>
      <c r="G1657" s="467"/>
      <c r="J1657" s="467"/>
      <c r="K1657" s="467"/>
      <c r="L1657" s="467"/>
      <c r="M1657" s="467"/>
      <c r="N1657" s="467"/>
      <c r="O1657" s="467"/>
    </row>
    <row r="1658" spans="1:15" s="356" customFormat="1" ht="39">
      <c r="A1658" s="568" t="s">
        <v>3350</v>
      </c>
      <c r="B1658" s="565" t="s">
        <v>3351</v>
      </c>
      <c r="C1658" s="462"/>
      <c r="D1658" s="466"/>
      <c r="E1658" s="355"/>
      <c r="F1658" s="492"/>
    </row>
    <row r="1659" spans="1:15" s="356" customFormat="1" ht="104">
      <c r="A1659" s="534"/>
      <c r="B1659" s="465" t="s">
        <v>3330</v>
      </c>
      <c r="C1659" s="462" t="s">
        <v>418</v>
      </c>
      <c r="D1659" s="466">
        <v>1</v>
      </c>
      <c r="E1659" s="355"/>
      <c r="F1659" s="348">
        <f t="shared" ref="F1659:F1662" si="209">ROUND((D1659*E1659),2)</f>
        <v>0</v>
      </c>
    </row>
    <row r="1660" spans="1:15" s="356" customFormat="1" ht="26">
      <c r="A1660" s="534"/>
      <c r="B1660" s="524" t="s">
        <v>3332</v>
      </c>
      <c r="C1660" s="462" t="s">
        <v>418</v>
      </c>
      <c r="D1660" s="466">
        <v>1</v>
      </c>
      <c r="E1660" s="355"/>
      <c r="F1660" s="348">
        <f t="shared" si="209"/>
        <v>0</v>
      </c>
    </row>
    <row r="1661" spans="1:15" s="356" customFormat="1" ht="26">
      <c r="A1661" s="534"/>
      <c r="B1661" s="524" t="s">
        <v>3333</v>
      </c>
      <c r="C1661" s="462" t="s">
        <v>418</v>
      </c>
      <c r="D1661" s="466">
        <v>2</v>
      </c>
      <c r="E1661" s="355"/>
      <c r="F1661" s="348">
        <f t="shared" si="209"/>
        <v>0</v>
      </c>
    </row>
    <row r="1662" spans="1:15" s="356" customFormat="1">
      <c r="A1662" s="534"/>
      <c r="B1662" s="524" t="s">
        <v>3336</v>
      </c>
      <c r="C1662" s="462" t="s">
        <v>418</v>
      </c>
      <c r="D1662" s="466">
        <v>1</v>
      </c>
      <c r="E1662" s="355"/>
      <c r="F1662" s="348">
        <f t="shared" si="209"/>
        <v>0</v>
      </c>
    </row>
    <row r="1663" spans="1:15" s="356" customFormat="1">
      <c r="A1663" s="568"/>
      <c r="B1663" s="524" t="s">
        <v>3352</v>
      </c>
      <c r="C1663" s="462"/>
      <c r="D1663" s="466"/>
      <c r="E1663" s="355"/>
      <c r="F1663" s="492"/>
    </row>
    <row r="1664" spans="1:15" s="356" customFormat="1" ht="104">
      <c r="A1664" s="534"/>
      <c r="B1664" s="524" t="s">
        <v>3338</v>
      </c>
      <c r="C1664" s="462" t="s">
        <v>418</v>
      </c>
      <c r="D1664" s="466">
        <v>1</v>
      </c>
      <c r="E1664" s="355"/>
      <c r="F1664" s="348">
        <f t="shared" ref="F1664:F1671" si="210">ROUND((D1664*E1664),2)</f>
        <v>0</v>
      </c>
    </row>
    <row r="1665" spans="1:15" s="356" customFormat="1" ht="26">
      <c r="A1665" s="534"/>
      <c r="B1665" s="524" t="s">
        <v>3339</v>
      </c>
      <c r="C1665" s="462" t="s">
        <v>418</v>
      </c>
      <c r="D1665" s="466">
        <v>1</v>
      </c>
      <c r="E1665" s="355"/>
      <c r="F1665" s="348">
        <f t="shared" si="210"/>
        <v>0</v>
      </c>
    </row>
    <row r="1666" spans="1:15" s="356" customFormat="1" ht="26">
      <c r="A1666" s="534"/>
      <c r="B1666" s="524" t="s">
        <v>3340</v>
      </c>
      <c r="C1666" s="462" t="s">
        <v>418</v>
      </c>
      <c r="D1666" s="466">
        <v>1</v>
      </c>
      <c r="E1666" s="355"/>
      <c r="F1666" s="348">
        <f t="shared" si="210"/>
        <v>0</v>
      </c>
    </row>
    <row r="1667" spans="1:15" s="356" customFormat="1">
      <c r="A1667" s="534"/>
      <c r="B1667" s="524" t="s">
        <v>3353</v>
      </c>
      <c r="C1667" s="462" t="s">
        <v>418</v>
      </c>
      <c r="D1667" s="466">
        <v>1</v>
      </c>
      <c r="E1667" s="355"/>
      <c r="F1667" s="348">
        <f t="shared" si="210"/>
        <v>0</v>
      </c>
    </row>
    <row r="1668" spans="1:15" s="356" customFormat="1">
      <c r="A1668" s="534"/>
      <c r="B1668" s="524" t="s">
        <v>3342</v>
      </c>
      <c r="C1668" s="462" t="s">
        <v>418</v>
      </c>
      <c r="D1668" s="466">
        <v>1</v>
      </c>
      <c r="E1668" s="355"/>
      <c r="F1668" s="348">
        <f t="shared" si="210"/>
        <v>0</v>
      </c>
    </row>
    <row r="1669" spans="1:15" s="356" customFormat="1">
      <c r="A1669" s="534"/>
      <c r="B1669" s="524" t="s">
        <v>3343</v>
      </c>
      <c r="C1669" s="462" t="s">
        <v>418</v>
      </c>
      <c r="D1669" s="466">
        <v>1</v>
      </c>
      <c r="E1669" s="355"/>
      <c r="F1669" s="348">
        <f t="shared" si="210"/>
        <v>0</v>
      </c>
    </row>
    <row r="1670" spans="1:15" s="356" customFormat="1" ht="26">
      <c r="A1670" s="534"/>
      <c r="B1670" s="524" t="s">
        <v>3344</v>
      </c>
      <c r="C1670" s="462" t="s">
        <v>418</v>
      </c>
      <c r="D1670" s="466">
        <v>1</v>
      </c>
      <c r="E1670" s="355"/>
      <c r="F1670" s="348">
        <f t="shared" si="210"/>
        <v>0</v>
      </c>
    </row>
    <row r="1671" spans="1:15" s="356" customFormat="1" ht="26">
      <c r="A1671" s="534"/>
      <c r="B1671" s="524" t="s">
        <v>3345</v>
      </c>
      <c r="C1671" s="462" t="s">
        <v>418</v>
      </c>
      <c r="D1671" s="466">
        <v>1</v>
      </c>
      <c r="E1671" s="355"/>
      <c r="F1671" s="348">
        <f t="shared" si="210"/>
        <v>0</v>
      </c>
    </row>
    <row r="1672" spans="1:15" s="356" customFormat="1" ht="260">
      <c r="A1672" s="351" t="s">
        <v>3354</v>
      </c>
      <c r="B1672" s="465" t="s">
        <v>3355</v>
      </c>
      <c r="C1672" s="353"/>
      <c r="D1672" s="466"/>
      <c r="E1672" s="355"/>
      <c r="F1672" s="492"/>
    </row>
    <row r="1673" spans="1:15" ht="182">
      <c r="A1673" s="351"/>
      <c r="B1673" s="491" t="s">
        <v>3356</v>
      </c>
      <c r="C1673" s="462" t="s">
        <v>418</v>
      </c>
      <c r="D1673" s="466">
        <v>1</v>
      </c>
      <c r="E1673" s="355"/>
      <c r="F1673" s="348">
        <f t="shared" ref="F1673" si="211">ROUND((D1673*E1673),2)</f>
        <v>0</v>
      </c>
      <c r="G1673" s="467"/>
      <c r="J1673" s="467"/>
      <c r="K1673" s="467"/>
      <c r="L1673" s="467"/>
      <c r="M1673" s="467"/>
      <c r="N1673" s="467"/>
      <c r="O1673" s="467"/>
    </row>
    <row r="1674" spans="1:15" s="356" customFormat="1" ht="39">
      <c r="A1674" s="351" t="s">
        <v>3357</v>
      </c>
      <c r="B1674" s="463" t="s">
        <v>3358</v>
      </c>
      <c r="C1674" s="462"/>
      <c r="D1674" s="466"/>
      <c r="E1674" s="355"/>
      <c r="F1674" s="492"/>
    </row>
    <row r="1675" spans="1:15" s="356" customFormat="1" ht="52">
      <c r="A1675" s="534"/>
      <c r="B1675" s="465" t="s">
        <v>3359</v>
      </c>
      <c r="C1675" s="462" t="s">
        <v>418</v>
      </c>
      <c r="D1675" s="466">
        <v>1</v>
      </c>
      <c r="E1675" s="355"/>
      <c r="F1675" s="348">
        <f t="shared" ref="F1675:F1677" si="212">ROUND((D1675*E1675),2)</f>
        <v>0</v>
      </c>
    </row>
    <row r="1676" spans="1:15" s="356" customFormat="1" ht="39">
      <c r="A1676" s="534"/>
      <c r="B1676" s="465" t="s">
        <v>3360</v>
      </c>
      <c r="C1676" s="462" t="s">
        <v>418</v>
      </c>
      <c r="D1676" s="466">
        <v>2</v>
      </c>
      <c r="E1676" s="355"/>
      <c r="F1676" s="348">
        <f t="shared" si="212"/>
        <v>0</v>
      </c>
    </row>
    <row r="1677" spans="1:15" s="356" customFormat="1" ht="26">
      <c r="A1677" s="534"/>
      <c r="B1677" s="463" t="s">
        <v>3361</v>
      </c>
      <c r="C1677" s="462" t="s">
        <v>418</v>
      </c>
      <c r="D1677" s="466">
        <v>1</v>
      </c>
      <c r="E1677" s="355"/>
      <c r="F1677" s="348">
        <f t="shared" si="212"/>
        <v>0</v>
      </c>
    </row>
    <row r="1678" spans="1:15" s="356" customFormat="1" ht="234">
      <c r="A1678" s="351" t="s">
        <v>3362</v>
      </c>
      <c r="B1678" s="465" t="s">
        <v>3363</v>
      </c>
      <c r="C1678" s="353"/>
      <c r="D1678" s="466"/>
      <c r="E1678" s="355"/>
      <c r="F1678" s="492"/>
    </row>
    <row r="1679" spans="1:15" ht="143">
      <c r="A1679" s="351"/>
      <c r="B1679" s="491" t="s">
        <v>3364</v>
      </c>
      <c r="C1679" s="462" t="s">
        <v>418</v>
      </c>
      <c r="D1679" s="466">
        <v>1</v>
      </c>
      <c r="E1679" s="355"/>
      <c r="F1679" s="348">
        <f t="shared" ref="F1679" si="213">ROUND((D1679*E1679),2)</f>
        <v>0</v>
      </c>
      <c r="G1679" s="467"/>
      <c r="J1679" s="467"/>
      <c r="K1679" s="467"/>
      <c r="L1679" s="467"/>
      <c r="M1679" s="467"/>
      <c r="N1679" s="467"/>
      <c r="O1679" s="467"/>
    </row>
    <row r="1680" spans="1:15" s="356" customFormat="1" ht="39">
      <c r="A1680" s="351" t="s">
        <v>3365</v>
      </c>
      <c r="B1680" s="463" t="s">
        <v>3366</v>
      </c>
      <c r="C1680" s="462"/>
      <c r="D1680" s="466"/>
      <c r="E1680" s="355"/>
      <c r="F1680" s="492"/>
    </row>
    <row r="1681" spans="1:6" s="356" customFormat="1" ht="26">
      <c r="A1681" s="534"/>
      <c r="B1681" s="465" t="s">
        <v>3367</v>
      </c>
      <c r="C1681" s="462" t="s">
        <v>418</v>
      </c>
      <c r="D1681" s="466">
        <v>1</v>
      </c>
      <c r="E1681" s="355"/>
      <c r="F1681" s="348">
        <f t="shared" ref="F1681:F1684" si="214">ROUND((D1681*E1681),2)</f>
        <v>0</v>
      </c>
    </row>
    <row r="1682" spans="1:6" s="356" customFormat="1" ht="26">
      <c r="A1682" s="534"/>
      <c r="B1682" s="465" t="s">
        <v>3368</v>
      </c>
      <c r="C1682" s="462" t="s">
        <v>418</v>
      </c>
      <c r="D1682" s="466">
        <v>1</v>
      </c>
      <c r="E1682" s="355"/>
      <c r="F1682" s="348">
        <f t="shared" si="214"/>
        <v>0</v>
      </c>
    </row>
    <row r="1683" spans="1:6" s="356" customFormat="1" ht="26">
      <c r="A1683" s="534"/>
      <c r="B1683" s="463" t="s">
        <v>3361</v>
      </c>
      <c r="C1683" s="462" t="s">
        <v>418</v>
      </c>
      <c r="D1683" s="466">
        <v>1</v>
      </c>
      <c r="E1683" s="355"/>
      <c r="F1683" s="348">
        <f t="shared" si="214"/>
        <v>0</v>
      </c>
    </row>
    <row r="1684" spans="1:6" s="356" customFormat="1" ht="169">
      <c r="A1684" s="568" t="s">
        <v>3369</v>
      </c>
      <c r="B1684" s="558" t="s">
        <v>3370</v>
      </c>
      <c r="C1684" s="353" t="s">
        <v>418</v>
      </c>
      <c r="D1684" s="466">
        <v>1</v>
      </c>
      <c r="E1684" s="355"/>
      <c r="F1684" s="348">
        <f t="shared" si="214"/>
        <v>0</v>
      </c>
    </row>
    <row r="1685" spans="1:6" s="356" customFormat="1" ht="39">
      <c r="A1685" s="351" t="s">
        <v>3371</v>
      </c>
      <c r="B1685" s="463" t="s">
        <v>3372</v>
      </c>
      <c r="C1685" s="462"/>
      <c r="D1685" s="466"/>
      <c r="E1685" s="355"/>
      <c r="F1685" s="492"/>
    </row>
    <row r="1686" spans="1:6" s="356" customFormat="1" ht="26">
      <c r="A1686" s="534"/>
      <c r="B1686" s="524" t="s">
        <v>3332</v>
      </c>
      <c r="C1686" s="462" t="s">
        <v>418</v>
      </c>
      <c r="D1686" s="466">
        <v>1</v>
      </c>
      <c r="E1686" s="355"/>
      <c r="F1686" s="348">
        <f t="shared" ref="F1686:F1690" si="215">ROUND((D1686*E1686),2)</f>
        <v>0</v>
      </c>
    </row>
    <row r="1687" spans="1:6" s="356" customFormat="1" ht="26">
      <c r="A1687" s="534"/>
      <c r="B1687" s="465" t="s">
        <v>3367</v>
      </c>
      <c r="C1687" s="462" t="s">
        <v>418</v>
      </c>
      <c r="D1687" s="466">
        <v>3</v>
      </c>
      <c r="E1687" s="355"/>
      <c r="F1687" s="348">
        <f t="shared" si="215"/>
        <v>0</v>
      </c>
    </row>
    <row r="1688" spans="1:6" s="356" customFormat="1" ht="26">
      <c r="A1688" s="534"/>
      <c r="B1688" s="465" t="s">
        <v>3368</v>
      </c>
      <c r="C1688" s="462" t="s">
        <v>418</v>
      </c>
      <c r="D1688" s="466">
        <v>1</v>
      </c>
      <c r="E1688" s="355"/>
      <c r="F1688" s="348">
        <f t="shared" si="215"/>
        <v>0</v>
      </c>
    </row>
    <row r="1689" spans="1:6" s="356" customFormat="1" ht="26">
      <c r="A1689" s="534"/>
      <c r="B1689" s="463" t="s">
        <v>3361</v>
      </c>
      <c r="C1689" s="462" t="s">
        <v>418</v>
      </c>
      <c r="D1689" s="466">
        <v>1</v>
      </c>
      <c r="E1689" s="355"/>
      <c r="F1689" s="348">
        <f t="shared" si="215"/>
        <v>0</v>
      </c>
    </row>
    <row r="1690" spans="1:6" s="356" customFormat="1" ht="169">
      <c r="A1690" s="568" t="s">
        <v>3373</v>
      </c>
      <c r="B1690" s="558" t="s">
        <v>3374</v>
      </c>
      <c r="C1690" s="353" t="s">
        <v>418</v>
      </c>
      <c r="D1690" s="466">
        <v>1</v>
      </c>
      <c r="E1690" s="355"/>
      <c r="F1690" s="348">
        <f t="shared" si="215"/>
        <v>0</v>
      </c>
    </row>
    <row r="1691" spans="1:6" s="356" customFormat="1" ht="65">
      <c r="A1691" s="351" t="s">
        <v>3375</v>
      </c>
      <c r="B1691" s="463" t="s">
        <v>3376</v>
      </c>
      <c r="C1691" s="462"/>
      <c r="D1691" s="466"/>
      <c r="E1691" s="355"/>
      <c r="F1691" s="492"/>
    </row>
    <row r="1692" spans="1:6" s="356" customFormat="1" ht="65">
      <c r="A1692" s="534"/>
      <c r="B1692" s="524" t="s">
        <v>3377</v>
      </c>
      <c r="C1692" s="462" t="s">
        <v>418</v>
      </c>
      <c r="D1692" s="466">
        <v>75</v>
      </c>
      <c r="E1692" s="355"/>
      <c r="F1692" s="348">
        <f t="shared" ref="F1692:F1699" si="216">ROUND((D1692*E1692),2)</f>
        <v>0</v>
      </c>
    </row>
    <row r="1693" spans="1:6" s="356" customFormat="1" ht="39">
      <c r="A1693" s="534"/>
      <c r="B1693" s="465" t="s">
        <v>3378</v>
      </c>
      <c r="C1693" s="462" t="s">
        <v>418</v>
      </c>
      <c r="D1693" s="466">
        <v>75</v>
      </c>
      <c r="E1693" s="355"/>
      <c r="F1693" s="348">
        <f t="shared" si="216"/>
        <v>0</v>
      </c>
    </row>
    <row r="1694" spans="1:6" s="356" customFormat="1" ht="39">
      <c r="A1694" s="534"/>
      <c r="B1694" s="465" t="s">
        <v>3379</v>
      </c>
      <c r="C1694" s="462" t="s">
        <v>418</v>
      </c>
      <c r="D1694" s="466">
        <v>75</v>
      </c>
      <c r="E1694" s="355"/>
      <c r="F1694" s="348">
        <f t="shared" si="216"/>
        <v>0</v>
      </c>
    </row>
    <row r="1695" spans="1:6" s="356" customFormat="1" ht="26">
      <c r="A1695" s="534"/>
      <c r="B1695" s="465" t="s">
        <v>3380</v>
      </c>
      <c r="C1695" s="462" t="s">
        <v>418</v>
      </c>
      <c r="D1695" s="466">
        <v>75</v>
      </c>
      <c r="E1695" s="355"/>
      <c r="F1695" s="348">
        <f t="shared" si="216"/>
        <v>0</v>
      </c>
    </row>
    <row r="1696" spans="1:6" s="356" customFormat="1" ht="26">
      <c r="A1696" s="534"/>
      <c r="B1696" s="524" t="s">
        <v>3381</v>
      </c>
      <c r="C1696" s="462" t="s">
        <v>418</v>
      </c>
      <c r="D1696" s="466">
        <v>75</v>
      </c>
      <c r="E1696" s="355"/>
      <c r="F1696" s="348">
        <f t="shared" si="216"/>
        <v>0</v>
      </c>
    </row>
    <row r="1697" spans="1:6" s="356" customFormat="1" ht="26">
      <c r="A1697" s="534"/>
      <c r="B1697" s="524" t="s">
        <v>3382</v>
      </c>
      <c r="C1697" s="462" t="s">
        <v>418</v>
      </c>
      <c r="D1697" s="466">
        <v>75</v>
      </c>
      <c r="E1697" s="355"/>
      <c r="F1697" s="348">
        <f t="shared" si="216"/>
        <v>0</v>
      </c>
    </row>
    <row r="1698" spans="1:6" s="356" customFormat="1" ht="52">
      <c r="A1698" s="534"/>
      <c r="B1698" s="524" t="s">
        <v>3383</v>
      </c>
      <c r="C1698" s="462" t="s">
        <v>418</v>
      </c>
      <c r="D1698" s="466">
        <v>75</v>
      </c>
      <c r="E1698" s="355"/>
      <c r="F1698" s="348">
        <f t="shared" si="216"/>
        <v>0</v>
      </c>
    </row>
    <row r="1699" spans="1:6" s="356" customFormat="1" ht="65">
      <c r="A1699" s="534"/>
      <c r="B1699" s="524" t="s">
        <v>3384</v>
      </c>
      <c r="C1699" s="462" t="s">
        <v>418</v>
      </c>
      <c r="D1699" s="466">
        <v>75</v>
      </c>
      <c r="E1699" s="355"/>
      <c r="F1699" s="348">
        <f t="shared" si="216"/>
        <v>0</v>
      </c>
    </row>
    <row r="1700" spans="1:6" s="356" customFormat="1" ht="91">
      <c r="A1700" s="351" t="s">
        <v>3385</v>
      </c>
      <c r="B1700" s="463" t="s">
        <v>3386</v>
      </c>
      <c r="C1700" s="462"/>
      <c r="D1700" s="466"/>
      <c r="E1700" s="355"/>
      <c r="F1700" s="492"/>
    </row>
    <row r="1701" spans="1:6" s="356" customFormat="1" ht="65">
      <c r="A1701" s="534"/>
      <c r="B1701" s="524" t="s">
        <v>3377</v>
      </c>
      <c r="C1701" s="462" t="s">
        <v>418</v>
      </c>
      <c r="D1701" s="466">
        <f>137-27</f>
        <v>110</v>
      </c>
      <c r="E1701" s="355"/>
      <c r="F1701" s="348">
        <f t="shared" ref="F1701:F1718" si="217">ROUND((D1701*E1701),2)</f>
        <v>0</v>
      </c>
    </row>
    <row r="1702" spans="1:6" s="356" customFormat="1" ht="39">
      <c r="A1702" s="534"/>
      <c r="B1702" s="465" t="s">
        <v>3378</v>
      </c>
      <c r="C1702" s="462" t="s">
        <v>418</v>
      </c>
      <c r="D1702" s="466">
        <f>137-27</f>
        <v>110</v>
      </c>
      <c r="E1702" s="355"/>
      <c r="F1702" s="348">
        <f t="shared" si="217"/>
        <v>0</v>
      </c>
    </row>
    <row r="1703" spans="1:6" s="356" customFormat="1" ht="39">
      <c r="A1703" s="534"/>
      <c r="B1703" s="465" t="s">
        <v>3379</v>
      </c>
      <c r="C1703" s="462" t="s">
        <v>418</v>
      </c>
      <c r="D1703" s="466">
        <f>137-27</f>
        <v>110</v>
      </c>
      <c r="E1703" s="355"/>
      <c r="F1703" s="348">
        <f t="shared" si="217"/>
        <v>0</v>
      </c>
    </row>
    <row r="1704" spans="1:6" s="356" customFormat="1" ht="26">
      <c r="A1704" s="534"/>
      <c r="B1704" s="465" t="s">
        <v>3380</v>
      </c>
      <c r="C1704" s="462" t="s">
        <v>418</v>
      </c>
      <c r="D1704" s="466">
        <v>27</v>
      </c>
      <c r="E1704" s="355"/>
      <c r="F1704" s="348">
        <f t="shared" si="217"/>
        <v>0</v>
      </c>
    </row>
    <row r="1705" spans="1:6" s="356" customFormat="1" ht="26">
      <c r="A1705" s="534"/>
      <c r="B1705" s="524" t="s">
        <v>3381</v>
      </c>
      <c r="C1705" s="462" t="s">
        <v>418</v>
      </c>
      <c r="D1705" s="466">
        <f>137-27</f>
        <v>110</v>
      </c>
      <c r="E1705" s="355"/>
      <c r="F1705" s="348">
        <f t="shared" si="217"/>
        <v>0</v>
      </c>
    </row>
    <row r="1706" spans="1:6" s="356" customFormat="1">
      <c r="A1706" s="534"/>
      <c r="B1706" s="524" t="s">
        <v>3387</v>
      </c>
      <c r="C1706" s="462" t="s">
        <v>418</v>
      </c>
      <c r="D1706" s="466">
        <f>137-27</f>
        <v>110</v>
      </c>
      <c r="E1706" s="355"/>
      <c r="F1706" s="348">
        <f t="shared" si="217"/>
        <v>0</v>
      </c>
    </row>
    <row r="1707" spans="1:6" s="356" customFormat="1" ht="26">
      <c r="A1707" s="534"/>
      <c r="B1707" s="524" t="s">
        <v>3382</v>
      </c>
      <c r="C1707" s="462" t="s">
        <v>418</v>
      </c>
      <c r="D1707" s="466">
        <f>137-27</f>
        <v>110</v>
      </c>
      <c r="E1707" s="355"/>
      <c r="F1707" s="348">
        <f t="shared" si="217"/>
        <v>0</v>
      </c>
    </row>
    <row r="1708" spans="1:6" s="356" customFormat="1" ht="52">
      <c r="A1708" s="534"/>
      <c r="B1708" s="524" t="s">
        <v>3383</v>
      </c>
      <c r="C1708" s="462" t="s">
        <v>418</v>
      </c>
      <c r="D1708" s="466">
        <f>137-27</f>
        <v>110</v>
      </c>
      <c r="E1708" s="355"/>
      <c r="F1708" s="348">
        <f t="shared" si="217"/>
        <v>0</v>
      </c>
    </row>
    <row r="1709" spans="1:6" s="356" customFormat="1" ht="65">
      <c r="A1709" s="534"/>
      <c r="B1709" s="524" t="s">
        <v>3384</v>
      </c>
      <c r="C1709" s="462" t="s">
        <v>418</v>
      </c>
      <c r="D1709" s="466">
        <f>137-27</f>
        <v>110</v>
      </c>
      <c r="E1709" s="355"/>
      <c r="F1709" s="348">
        <f t="shared" si="217"/>
        <v>0</v>
      </c>
    </row>
    <row r="1710" spans="1:6" s="356" customFormat="1" ht="104">
      <c r="A1710" s="568" t="s">
        <v>3388</v>
      </c>
      <c r="B1710" s="555" t="s">
        <v>3389</v>
      </c>
      <c r="C1710" s="462" t="s">
        <v>418</v>
      </c>
      <c r="D1710" s="466">
        <v>2000</v>
      </c>
      <c r="E1710" s="355"/>
      <c r="F1710" s="348">
        <f t="shared" si="217"/>
        <v>0</v>
      </c>
    </row>
    <row r="1711" spans="1:6" s="356" customFormat="1" ht="286">
      <c r="A1711" s="568" t="s">
        <v>3390</v>
      </c>
      <c r="B1711" s="555" t="s">
        <v>3391</v>
      </c>
      <c r="C1711" s="462" t="s">
        <v>418</v>
      </c>
      <c r="D1711" s="466">
        <v>1</v>
      </c>
      <c r="E1711" s="355"/>
      <c r="F1711" s="348">
        <f t="shared" si="217"/>
        <v>0</v>
      </c>
    </row>
    <row r="1712" spans="1:6" s="356" customFormat="1" ht="169">
      <c r="A1712" s="568" t="s">
        <v>3392</v>
      </c>
      <c r="B1712" s="555" t="s">
        <v>3393</v>
      </c>
      <c r="C1712" s="462" t="s">
        <v>418</v>
      </c>
      <c r="D1712" s="466">
        <v>1</v>
      </c>
      <c r="E1712" s="355"/>
      <c r="F1712" s="348">
        <f t="shared" si="217"/>
        <v>0</v>
      </c>
    </row>
    <row r="1713" spans="1:15" s="356" customFormat="1" ht="169">
      <c r="A1713" s="568" t="s">
        <v>3394</v>
      </c>
      <c r="B1713" s="463" t="s">
        <v>3395</v>
      </c>
      <c r="C1713" s="462" t="s">
        <v>418</v>
      </c>
      <c r="D1713" s="466">
        <v>1</v>
      </c>
      <c r="E1713" s="355"/>
      <c r="F1713" s="348">
        <f t="shared" si="217"/>
        <v>0</v>
      </c>
    </row>
    <row r="1714" spans="1:15" s="356" customFormat="1" ht="143">
      <c r="A1714" s="568" t="s">
        <v>3396</v>
      </c>
      <c r="B1714" s="463" t="s">
        <v>3397</v>
      </c>
      <c r="C1714" s="462" t="s">
        <v>418</v>
      </c>
      <c r="D1714" s="466">
        <v>1</v>
      </c>
      <c r="E1714" s="355"/>
      <c r="F1714" s="348">
        <f t="shared" si="217"/>
        <v>0</v>
      </c>
    </row>
    <row r="1715" spans="1:15" s="356" customFormat="1" ht="39">
      <c r="A1715" s="568" t="s">
        <v>3398</v>
      </c>
      <c r="B1715" s="463" t="s">
        <v>3399</v>
      </c>
      <c r="C1715" s="462" t="s">
        <v>418</v>
      </c>
      <c r="D1715" s="466">
        <v>1</v>
      </c>
      <c r="E1715" s="355"/>
      <c r="F1715" s="348">
        <f t="shared" si="217"/>
        <v>0</v>
      </c>
    </row>
    <row r="1716" spans="1:15" s="356" customFormat="1" ht="65">
      <c r="A1716" s="568" t="s">
        <v>3400</v>
      </c>
      <c r="B1716" s="524" t="s">
        <v>3401</v>
      </c>
      <c r="C1716" s="353" t="s">
        <v>418</v>
      </c>
      <c r="D1716" s="466">
        <v>1</v>
      </c>
      <c r="E1716" s="355"/>
      <c r="F1716" s="348">
        <f t="shared" si="217"/>
        <v>0</v>
      </c>
    </row>
    <row r="1717" spans="1:15" s="356" customFormat="1" ht="52">
      <c r="A1717" s="568" t="s">
        <v>3402</v>
      </c>
      <c r="B1717" s="463" t="s">
        <v>1936</v>
      </c>
      <c r="C1717" s="353" t="s">
        <v>418</v>
      </c>
      <c r="D1717" s="466">
        <v>1</v>
      </c>
      <c r="E1717" s="355"/>
      <c r="F1717" s="348">
        <f t="shared" si="217"/>
        <v>0</v>
      </c>
    </row>
    <row r="1718" spans="1:15" s="356" customFormat="1" ht="39">
      <c r="A1718" s="991" t="s">
        <v>3403</v>
      </c>
      <c r="B1718" s="546" t="s">
        <v>3404</v>
      </c>
      <c r="C1718" s="569" t="s">
        <v>418</v>
      </c>
      <c r="D1718" s="570">
        <v>1</v>
      </c>
      <c r="E1718" s="355"/>
      <c r="F1718" s="348">
        <f t="shared" si="217"/>
        <v>0</v>
      </c>
    </row>
    <row r="1719" spans="1:15" s="571" customFormat="1" ht="39">
      <c r="A1719" s="568" t="s">
        <v>3405</v>
      </c>
      <c r="B1719" s="524" t="s">
        <v>2411</v>
      </c>
      <c r="C1719" s="353"/>
      <c r="D1719" s="466"/>
      <c r="E1719" s="355"/>
      <c r="F1719" s="492"/>
    </row>
    <row r="1720" spans="1:15" s="356" customFormat="1" ht="26">
      <c r="A1720" s="534"/>
      <c r="B1720" s="352" t="s">
        <v>3406</v>
      </c>
      <c r="C1720" s="353" t="s">
        <v>418</v>
      </c>
      <c r="D1720" s="466">
        <v>1</v>
      </c>
      <c r="E1720" s="355"/>
      <c r="F1720" s="348">
        <f t="shared" ref="F1720:F1722" si="218">ROUND((D1720*E1720),2)</f>
        <v>0</v>
      </c>
    </row>
    <row r="1721" spans="1:15" s="356" customFormat="1" ht="26">
      <c r="A1721" s="534"/>
      <c r="B1721" s="352" t="s">
        <v>2520</v>
      </c>
      <c r="C1721" s="511" t="s">
        <v>418</v>
      </c>
      <c r="D1721" s="554">
        <v>1</v>
      </c>
      <c r="E1721" s="355"/>
      <c r="F1721" s="348">
        <f t="shared" si="218"/>
        <v>0</v>
      </c>
    </row>
    <row r="1722" spans="1:15" ht="39">
      <c r="A1722" s="992" t="s">
        <v>3407</v>
      </c>
      <c r="B1722" s="525" t="s">
        <v>3408</v>
      </c>
      <c r="C1722" s="515" t="s">
        <v>418</v>
      </c>
      <c r="D1722" s="572">
        <v>350</v>
      </c>
      <c r="E1722" s="504"/>
      <c r="F1722" s="505">
        <f t="shared" si="218"/>
        <v>0</v>
      </c>
      <c r="G1722" s="467"/>
      <c r="J1722" s="467"/>
      <c r="K1722" s="467"/>
      <c r="L1722" s="467"/>
      <c r="M1722" s="467"/>
      <c r="N1722" s="467"/>
      <c r="O1722" s="467"/>
    </row>
    <row r="1723" spans="1:15" s="356" customFormat="1" ht="39">
      <c r="A1723" s="989"/>
      <c r="B1723" s="517" t="s">
        <v>3409</v>
      </c>
      <c r="C1723" s="526"/>
      <c r="D1723" s="481"/>
      <c r="E1723" s="528"/>
      <c r="F1723" s="483">
        <f>SUM(F1724:F1731)</f>
        <v>0</v>
      </c>
    </row>
    <row r="1724" spans="1:15" s="356" customFormat="1" ht="52">
      <c r="A1724" s="659" t="s">
        <v>3410</v>
      </c>
      <c r="B1724" s="573" t="s">
        <v>3411</v>
      </c>
      <c r="C1724" s="507" t="s">
        <v>418</v>
      </c>
      <c r="D1724" s="508">
        <v>1</v>
      </c>
      <c r="E1724" s="509"/>
      <c r="F1724" s="550">
        <f t="shared" ref="F1724:F1731" si="219">ROUND((D1724*E1724),2)</f>
        <v>0</v>
      </c>
    </row>
    <row r="1725" spans="1:15" s="356" customFormat="1" ht="26">
      <c r="A1725" s="568" t="s">
        <v>3412</v>
      </c>
      <c r="B1725" s="463" t="s">
        <v>3413</v>
      </c>
      <c r="C1725" s="462" t="s">
        <v>418</v>
      </c>
      <c r="D1725" s="466">
        <v>1</v>
      </c>
      <c r="E1725" s="355"/>
      <c r="F1725" s="348">
        <f t="shared" si="219"/>
        <v>0</v>
      </c>
    </row>
    <row r="1726" spans="1:15" s="356" customFormat="1" ht="65">
      <c r="A1726" s="351" t="s">
        <v>3414</v>
      </c>
      <c r="B1726" s="464" t="s">
        <v>1620</v>
      </c>
      <c r="C1726" s="462" t="s">
        <v>418</v>
      </c>
      <c r="D1726" s="354">
        <v>1</v>
      </c>
      <c r="E1726" s="355"/>
      <c r="F1726" s="348">
        <f t="shared" si="219"/>
        <v>0</v>
      </c>
    </row>
    <row r="1727" spans="1:15" s="356" customFormat="1" ht="52">
      <c r="A1727" s="351" t="s">
        <v>3415</v>
      </c>
      <c r="B1727" s="524" t="s">
        <v>1622</v>
      </c>
      <c r="C1727" s="353" t="s">
        <v>418</v>
      </c>
      <c r="D1727" s="466">
        <v>1</v>
      </c>
      <c r="E1727" s="355"/>
      <c r="F1727" s="348">
        <f t="shared" si="219"/>
        <v>0</v>
      </c>
    </row>
    <row r="1728" spans="1:15" ht="65">
      <c r="A1728" s="351" t="s">
        <v>3416</v>
      </c>
      <c r="B1728" s="524" t="s">
        <v>3417</v>
      </c>
      <c r="C1728" s="353" t="s">
        <v>418</v>
      </c>
      <c r="D1728" s="466">
        <v>1</v>
      </c>
      <c r="E1728" s="355"/>
      <c r="F1728" s="348">
        <f t="shared" si="219"/>
        <v>0</v>
      </c>
      <c r="G1728" s="467"/>
      <c r="J1728" s="467"/>
      <c r="K1728" s="467"/>
      <c r="L1728" s="467"/>
      <c r="M1728" s="467"/>
      <c r="N1728" s="467"/>
      <c r="O1728" s="467"/>
    </row>
    <row r="1729" spans="1:6" s="356" customFormat="1" ht="52">
      <c r="A1729" s="351" t="s">
        <v>3418</v>
      </c>
      <c r="B1729" s="524" t="s">
        <v>3419</v>
      </c>
      <c r="C1729" s="353" t="s">
        <v>418</v>
      </c>
      <c r="D1729" s="354">
        <v>1</v>
      </c>
      <c r="E1729" s="355"/>
      <c r="F1729" s="348">
        <f t="shared" si="219"/>
        <v>0</v>
      </c>
    </row>
    <row r="1730" spans="1:6" s="356" customFormat="1" ht="52">
      <c r="A1730" s="351" t="s">
        <v>3420</v>
      </c>
      <c r="B1730" s="524" t="s">
        <v>3421</v>
      </c>
      <c r="C1730" s="353" t="s">
        <v>418</v>
      </c>
      <c r="D1730" s="354">
        <v>1</v>
      </c>
      <c r="E1730" s="355"/>
      <c r="F1730" s="348">
        <f t="shared" si="219"/>
        <v>0</v>
      </c>
    </row>
    <row r="1731" spans="1:6" s="356" customFormat="1" ht="91">
      <c r="A1731" s="351" t="s">
        <v>3422</v>
      </c>
      <c r="B1731" s="524" t="s">
        <v>1630</v>
      </c>
      <c r="C1731" s="353" t="s">
        <v>418</v>
      </c>
      <c r="D1731" s="354">
        <v>1</v>
      </c>
      <c r="E1731" s="355"/>
      <c r="F1731" s="348">
        <f t="shared" si="219"/>
        <v>0</v>
      </c>
    </row>
    <row r="1732" spans="1:6" s="356" customFormat="1">
      <c r="A1732" s="574"/>
      <c r="B1732" s="575"/>
      <c r="C1732" s="576"/>
      <c r="D1732" s="577"/>
      <c r="E1732" s="578"/>
      <c r="F1732" s="579"/>
    </row>
  </sheetData>
  <mergeCells count="4">
    <mergeCell ref="A1:A2"/>
    <mergeCell ref="B1:B2"/>
    <mergeCell ref="C1:C2"/>
    <mergeCell ref="D1:F1"/>
  </mergeCells>
  <pageMargins left="0.59055118110236227" right="0.19685039370078741" top="0.59055118110236227" bottom="0.59055118110236227" header="0.19685039370078741" footer="0.19685039370078741"/>
  <pageSetup paperSize="9" scale="51" fitToHeight="2000" orientation="portrait" r:id="rId1"/>
  <headerFooter alignWithMargins="0">
    <oddHeader xml:space="preserve">&amp;L&amp;G&amp;C&amp;"Arial Narrow,Uobičajeno"&amp;8 građevina: OHBP I DNEVNA BOLNICA
lokacija građevine: Osijek, Josipa Huttlera 4, na k.č.br. 6686 k.o. Osijek&amp;R&amp;8 &amp;"Arial Narrow,Uobičajeno"investitor: KLINIČKI BOLNIČKI CENTAR OSIJEK 
</oddHeader>
    <oddFooter>&amp;L&amp;"Arial Narrow,Uobičajeno"&amp;8troškovnik: INSTALACIJA
revizija: R1/12.2018.&amp;C&amp;"Arial Narrow,Uobičajeno"&amp;8&amp;A
&amp;R&amp;"Arial Narrow,Uobičajeno"&amp;8stranica &amp;10&amp;P</oddFooter>
  </headerFooter>
  <rowBreaks count="6" manualBreakCount="6">
    <brk id="44" max="10" man="1"/>
    <brk id="147" max="10" man="1"/>
    <brk id="241" max="10" man="1"/>
    <brk id="317" max="10" man="1"/>
    <brk id="665" max="10" man="1"/>
    <brk id="939" max="10" man="1"/>
  </rowBreaks>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2"/>
  </sheetPr>
  <dimension ref="A1:W1082"/>
  <sheetViews>
    <sheetView view="pageBreakPreview" zoomScale="55" zoomScaleNormal="100" zoomScaleSheetLayoutView="55" workbookViewId="0">
      <pane ySplit="2" topLeftCell="A3" activePane="bottomLeft" state="frozen"/>
      <selection activeCell="C40" sqref="C40"/>
      <selection pane="bottomLeft" activeCell="B110" sqref="B110"/>
    </sheetView>
  </sheetViews>
  <sheetFormatPr defaultColWidth="9.1796875" defaultRowHeight="13"/>
  <cols>
    <col min="1" max="1" width="11.7265625" style="734" customWidth="1"/>
    <col min="2" max="2" width="50.7265625" style="735" customWidth="1"/>
    <col min="3" max="3" width="8.7265625" style="736" customWidth="1"/>
    <col min="4" max="4" width="10.7265625" style="736" customWidth="1"/>
    <col min="5" max="5" width="15.7265625" style="737" customWidth="1"/>
    <col min="6" max="6" width="16.7265625" style="738" customWidth="1"/>
    <col min="7" max="7" width="11" style="303" customWidth="1"/>
    <col min="8" max="13" width="9.453125" style="733" customWidth="1"/>
    <col min="14" max="15" width="9.453125" style="303" customWidth="1"/>
    <col min="16" max="16" width="9.1796875" style="303"/>
    <col min="17" max="17" width="5.453125" style="303" customWidth="1"/>
    <col min="18" max="24" width="12.1796875" style="303" customWidth="1"/>
    <col min="25" max="25" width="5.7265625" style="303" customWidth="1"/>
    <col min="26" max="26" width="7" style="303" customWidth="1"/>
    <col min="27" max="29" width="5.7265625" style="303" customWidth="1"/>
    <col min="30" max="16384" width="9.1796875" style="303"/>
  </cols>
  <sheetData>
    <row r="1" spans="1:6" s="281" customFormat="1" ht="14.5" customHeight="1">
      <c r="A1" s="1091" t="s">
        <v>936</v>
      </c>
      <c r="B1" s="1085" t="s">
        <v>937</v>
      </c>
      <c r="C1" s="1087" t="s">
        <v>938</v>
      </c>
      <c r="D1" s="1088" t="s">
        <v>939</v>
      </c>
      <c r="E1" s="1089"/>
      <c r="F1" s="1090"/>
    </row>
    <row r="2" spans="1:6" s="281" customFormat="1" ht="34">
      <c r="A2" s="1092"/>
      <c r="B2" s="1086"/>
      <c r="C2" s="1086"/>
      <c r="D2" s="282" t="s">
        <v>940</v>
      </c>
      <c r="E2" s="283" t="s">
        <v>941</v>
      </c>
      <c r="F2" s="284" t="s">
        <v>942</v>
      </c>
    </row>
    <row r="3" spans="1:6" s="586" customFormat="1" ht="15.5">
      <c r="A3" s="993"/>
      <c r="B3" s="582" t="s">
        <v>3423</v>
      </c>
      <c r="C3" s="583"/>
      <c r="D3" s="583"/>
      <c r="E3" s="584"/>
      <c r="F3" s="585">
        <f>F4+F40+F145+F152+F171+F236+F334+F448+F520+F562+F578+F607+F647+F730+F818+F857+F877+F896+F929+F954+F972+F983+F1047+F1077</f>
        <v>0</v>
      </c>
    </row>
    <row r="4" spans="1:6" s="484" customFormat="1">
      <c r="A4" s="994" t="s">
        <v>3424</v>
      </c>
      <c r="B4" s="587" t="s">
        <v>3425</v>
      </c>
      <c r="C4" s="588"/>
      <c r="D4" s="588"/>
      <c r="E4" s="589"/>
      <c r="F4" s="590">
        <f>SUM(F5:F39)</f>
        <v>0</v>
      </c>
    </row>
    <row r="5" spans="1:6" s="595" customFormat="1" ht="26">
      <c r="A5" s="591" t="s">
        <v>3426</v>
      </c>
      <c r="B5" s="592" t="s">
        <v>3427</v>
      </c>
      <c r="C5" s="593" t="s">
        <v>418</v>
      </c>
      <c r="D5" s="594">
        <v>1</v>
      </c>
      <c r="E5" s="509"/>
      <c r="F5" s="510">
        <f t="shared" ref="F5:F20" si="0">ROUND((D5*E5),2)</f>
        <v>0</v>
      </c>
    </row>
    <row r="6" spans="1:6" s="595" customFormat="1" ht="78">
      <c r="A6" s="596" t="s">
        <v>3428</v>
      </c>
      <c r="B6" s="597" t="s">
        <v>3429</v>
      </c>
      <c r="C6" s="598" t="s">
        <v>1638</v>
      </c>
      <c r="D6" s="599">
        <v>60</v>
      </c>
      <c r="E6" s="355"/>
      <c r="F6" s="600">
        <f t="shared" si="0"/>
        <v>0</v>
      </c>
    </row>
    <row r="7" spans="1:6" s="595" customFormat="1" ht="78">
      <c r="A7" s="596" t="s">
        <v>3430</v>
      </c>
      <c r="B7" s="597" t="s">
        <v>3431</v>
      </c>
      <c r="C7" s="598" t="s">
        <v>1638</v>
      </c>
      <c r="D7" s="599">
        <v>60</v>
      </c>
      <c r="E7" s="355"/>
      <c r="F7" s="492">
        <f t="shared" si="0"/>
        <v>0</v>
      </c>
    </row>
    <row r="8" spans="1:6" s="595" customFormat="1" ht="52">
      <c r="A8" s="596" t="s">
        <v>3432</v>
      </c>
      <c r="B8" s="597" t="s">
        <v>3433</v>
      </c>
      <c r="C8" s="598" t="s">
        <v>3434</v>
      </c>
      <c r="D8" s="599">
        <v>40</v>
      </c>
      <c r="E8" s="355"/>
      <c r="F8" s="492">
        <f t="shared" si="0"/>
        <v>0</v>
      </c>
    </row>
    <row r="9" spans="1:6" s="595" customFormat="1" ht="65">
      <c r="A9" s="596" t="s">
        <v>3435</v>
      </c>
      <c r="B9" s="597" t="s">
        <v>3436</v>
      </c>
      <c r="C9" s="598" t="s">
        <v>1638</v>
      </c>
      <c r="D9" s="599">
        <v>360</v>
      </c>
      <c r="E9" s="355"/>
      <c r="F9" s="492">
        <f t="shared" si="0"/>
        <v>0</v>
      </c>
    </row>
    <row r="10" spans="1:6" s="595" customFormat="1" ht="65">
      <c r="A10" s="596" t="s">
        <v>3437</v>
      </c>
      <c r="B10" s="597" t="s">
        <v>3438</v>
      </c>
      <c r="C10" s="598" t="s">
        <v>1638</v>
      </c>
      <c r="D10" s="599">
        <v>180</v>
      </c>
      <c r="E10" s="355"/>
      <c r="F10" s="492">
        <f t="shared" si="0"/>
        <v>0</v>
      </c>
    </row>
    <row r="11" spans="1:6" s="595" customFormat="1" ht="39">
      <c r="A11" s="596" t="s">
        <v>3439</v>
      </c>
      <c r="B11" s="601" t="s">
        <v>3440</v>
      </c>
      <c r="C11" s="598" t="s">
        <v>0</v>
      </c>
      <c r="D11" s="599">
        <v>3</v>
      </c>
      <c r="E11" s="355"/>
      <c r="F11" s="492">
        <f t="shared" si="0"/>
        <v>0</v>
      </c>
    </row>
    <row r="12" spans="1:6" s="595" customFormat="1" ht="39">
      <c r="A12" s="596" t="s">
        <v>3441</v>
      </c>
      <c r="B12" s="601" t="s">
        <v>3442</v>
      </c>
      <c r="C12" s="598" t="s">
        <v>0</v>
      </c>
      <c r="D12" s="599">
        <v>3</v>
      </c>
      <c r="E12" s="355"/>
      <c r="F12" s="492">
        <f t="shared" si="0"/>
        <v>0</v>
      </c>
    </row>
    <row r="13" spans="1:6" s="595" customFormat="1" ht="78">
      <c r="A13" s="596" t="s">
        <v>3443</v>
      </c>
      <c r="B13" s="597" t="s">
        <v>3444</v>
      </c>
      <c r="C13" s="598" t="s">
        <v>0</v>
      </c>
      <c r="D13" s="599">
        <v>3</v>
      </c>
      <c r="E13" s="355"/>
      <c r="F13" s="492">
        <f t="shared" si="0"/>
        <v>0</v>
      </c>
    </row>
    <row r="14" spans="1:6" s="595" customFormat="1" ht="78">
      <c r="A14" s="596" t="s">
        <v>3445</v>
      </c>
      <c r="B14" s="597" t="s">
        <v>3446</v>
      </c>
      <c r="C14" s="598" t="s">
        <v>0</v>
      </c>
      <c r="D14" s="599">
        <v>3</v>
      </c>
      <c r="E14" s="355"/>
      <c r="F14" s="492">
        <f t="shared" si="0"/>
        <v>0</v>
      </c>
    </row>
    <row r="15" spans="1:6" s="595" customFormat="1" ht="65">
      <c r="A15" s="596" t="s">
        <v>3447</v>
      </c>
      <c r="B15" s="597" t="s">
        <v>3448</v>
      </c>
      <c r="C15" s="598" t="s">
        <v>3434</v>
      </c>
      <c r="D15" s="599">
        <v>4</v>
      </c>
      <c r="E15" s="355"/>
      <c r="F15" s="492">
        <f t="shared" si="0"/>
        <v>0</v>
      </c>
    </row>
    <row r="16" spans="1:6" s="595" customFormat="1" ht="26">
      <c r="A16" s="596" t="s">
        <v>3449</v>
      </c>
      <c r="B16" s="602" t="s">
        <v>3450</v>
      </c>
      <c r="C16" s="598" t="s">
        <v>3434</v>
      </c>
      <c r="D16" s="603">
        <v>90</v>
      </c>
      <c r="E16" s="355"/>
      <c r="F16" s="492">
        <f t="shared" si="0"/>
        <v>0</v>
      </c>
    </row>
    <row r="17" spans="1:6" s="595" customFormat="1" ht="39">
      <c r="A17" s="596" t="s">
        <v>3451</v>
      </c>
      <c r="B17" s="602" t="s">
        <v>3452</v>
      </c>
      <c r="C17" s="598" t="s">
        <v>3434</v>
      </c>
      <c r="D17" s="603">
        <v>30</v>
      </c>
      <c r="E17" s="355"/>
      <c r="F17" s="492">
        <f t="shared" si="0"/>
        <v>0</v>
      </c>
    </row>
    <row r="18" spans="1:6" s="595" customFormat="1" ht="104">
      <c r="A18" s="596" t="s">
        <v>3453</v>
      </c>
      <c r="B18" s="602" t="s">
        <v>3454</v>
      </c>
      <c r="C18" s="604" t="s">
        <v>0</v>
      </c>
      <c r="D18" s="603">
        <v>6</v>
      </c>
      <c r="E18" s="355"/>
      <c r="F18" s="492">
        <f t="shared" si="0"/>
        <v>0</v>
      </c>
    </row>
    <row r="19" spans="1:6" s="595" customFormat="1" ht="117">
      <c r="A19" s="596" t="s">
        <v>3455</v>
      </c>
      <c r="B19" s="602" t="s">
        <v>3456</v>
      </c>
      <c r="C19" s="604" t="s">
        <v>0</v>
      </c>
      <c r="D19" s="603">
        <v>12</v>
      </c>
      <c r="E19" s="355"/>
      <c r="F19" s="492">
        <f t="shared" si="0"/>
        <v>0</v>
      </c>
    </row>
    <row r="20" spans="1:6" s="595" customFormat="1" ht="91">
      <c r="A20" s="596" t="s">
        <v>3457</v>
      </c>
      <c r="B20" s="597" t="s">
        <v>3458</v>
      </c>
      <c r="C20" s="598" t="s">
        <v>418</v>
      </c>
      <c r="D20" s="599">
        <v>1</v>
      </c>
      <c r="E20" s="355"/>
      <c r="F20" s="492">
        <f t="shared" si="0"/>
        <v>0</v>
      </c>
    </row>
    <row r="21" spans="1:6" s="595" customFormat="1">
      <c r="A21" s="596" t="s">
        <v>3459</v>
      </c>
      <c r="B21" s="605" t="s">
        <v>3460</v>
      </c>
      <c r="C21" s="598"/>
      <c r="D21" s="599"/>
      <c r="E21" s="355"/>
      <c r="F21" s="492"/>
    </row>
    <row r="22" spans="1:6" s="595" customFormat="1" ht="39">
      <c r="A22" s="606" t="s">
        <v>3461</v>
      </c>
      <c r="B22" s="602" t="s">
        <v>3462</v>
      </c>
      <c r="C22" s="604" t="s">
        <v>1638</v>
      </c>
      <c r="D22" s="603">
        <v>360</v>
      </c>
      <c r="E22" s="355"/>
      <c r="F22" s="492">
        <f t="shared" ref="F22:F39" si="1">ROUND((D22*E22),2)</f>
        <v>0</v>
      </c>
    </row>
    <row r="23" spans="1:6" s="595" customFormat="1" ht="52">
      <c r="A23" s="606" t="s">
        <v>3463</v>
      </c>
      <c r="B23" s="602" t="s">
        <v>3464</v>
      </c>
      <c r="C23" s="604" t="s">
        <v>1638</v>
      </c>
      <c r="D23" s="603">
        <v>120</v>
      </c>
      <c r="E23" s="355"/>
      <c r="F23" s="492">
        <f t="shared" si="1"/>
        <v>0</v>
      </c>
    </row>
    <row r="24" spans="1:6" s="595" customFormat="1" ht="26">
      <c r="A24" s="606" t="s">
        <v>3465</v>
      </c>
      <c r="B24" s="602" t="s">
        <v>3466</v>
      </c>
      <c r="C24" s="598" t="s">
        <v>1638</v>
      </c>
      <c r="D24" s="599">
        <v>60</v>
      </c>
      <c r="E24" s="355"/>
      <c r="F24" s="492">
        <f t="shared" si="1"/>
        <v>0</v>
      </c>
    </row>
    <row r="25" spans="1:6" s="595" customFormat="1" ht="26">
      <c r="A25" s="606" t="s">
        <v>3467</v>
      </c>
      <c r="B25" s="602" t="s">
        <v>3468</v>
      </c>
      <c r="C25" s="598" t="s">
        <v>1638</v>
      </c>
      <c r="D25" s="599">
        <v>60</v>
      </c>
      <c r="E25" s="355"/>
      <c r="F25" s="492">
        <f t="shared" si="1"/>
        <v>0</v>
      </c>
    </row>
    <row r="26" spans="1:6" s="595" customFormat="1" ht="52">
      <c r="A26" s="606" t="s">
        <v>3469</v>
      </c>
      <c r="B26" s="602" t="s">
        <v>3470</v>
      </c>
      <c r="C26" s="598" t="s">
        <v>0</v>
      </c>
      <c r="D26" s="599">
        <v>12</v>
      </c>
      <c r="E26" s="355"/>
      <c r="F26" s="492">
        <f t="shared" si="1"/>
        <v>0</v>
      </c>
    </row>
    <row r="27" spans="1:6" s="595" customFormat="1" ht="52">
      <c r="A27" s="606" t="s">
        <v>3471</v>
      </c>
      <c r="B27" s="602" t="s">
        <v>3472</v>
      </c>
      <c r="C27" s="598" t="s">
        <v>0</v>
      </c>
      <c r="D27" s="599">
        <v>4</v>
      </c>
      <c r="E27" s="355"/>
      <c r="F27" s="492">
        <f t="shared" si="1"/>
        <v>0</v>
      </c>
    </row>
    <row r="28" spans="1:6" s="595" customFormat="1" ht="26">
      <c r="A28" s="606" t="s">
        <v>3473</v>
      </c>
      <c r="B28" s="602" t="s">
        <v>3474</v>
      </c>
      <c r="C28" s="604" t="s">
        <v>1638</v>
      </c>
      <c r="D28" s="603">
        <v>360</v>
      </c>
      <c r="E28" s="355"/>
      <c r="F28" s="492">
        <f t="shared" si="1"/>
        <v>0</v>
      </c>
    </row>
    <row r="29" spans="1:6" s="595" customFormat="1" ht="26">
      <c r="A29" s="606" t="s">
        <v>3475</v>
      </c>
      <c r="B29" s="602" t="s">
        <v>3476</v>
      </c>
      <c r="C29" s="604" t="s">
        <v>1638</v>
      </c>
      <c r="D29" s="603">
        <v>360</v>
      </c>
      <c r="E29" s="355"/>
      <c r="F29" s="492">
        <f t="shared" si="1"/>
        <v>0</v>
      </c>
    </row>
    <row r="30" spans="1:6" s="595" customFormat="1" ht="26">
      <c r="A30" s="606" t="s">
        <v>3477</v>
      </c>
      <c r="B30" s="602" t="s">
        <v>3478</v>
      </c>
      <c r="C30" s="604" t="s">
        <v>1638</v>
      </c>
      <c r="D30" s="603">
        <v>120</v>
      </c>
      <c r="E30" s="355"/>
      <c r="F30" s="492">
        <f t="shared" si="1"/>
        <v>0</v>
      </c>
    </row>
    <row r="31" spans="1:6" s="595" customFormat="1" ht="39">
      <c r="A31" s="606" t="s">
        <v>3479</v>
      </c>
      <c r="B31" s="602" t="s">
        <v>3480</v>
      </c>
      <c r="C31" s="604" t="s">
        <v>0</v>
      </c>
      <c r="D31" s="603">
        <v>12</v>
      </c>
      <c r="E31" s="355"/>
      <c r="F31" s="492">
        <f t="shared" si="1"/>
        <v>0</v>
      </c>
    </row>
    <row r="32" spans="1:6" s="595" customFormat="1" ht="39">
      <c r="A32" s="606" t="s">
        <v>3481</v>
      </c>
      <c r="B32" s="602" t="s">
        <v>3482</v>
      </c>
      <c r="C32" s="604" t="s">
        <v>0</v>
      </c>
      <c r="D32" s="603">
        <v>4</v>
      </c>
      <c r="E32" s="355"/>
      <c r="F32" s="492">
        <f t="shared" si="1"/>
        <v>0</v>
      </c>
    </row>
    <row r="33" spans="1:6" s="595" customFormat="1" ht="91">
      <c r="A33" s="606" t="s">
        <v>3483</v>
      </c>
      <c r="B33" s="602" t="s">
        <v>3484</v>
      </c>
      <c r="C33" s="604" t="s">
        <v>418</v>
      </c>
      <c r="D33" s="603">
        <v>3</v>
      </c>
      <c r="E33" s="355"/>
      <c r="F33" s="492">
        <f t="shared" si="1"/>
        <v>0</v>
      </c>
    </row>
    <row r="34" spans="1:6" s="595" customFormat="1" ht="26">
      <c r="A34" s="606" t="s">
        <v>3485</v>
      </c>
      <c r="B34" s="602" t="s">
        <v>3486</v>
      </c>
      <c r="C34" s="604" t="s">
        <v>1638</v>
      </c>
      <c r="D34" s="603">
        <v>60</v>
      </c>
      <c r="E34" s="355"/>
      <c r="F34" s="492">
        <f t="shared" si="1"/>
        <v>0</v>
      </c>
    </row>
    <row r="35" spans="1:6" s="595" customFormat="1" ht="39">
      <c r="A35" s="606" t="s">
        <v>3487</v>
      </c>
      <c r="B35" s="602" t="s">
        <v>3488</v>
      </c>
      <c r="C35" s="604" t="s">
        <v>0</v>
      </c>
      <c r="D35" s="603">
        <v>3</v>
      </c>
      <c r="E35" s="355"/>
      <c r="F35" s="492">
        <f t="shared" si="1"/>
        <v>0</v>
      </c>
    </row>
    <row r="36" spans="1:6" s="595" customFormat="1" ht="26">
      <c r="A36" s="606" t="s">
        <v>3489</v>
      </c>
      <c r="B36" s="602" t="s">
        <v>3490</v>
      </c>
      <c r="C36" s="604" t="s">
        <v>418</v>
      </c>
      <c r="D36" s="603">
        <v>3</v>
      </c>
      <c r="E36" s="355"/>
      <c r="F36" s="492">
        <f t="shared" si="1"/>
        <v>0</v>
      </c>
    </row>
    <row r="37" spans="1:6" s="595" customFormat="1" ht="26">
      <c r="A37" s="606" t="s">
        <v>3491</v>
      </c>
      <c r="B37" s="602" t="s">
        <v>3492</v>
      </c>
      <c r="C37" s="604" t="s">
        <v>418</v>
      </c>
      <c r="D37" s="603">
        <v>3</v>
      </c>
      <c r="E37" s="355"/>
      <c r="F37" s="492">
        <f t="shared" si="1"/>
        <v>0</v>
      </c>
    </row>
    <row r="38" spans="1:6" s="595" customFormat="1" ht="26">
      <c r="A38" s="606" t="s">
        <v>3493</v>
      </c>
      <c r="B38" s="602" t="s">
        <v>3494</v>
      </c>
      <c r="C38" s="604" t="s">
        <v>0</v>
      </c>
      <c r="D38" s="603">
        <v>9</v>
      </c>
      <c r="E38" s="355"/>
      <c r="F38" s="492">
        <f t="shared" si="1"/>
        <v>0</v>
      </c>
    </row>
    <row r="39" spans="1:6" s="595" customFormat="1" ht="26">
      <c r="A39" s="607" t="s">
        <v>3495</v>
      </c>
      <c r="B39" s="608" t="s">
        <v>3496</v>
      </c>
      <c r="C39" s="609" t="s">
        <v>0</v>
      </c>
      <c r="D39" s="610">
        <v>9</v>
      </c>
      <c r="E39" s="504"/>
      <c r="F39" s="548">
        <f t="shared" si="1"/>
        <v>0</v>
      </c>
    </row>
    <row r="40" spans="1:6" s="595" customFormat="1">
      <c r="A40" s="995" t="s">
        <v>3497</v>
      </c>
      <c r="B40" s="611" t="s">
        <v>3498</v>
      </c>
      <c r="C40" s="612"/>
      <c r="D40" s="612"/>
      <c r="E40" s="613"/>
      <c r="F40" s="614">
        <f>SUM(F42:F144)</f>
        <v>0</v>
      </c>
    </row>
    <row r="41" spans="1:6" s="595" customFormat="1">
      <c r="A41" s="615"/>
      <c r="B41" s="616" t="s">
        <v>3499</v>
      </c>
      <c r="C41" s="617"/>
      <c r="D41" s="617"/>
      <c r="E41" s="618"/>
      <c r="F41" s="619"/>
    </row>
    <row r="42" spans="1:6" s="595" customFormat="1" ht="377">
      <c r="A42" s="620" t="s">
        <v>3500</v>
      </c>
      <c r="B42" s="621" t="s">
        <v>3501</v>
      </c>
      <c r="C42" s="622"/>
      <c r="D42" s="466"/>
      <c r="E42" s="355"/>
      <c r="F42" s="492"/>
    </row>
    <row r="43" spans="1:6" s="595" customFormat="1" ht="364">
      <c r="A43" s="623" t="s">
        <v>3502</v>
      </c>
      <c r="B43" s="624" t="s">
        <v>3503</v>
      </c>
      <c r="C43" s="622"/>
      <c r="D43" s="466"/>
      <c r="E43" s="355"/>
      <c r="F43" s="492"/>
    </row>
    <row r="44" spans="1:6" s="595" customFormat="1" ht="78">
      <c r="A44" s="625"/>
      <c r="B44" s="626" t="s">
        <v>3504</v>
      </c>
      <c r="C44" s="627" t="s">
        <v>3505</v>
      </c>
      <c r="D44" s="628">
        <v>2</v>
      </c>
      <c r="E44" s="355"/>
      <c r="F44" s="492">
        <f t="shared" ref="F44:F51" si="2">ROUND((D44*E44),2)</f>
        <v>0</v>
      </c>
    </row>
    <row r="45" spans="1:6" s="595" customFormat="1" ht="351">
      <c r="A45" s="623" t="s">
        <v>3506</v>
      </c>
      <c r="B45" s="624" t="s">
        <v>3507</v>
      </c>
      <c r="C45" s="627" t="s">
        <v>3505</v>
      </c>
      <c r="D45" s="628">
        <v>1</v>
      </c>
      <c r="E45" s="355"/>
      <c r="F45" s="492">
        <f t="shared" si="2"/>
        <v>0</v>
      </c>
    </row>
    <row r="46" spans="1:6" s="595" customFormat="1" ht="351">
      <c r="A46" s="623" t="s">
        <v>3508</v>
      </c>
      <c r="B46" s="624" t="s">
        <v>3509</v>
      </c>
      <c r="C46" s="627" t="s">
        <v>418</v>
      </c>
      <c r="D46" s="628">
        <v>1</v>
      </c>
      <c r="E46" s="355"/>
      <c r="F46" s="492">
        <f t="shared" si="2"/>
        <v>0</v>
      </c>
    </row>
    <row r="47" spans="1:6" s="595" customFormat="1" ht="169">
      <c r="A47" s="623" t="s">
        <v>3510</v>
      </c>
      <c r="B47" s="624" t="s">
        <v>3511</v>
      </c>
      <c r="C47" s="627" t="s">
        <v>418</v>
      </c>
      <c r="D47" s="628">
        <v>1</v>
      </c>
      <c r="E47" s="355"/>
      <c r="F47" s="492">
        <f t="shared" si="2"/>
        <v>0</v>
      </c>
    </row>
    <row r="48" spans="1:6" s="595" customFormat="1" ht="221">
      <c r="A48" s="620" t="s">
        <v>3512</v>
      </c>
      <c r="B48" s="626" t="s">
        <v>3513</v>
      </c>
      <c r="C48" s="627" t="s">
        <v>418</v>
      </c>
      <c r="D48" s="628">
        <v>1</v>
      </c>
      <c r="E48" s="355"/>
      <c r="F48" s="492">
        <f t="shared" si="2"/>
        <v>0</v>
      </c>
    </row>
    <row r="49" spans="1:6" s="595" customFormat="1" ht="104">
      <c r="A49" s="620" t="s">
        <v>3514</v>
      </c>
      <c r="B49" s="629" t="s">
        <v>3515</v>
      </c>
      <c r="C49" s="627" t="s">
        <v>418</v>
      </c>
      <c r="D49" s="628">
        <v>1</v>
      </c>
      <c r="E49" s="355"/>
      <c r="F49" s="492">
        <f t="shared" si="2"/>
        <v>0</v>
      </c>
    </row>
    <row r="50" spans="1:6" s="595" customFormat="1" ht="117">
      <c r="A50" s="620" t="s">
        <v>3516</v>
      </c>
      <c r="B50" s="629" t="s">
        <v>3517</v>
      </c>
      <c r="C50" s="627" t="s">
        <v>418</v>
      </c>
      <c r="D50" s="628">
        <v>1</v>
      </c>
      <c r="E50" s="355"/>
      <c r="F50" s="492">
        <f t="shared" si="2"/>
        <v>0</v>
      </c>
    </row>
    <row r="51" spans="1:6" s="595" customFormat="1" ht="169">
      <c r="A51" s="620" t="s">
        <v>3518</v>
      </c>
      <c r="B51" s="629" t="s">
        <v>3519</v>
      </c>
      <c r="C51" s="627" t="s">
        <v>418</v>
      </c>
      <c r="D51" s="628">
        <v>1</v>
      </c>
      <c r="E51" s="355"/>
      <c r="F51" s="492">
        <f t="shared" si="2"/>
        <v>0</v>
      </c>
    </row>
    <row r="52" spans="1:6" s="595" customFormat="1">
      <c r="A52" s="620" t="s">
        <v>3520</v>
      </c>
      <c r="B52" s="630" t="s">
        <v>3521</v>
      </c>
      <c r="C52" s="631"/>
      <c r="D52" s="632"/>
      <c r="E52" s="355"/>
      <c r="F52" s="492"/>
    </row>
    <row r="53" spans="1:6" s="595" customFormat="1" ht="26">
      <c r="A53" s="633" t="s">
        <v>3522</v>
      </c>
      <c r="B53" s="634" t="s">
        <v>3523</v>
      </c>
      <c r="C53" s="635" t="s">
        <v>418</v>
      </c>
      <c r="D53" s="636">
        <v>1</v>
      </c>
      <c r="E53" s="355"/>
      <c r="F53" s="492">
        <f>ROUND((D53*E53),2)</f>
        <v>0</v>
      </c>
    </row>
    <row r="54" spans="1:6" s="595" customFormat="1" ht="26">
      <c r="A54" s="633" t="s">
        <v>3524</v>
      </c>
      <c r="B54" s="634" t="s">
        <v>3525</v>
      </c>
      <c r="C54" s="635" t="s">
        <v>418</v>
      </c>
      <c r="D54" s="636">
        <v>1</v>
      </c>
      <c r="E54" s="355"/>
      <c r="F54" s="492">
        <f>ROUND((D54*E54),2)</f>
        <v>0</v>
      </c>
    </row>
    <row r="55" spans="1:6" s="595" customFormat="1" ht="26">
      <c r="A55" s="633" t="s">
        <v>3526</v>
      </c>
      <c r="B55" s="634" t="s">
        <v>3527</v>
      </c>
      <c r="C55" s="635" t="s">
        <v>418</v>
      </c>
      <c r="D55" s="636">
        <v>1</v>
      </c>
      <c r="E55" s="355"/>
      <c r="F55" s="492">
        <f>ROUND((D55*E55),2)</f>
        <v>0</v>
      </c>
    </row>
    <row r="56" spans="1:6" s="595" customFormat="1" ht="26">
      <c r="A56" s="633" t="s">
        <v>3528</v>
      </c>
      <c r="B56" s="634" t="s">
        <v>3529</v>
      </c>
      <c r="C56" s="635" t="s">
        <v>418</v>
      </c>
      <c r="D56" s="636">
        <v>1</v>
      </c>
      <c r="E56" s="355"/>
      <c r="F56" s="492">
        <f>ROUND((D56*E56),2)</f>
        <v>0</v>
      </c>
    </row>
    <row r="57" spans="1:6" s="595" customFormat="1">
      <c r="A57" s="596" t="s">
        <v>3530</v>
      </c>
      <c r="B57" s="630" t="s">
        <v>3531</v>
      </c>
      <c r="C57" s="631"/>
      <c r="D57" s="632"/>
      <c r="E57" s="355"/>
      <c r="F57" s="492"/>
    </row>
    <row r="58" spans="1:6" s="595" customFormat="1" ht="26">
      <c r="A58" s="606" t="s">
        <v>3532</v>
      </c>
      <c r="B58" s="626" t="s">
        <v>3533</v>
      </c>
      <c r="C58" s="627" t="s">
        <v>418</v>
      </c>
      <c r="D58" s="628">
        <v>1</v>
      </c>
      <c r="E58" s="355"/>
      <c r="F58" s="492">
        <f>ROUND((D58*E58),2)</f>
        <v>0</v>
      </c>
    </row>
    <row r="59" spans="1:6" s="595" customFormat="1" ht="26">
      <c r="A59" s="606" t="s">
        <v>3534</v>
      </c>
      <c r="B59" s="626" t="s">
        <v>3535</v>
      </c>
      <c r="C59" s="627" t="s">
        <v>418</v>
      </c>
      <c r="D59" s="628">
        <v>1</v>
      </c>
      <c r="E59" s="355"/>
      <c r="F59" s="492">
        <f>ROUND((D59*E59),2)</f>
        <v>0</v>
      </c>
    </row>
    <row r="60" spans="1:6" s="595" customFormat="1">
      <c r="A60" s="596" t="s">
        <v>3536</v>
      </c>
      <c r="B60" s="630" t="s">
        <v>3537</v>
      </c>
      <c r="C60" s="631"/>
      <c r="D60" s="632"/>
      <c r="E60" s="355"/>
      <c r="F60" s="492"/>
    </row>
    <row r="61" spans="1:6" s="595" customFormat="1" ht="104">
      <c r="A61" s="606" t="s">
        <v>3538</v>
      </c>
      <c r="B61" s="626" t="s">
        <v>3539</v>
      </c>
      <c r="C61" s="627" t="s">
        <v>418</v>
      </c>
      <c r="D61" s="628">
        <v>1</v>
      </c>
      <c r="E61" s="355"/>
      <c r="F61" s="492">
        <f>ROUND((D61*E61),2)</f>
        <v>0</v>
      </c>
    </row>
    <row r="62" spans="1:6" s="595" customFormat="1">
      <c r="A62" s="625"/>
      <c r="B62" s="637" t="s">
        <v>3540</v>
      </c>
      <c r="C62" s="622"/>
      <c r="D62" s="466"/>
      <c r="E62" s="355"/>
      <c r="F62" s="492"/>
    </row>
    <row r="63" spans="1:6" s="595" customFormat="1" ht="403">
      <c r="A63" s="620" t="s">
        <v>3541</v>
      </c>
      <c r="B63" s="620" t="s">
        <v>3542</v>
      </c>
      <c r="C63" s="622"/>
      <c r="D63" s="466"/>
      <c r="E63" s="355"/>
      <c r="F63" s="492"/>
    </row>
    <row r="64" spans="1:6" s="595" customFormat="1" ht="169">
      <c r="A64" s="623" t="s">
        <v>3543</v>
      </c>
      <c r="B64" s="638" t="s">
        <v>3544</v>
      </c>
      <c r="C64" s="631" t="s">
        <v>418</v>
      </c>
      <c r="D64" s="632">
        <v>1</v>
      </c>
      <c r="E64" s="355"/>
      <c r="F64" s="492">
        <f>ROUND((D64*E64),2)</f>
        <v>0</v>
      </c>
    </row>
    <row r="65" spans="1:6" s="595" customFormat="1" ht="377">
      <c r="A65" s="623" t="s">
        <v>3545</v>
      </c>
      <c r="B65" s="638" t="s">
        <v>3546</v>
      </c>
      <c r="C65" s="622"/>
      <c r="D65" s="466"/>
      <c r="E65" s="355"/>
      <c r="F65" s="492"/>
    </row>
    <row r="66" spans="1:6" s="595" customFormat="1" ht="299">
      <c r="A66" s="625"/>
      <c r="B66" s="620" t="s">
        <v>3547</v>
      </c>
      <c r="C66" s="631"/>
      <c r="D66" s="639"/>
      <c r="E66" s="355"/>
      <c r="F66" s="492"/>
    </row>
    <row r="67" spans="1:6" s="595" customFormat="1" ht="403">
      <c r="A67" s="625"/>
      <c r="B67" s="620" t="s">
        <v>3548</v>
      </c>
      <c r="C67" s="622"/>
      <c r="D67" s="466"/>
      <c r="E67" s="355"/>
      <c r="F67" s="492"/>
    </row>
    <row r="68" spans="1:6" s="595" customFormat="1" ht="130">
      <c r="A68" s="625"/>
      <c r="B68" s="620" t="s">
        <v>3549</v>
      </c>
      <c r="C68" s="631" t="s">
        <v>418</v>
      </c>
      <c r="D68" s="632">
        <v>2</v>
      </c>
      <c r="E68" s="640"/>
      <c r="F68" s="492">
        <f>ROUND((D68*E68),2)</f>
        <v>0</v>
      </c>
    </row>
    <row r="69" spans="1:6" s="595" customFormat="1" ht="377">
      <c r="A69" s="623" t="s">
        <v>3550</v>
      </c>
      <c r="B69" s="638" t="s">
        <v>3551</v>
      </c>
      <c r="C69" s="631"/>
      <c r="D69" s="639"/>
      <c r="E69" s="355"/>
      <c r="F69" s="492"/>
    </row>
    <row r="70" spans="1:6" s="595" customFormat="1" ht="312">
      <c r="A70" s="625"/>
      <c r="B70" s="620" t="s">
        <v>3552</v>
      </c>
      <c r="C70" s="622"/>
      <c r="D70" s="466"/>
      <c r="E70" s="355"/>
      <c r="F70" s="492"/>
    </row>
    <row r="71" spans="1:6" s="595" customFormat="1" ht="143">
      <c r="A71" s="625"/>
      <c r="B71" s="626" t="s">
        <v>3553</v>
      </c>
      <c r="C71" s="631" t="s">
        <v>3505</v>
      </c>
      <c r="D71" s="632">
        <v>3</v>
      </c>
      <c r="E71" s="355"/>
      <c r="F71" s="492">
        <f>ROUND((D71*E71),2)</f>
        <v>0</v>
      </c>
    </row>
    <row r="72" spans="1:6" s="595" customFormat="1" ht="169">
      <c r="A72" s="620" t="s">
        <v>3554</v>
      </c>
      <c r="B72" s="638" t="s">
        <v>3555</v>
      </c>
      <c r="C72" s="631" t="s">
        <v>3505</v>
      </c>
      <c r="D72" s="632">
        <v>1</v>
      </c>
      <c r="E72" s="355"/>
      <c r="F72" s="492">
        <f>ROUND((D72*E72),2)</f>
        <v>0</v>
      </c>
    </row>
    <row r="73" spans="1:6" s="595" customFormat="1" ht="409.5">
      <c r="A73" s="620" t="s">
        <v>3556</v>
      </c>
      <c r="B73" s="638" t="s">
        <v>3557</v>
      </c>
      <c r="C73" s="622"/>
      <c r="D73" s="466"/>
      <c r="E73" s="355"/>
      <c r="F73" s="492"/>
    </row>
    <row r="74" spans="1:6" s="595" customFormat="1" ht="117">
      <c r="A74" s="625"/>
      <c r="B74" s="620" t="s">
        <v>3558</v>
      </c>
      <c r="C74" s="631" t="s">
        <v>3505</v>
      </c>
      <c r="D74" s="632">
        <v>1</v>
      </c>
      <c r="E74" s="355"/>
      <c r="F74" s="492">
        <f>ROUND((D74*E74),2)</f>
        <v>0</v>
      </c>
    </row>
    <row r="75" spans="1:6" s="595" customFormat="1" ht="26">
      <c r="A75" s="620" t="s">
        <v>3559</v>
      </c>
      <c r="B75" s="638" t="s">
        <v>3560</v>
      </c>
      <c r="C75" s="622"/>
      <c r="D75" s="466"/>
      <c r="E75" s="355"/>
      <c r="F75" s="492"/>
    </row>
    <row r="76" spans="1:6" s="595" customFormat="1" ht="273">
      <c r="A76" s="623" t="s">
        <v>3561</v>
      </c>
      <c r="B76" s="620" t="s">
        <v>3562</v>
      </c>
      <c r="C76" s="627" t="s">
        <v>418</v>
      </c>
      <c r="D76" s="628">
        <v>2</v>
      </c>
      <c r="E76" s="355"/>
      <c r="F76" s="492">
        <f>ROUND((D76*E76),2)</f>
        <v>0</v>
      </c>
    </row>
    <row r="77" spans="1:6" s="595" customFormat="1" ht="52">
      <c r="A77" s="623" t="s">
        <v>3563</v>
      </c>
      <c r="B77" s="620" t="s">
        <v>3564</v>
      </c>
      <c r="C77" s="627" t="s">
        <v>418</v>
      </c>
      <c r="D77" s="628">
        <v>3</v>
      </c>
      <c r="E77" s="355"/>
      <c r="F77" s="492">
        <f>ROUND((D77*E77),2)</f>
        <v>0</v>
      </c>
    </row>
    <row r="78" spans="1:6" s="595" customFormat="1" ht="351">
      <c r="A78" s="620" t="s">
        <v>3565</v>
      </c>
      <c r="B78" s="620" t="s">
        <v>3566</v>
      </c>
      <c r="C78" s="622"/>
      <c r="D78" s="466"/>
      <c r="E78" s="355"/>
      <c r="F78" s="492"/>
    </row>
    <row r="79" spans="1:6" s="595" customFormat="1" ht="130">
      <c r="A79" s="625"/>
      <c r="B79" s="620" t="s">
        <v>3567</v>
      </c>
      <c r="C79" s="622"/>
      <c r="D79" s="466"/>
      <c r="E79" s="355"/>
      <c r="F79" s="492"/>
    </row>
    <row r="80" spans="1:6" s="595" customFormat="1" ht="286">
      <c r="A80" s="623" t="s">
        <v>3568</v>
      </c>
      <c r="B80" s="638" t="s">
        <v>3569</v>
      </c>
      <c r="C80" s="622"/>
      <c r="D80" s="466"/>
      <c r="E80" s="355"/>
      <c r="F80" s="492"/>
    </row>
    <row r="81" spans="1:6" s="595" customFormat="1" ht="364">
      <c r="A81" s="625"/>
      <c r="B81" s="620" t="s">
        <v>3570</v>
      </c>
      <c r="C81" s="622"/>
      <c r="D81" s="466"/>
      <c r="E81" s="355"/>
      <c r="F81" s="492"/>
    </row>
    <row r="82" spans="1:6" s="595" customFormat="1" ht="182">
      <c r="A82" s="625"/>
      <c r="B82" s="620" t="s">
        <v>3571</v>
      </c>
      <c r="C82" s="627" t="s">
        <v>418</v>
      </c>
      <c r="D82" s="628">
        <v>3</v>
      </c>
      <c r="E82" s="641"/>
      <c r="F82" s="642">
        <f>ROUND((D82*E82),2)</f>
        <v>0</v>
      </c>
    </row>
    <row r="83" spans="1:6" s="595" customFormat="1" ht="273">
      <c r="A83" s="623" t="s">
        <v>3572</v>
      </c>
      <c r="B83" s="638" t="s">
        <v>3573</v>
      </c>
      <c r="C83" s="631"/>
      <c r="D83" s="639"/>
      <c r="E83" s="355"/>
      <c r="F83" s="492"/>
    </row>
    <row r="84" spans="1:6" s="595" customFormat="1" ht="104">
      <c r="A84" s="625"/>
      <c r="B84" s="620" t="s">
        <v>3574</v>
      </c>
      <c r="C84" s="627" t="s">
        <v>418</v>
      </c>
      <c r="D84" s="628">
        <v>3</v>
      </c>
      <c r="E84" s="355"/>
      <c r="F84" s="642">
        <f>ROUND((D84*E84),2)</f>
        <v>0</v>
      </c>
    </row>
    <row r="85" spans="1:6" s="595" customFormat="1" ht="182">
      <c r="A85" s="623" t="s">
        <v>3575</v>
      </c>
      <c r="B85" s="638" t="s">
        <v>3576</v>
      </c>
      <c r="C85" s="631" t="s">
        <v>418</v>
      </c>
      <c r="D85" s="632">
        <v>1</v>
      </c>
      <c r="E85" s="355"/>
      <c r="F85" s="642">
        <f>ROUND((D85*E85),2)</f>
        <v>0</v>
      </c>
    </row>
    <row r="86" spans="1:6" s="595" customFormat="1">
      <c r="A86" s="620" t="s">
        <v>3577</v>
      </c>
      <c r="B86" s="643" t="s">
        <v>3578</v>
      </c>
      <c r="C86" s="631"/>
      <c r="D86" s="632"/>
      <c r="E86" s="355"/>
      <c r="F86" s="642"/>
    </row>
    <row r="87" spans="1:6" s="595" customFormat="1" ht="39">
      <c r="A87" s="623" t="s">
        <v>3579</v>
      </c>
      <c r="B87" s="620" t="s">
        <v>3580</v>
      </c>
      <c r="C87" s="627" t="s">
        <v>1638</v>
      </c>
      <c r="D87" s="628">
        <v>60</v>
      </c>
      <c r="E87" s="355"/>
      <c r="F87" s="642">
        <f t="shared" ref="F87:F94" si="3">ROUND((D87*E87),2)</f>
        <v>0</v>
      </c>
    </row>
    <row r="88" spans="1:6" s="595" customFormat="1" ht="28">
      <c r="A88" s="623" t="s">
        <v>3581</v>
      </c>
      <c r="B88" s="620" t="s">
        <v>3582</v>
      </c>
      <c r="C88" s="627" t="s">
        <v>418</v>
      </c>
      <c r="D88" s="628">
        <v>2</v>
      </c>
      <c r="E88" s="355"/>
      <c r="F88" s="642">
        <f t="shared" si="3"/>
        <v>0</v>
      </c>
    </row>
    <row r="89" spans="1:6" s="595" customFormat="1" ht="26">
      <c r="A89" s="623" t="s">
        <v>3583</v>
      </c>
      <c r="B89" s="620" t="s">
        <v>3584</v>
      </c>
      <c r="C89" s="627" t="s">
        <v>418</v>
      </c>
      <c r="D89" s="628">
        <v>4</v>
      </c>
      <c r="E89" s="355"/>
      <c r="F89" s="642">
        <f t="shared" si="3"/>
        <v>0</v>
      </c>
    </row>
    <row r="90" spans="1:6" s="595" customFormat="1" ht="26">
      <c r="A90" s="623" t="s">
        <v>3585</v>
      </c>
      <c r="B90" s="620" t="s">
        <v>3586</v>
      </c>
      <c r="C90" s="627" t="s">
        <v>0</v>
      </c>
      <c r="D90" s="628">
        <v>12</v>
      </c>
      <c r="E90" s="355"/>
      <c r="F90" s="642">
        <f t="shared" si="3"/>
        <v>0</v>
      </c>
    </row>
    <row r="91" spans="1:6" s="595" customFormat="1" ht="26">
      <c r="A91" s="623" t="s">
        <v>3587</v>
      </c>
      <c r="B91" s="620" t="s">
        <v>3588</v>
      </c>
      <c r="C91" s="627" t="s">
        <v>0</v>
      </c>
      <c r="D91" s="628">
        <v>12</v>
      </c>
      <c r="E91" s="355"/>
      <c r="F91" s="642">
        <f t="shared" si="3"/>
        <v>0</v>
      </c>
    </row>
    <row r="92" spans="1:6" s="595" customFormat="1" ht="52">
      <c r="A92" s="623" t="s">
        <v>3589</v>
      </c>
      <c r="B92" s="602" t="s">
        <v>3590</v>
      </c>
      <c r="C92" s="631" t="s">
        <v>418</v>
      </c>
      <c r="D92" s="632">
        <v>1</v>
      </c>
      <c r="E92" s="355"/>
      <c r="F92" s="642">
        <f t="shared" si="3"/>
        <v>0</v>
      </c>
    </row>
    <row r="93" spans="1:6" s="595" customFormat="1" ht="52">
      <c r="A93" s="623" t="s">
        <v>3591</v>
      </c>
      <c r="B93" s="620" t="s">
        <v>3592</v>
      </c>
      <c r="C93" s="631" t="s">
        <v>1638</v>
      </c>
      <c r="D93" s="632">
        <v>120</v>
      </c>
      <c r="E93" s="355"/>
      <c r="F93" s="642">
        <f t="shared" si="3"/>
        <v>0</v>
      </c>
    </row>
    <row r="94" spans="1:6" s="595" customFormat="1" ht="52">
      <c r="A94" s="623" t="s">
        <v>3593</v>
      </c>
      <c r="B94" s="620" t="s">
        <v>3594</v>
      </c>
      <c r="C94" s="631" t="s">
        <v>1638</v>
      </c>
      <c r="D94" s="632">
        <v>40</v>
      </c>
      <c r="E94" s="355"/>
      <c r="F94" s="642">
        <f t="shared" si="3"/>
        <v>0</v>
      </c>
    </row>
    <row r="95" spans="1:6" s="595" customFormat="1" ht="26">
      <c r="A95" s="623" t="s">
        <v>3595</v>
      </c>
      <c r="B95" s="602" t="s">
        <v>3596</v>
      </c>
      <c r="C95" s="604"/>
      <c r="D95" s="603"/>
      <c r="E95" s="355"/>
      <c r="F95" s="642"/>
    </row>
    <row r="96" spans="1:6" s="595" customFormat="1" ht="15">
      <c r="A96" s="623" t="s">
        <v>3597</v>
      </c>
      <c r="B96" s="602" t="s">
        <v>3598</v>
      </c>
      <c r="C96" s="604" t="s">
        <v>1638</v>
      </c>
      <c r="D96" s="603">
        <v>200</v>
      </c>
      <c r="E96" s="355"/>
      <c r="F96" s="642">
        <f>ROUND((D96*E96),2)</f>
        <v>0</v>
      </c>
    </row>
    <row r="97" spans="1:6" s="595" customFormat="1" ht="15">
      <c r="A97" s="623" t="s">
        <v>3599</v>
      </c>
      <c r="B97" s="602" t="s">
        <v>3600</v>
      </c>
      <c r="C97" s="604" t="s">
        <v>1638</v>
      </c>
      <c r="D97" s="603">
        <v>50</v>
      </c>
      <c r="E97" s="355"/>
      <c r="F97" s="642">
        <f>ROUND((D97*E97),2)</f>
        <v>0</v>
      </c>
    </row>
    <row r="98" spans="1:6" s="595" customFormat="1">
      <c r="A98" s="620" t="s">
        <v>3601</v>
      </c>
      <c r="B98" s="643" t="s">
        <v>3602</v>
      </c>
      <c r="C98" s="604"/>
      <c r="D98" s="603"/>
      <c r="E98" s="355"/>
      <c r="F98" s="492"/>
    </row>
    <row r="99" spans="1:6" s="595" customFormat="1" ht="26">
      <c r="A99" s="623" t="s">
        <v>3603</v>
      </c>
      <c r="B99" s="602" t="s">
        <v>3604</v>
      </c>
      <c r="C99" s="604"/>
      <c r="D99" s="603"/>
      <c r="E99" s="355"/>
      <c r="F99" s="492"/>
    </row>
    <row r="100" spans="1:6" s="595" customFormat="1">
      <c r="A100" s="623" t="s">
        <v>3605</v>
      </c>
      <c r="B100" s="602" t="s">
        <v>3606</v>
      </c>
      <c r="C100" s="604" t="s">
        <v>1638</v>
      </c>
      <c r="D100" s="603">
        <v>200</v>
      </c>
      <c r="E100" s="355"/>
      <c r="F100" s="642">
        <f t="shared" ref="F100:F106" si="4">ROUND((D100*E100),2)</f>
        <v>0</v>
      </c>
    </row>
    <row r="101" spans="1:6" s="595" customFormat="1">
      <c r="A101" s="623" t="s">
        <v>3607</v>
      </c>
      <c r="B101" s="602" t="s">
        <v>3608</v>
      </c>
      <c r="C101" s="604" t="s">
        <v>1638</v>
      </c>
      <c r="D101" s="603">
        <v>200</v>
      </c>
      <c r="E101" s="355"/>
      <c r="F101" s="642">
        <f t="shared" si="4"/>
        <v>0</v>
      </c>
    </row>
    <row r="102" spans="1:6" s="595" customFormat="1">
      <c r="A102" s="623" t="s">
        <v>3609</v>
      </c>
      <c r="B102" s="602" t="s">
        <v>3610</v>
      </c>
      <c r="C102" s="604" t="s">
        <v>1638</v>
      </c>
      <c r="D102" s="603">
        <v>400</v>
      </c>
      <c r="E102" s="355"/>
      <c r="F102" s="642">
        <f t="shared" si="4"/>
        <v>0</v>
      </c>
    </row>
    <row r="103" spans="1:6" s="595" customFormat="1" ht="78">
      <c r="A103" s="623" t="s">
        <v>3611</v>
      </c>
      <c r="B103" s="602" t="s">
        <v>3612</v>
      </c>
      <c r="C103" s="604" t="s">
        <v>1638</v>
      </c>
      <c r="D103" s="603">
        <v>100</v>
      </c>
      <c r="E103" s="355"/>
      <c r="F103" s="642">
        <f t="shared" si="4"/>
        <v>0</v>
      </c>
    </row>
    <row r="104" spans="1:6" s="595" customFormat="1" ht="39">
      <c r="A104" s="623" t="s">
        <v>3613</v>
      </c>
      <c r="B104" s="602" t="s">
        <v>3614</v>
      </c>
      <c r="C104" s="604" t="s">
        <v>1638</v>
      </c>
      <c r="D104" s="603">
        <v>200</v>
      </c>
      <c r="E104" s="355"/>
      <c r="F104" s="642">
        <f t="shared" si="4"/>
        <v>0</v>
      </c>
    </row>
    <row r="105" spans="1:6" s="595" customFormat="1" ht="26">
      <c r="A105" s="623" t="s">
        <v>3615</v>
      </c>
      <c r="B105" s="602" t="s">
        <v>3616</v>
      </c>
      <c r="C105" s="644" t="s">
        <v>418</v>
      </c>
      <c r="D105" s="603">
        <v>1</v>
      </c>
      <c r="E105" s="355"/>
      <c r="F105" s="642">
        <f t="shared" si="4"/>
        <v>0</v>
      </c>
    </row>
    <row r="106" spans="1:6" s="595" customFormat="1" ht="182">
      <c r="A106" s="620" t="s">
        <v>3617</v>
      </c>
      <c r="B106" s="643" t="s">
        <v>3618</v>
      </c>
      <c r="C106" s="644" t="s">
        <v>418</v>
      </c>
      <c r="D106" s="603">
        <v>1</v>
      </c>
      <c r="E106" s="355"/>
      <c r="F106" s="642">
        <f t="shared" si="4"/>
        <v>0</v>
      </c>
    </row>
    <row r="107" spans="1:6" s="595" customFormat="1">
      <c r="A107" s="620" t="s">
        <v>3619</v>
      </c>
      <c r="B107" s="643" t="s">
        <v>3620</v>
      </c>
      <c r="C107" s="604"/>
      <c r="D107" s="603"/>
      <c r="E107" s="355"/>
      <c r="F107" s="492"/>
    </row>
    <row r="108" spans="1:6" s="595" customFormat="1" ht="39">
      <c r="A108" s="623" t="s">
        <v>3621</v>
      </c>
      <c r="B108" s="602" t="s">
        <v>3622</v>
      </c>
      <c r="C108" s="604" t="s">
        <v>0</v>
      </c>
      <c r="D108" s="603">
        <v>12</v>
      </c>
      <c r="E108" s="355"/>
      <c r="F108" s="642">
        <f t="shared" ref="F108:F117" si="5">ROUND((D108*E108),2)</f>
        <v>0</v>
      </c>
    </row>
    <row r="109" spans="1:6" s="595" customFormat="1" ht="39">
      <c r="A109" s="623" t="s">
        <v>3623</v>
      </c>
      <c r="B109" s="602" t="s">
        <v>3624</v>
      </c>
      <c r="C109" s="604" t="s">
        <v>0</v>
      </c>
      <c r="D109" s="603">
        <v>4</v>
      </c>
      <c r="E109" s="355"/>
      <c r="F109" s="642">
        <f t="shared" si="5"/>
        <v>0</v>
      </c>
    </row>
    <row r="110" spans="1:6" s="595" customFormat="1" ht="26">
      <c r="A110" s="623" t="s">
        <v>3625</v>
      </c>
      <c r="B110" s="602" t="s">
        <v>3626</v>
      </c>
      <c r="C110" s="604" t="s">
        <v>0</v>
      </c>
      <c r="D110" s="603">
        <v>1</v>
      </c>
      <c r="E110" s="355"/>
      <c r="F110" s="642">
        <f t="shared" si="5"/>
        <v>0</v>
      </c>
    </row>
    <row r="111" spans="1:6" s="595" customFormat="1" ht="26">
      <c r="A111" s="623" t="s">
        <v>3627</v>
      </c>
      <c r="B111" s="602" t="s">
        <v>3628</v>
      </c>
      <c r="C111" s="604" t="s">
        <v>0</v>
      </c>
      <c r="D111" s="603">
        <v>3</v>
      </c>
      <c r="E111" s="355"/>
      <c r="F111" s="642">
        <f t="shared" si="5"/>
        <v>0</v>
      </c>
    </row>
    <row r="112" spans="1:6" s="595" customFormat="1" ht="26">
      <c r="A112" s="623" t="s">
        <v>3629</v>
      </c>
      <c r="B112" s="602" t="s">
        <v>3630</v>
      </c>
      <c r="C112" s="604" t="s">
        <v>0</v>
      </c>
      <c r="D112" s="603">
        <v>6</v>
      </c>
      <c r="E112" s="355"/>
      <c r="F112" s="642">
        <f t="shared" si="5"/>
        <v>0</v>
      </c>
    </row>
    <row r="113" spans="1:6" s="595" customFormat="1" ht="156">
      <c r="A113" s="623" t="s">
        <v>3631</v>
      </c>
      <c r="B113" s="602" t="s">
        <v>3632</v>
      </c>
      <c r="C113" s="604" t="s">
        <v>0</v>
      </c>
      <c r="D113" s="603">
        <v>3</v>
      </c>
      <c r="E113" s="355"/>
      <c r="F113" s="642">
        <f t="shared" si="5"/>
        <v>0</v>
      </c>
    </row>
    <row r="114" spans="1:6" s="595" customFormat="1" ht="30">
      <c r="A114" s="623" t="s">
        <v>3633</v>
      </c>
      <c r="B114" s="602" t="s">
        <v>3634</v>
      </c>
      <c r="C114" s="604" t="s">
        <v>1638</v>
      </c>
      <c r="D114" s="603">
        <v>300</v>
      </c>
      <c r="E114" s="355"/>
      <c r="F114" s="492">
        <f t="shared" si="5"/>
        <v>0</v>
      </c>
    </row>
    <row r="115" spans="1:6" s="595" customFormat="1" ht="30">
      <c r="A115" s="623" t="s">
        <v>3635</v>
      </c>
      <c r="B115" s="602" t="s">
        <v>3636</v>
      </c>
      <c r="C115" s="604" t="s">
        <v>1638</v>
      </c>
      <c r="D115" s="603">
        <v>50</v>
      </c>
      <c r="E115" s="355"/>
      <c r="F115" s="642">
        <f t="shared" si="5"/>
        <v>0</v>
      </c>
    </row>
    <row r="116" spans="1:6" s="595" customFormat="1" ht="39">
      <c r="A116" s="623" t="s">
        <v>3637</v>
      </c>
      <c r="B116" s="602" t="s">
        <v>3638</v>
      </c>
      <c r="C116" s="604" t="s">
        <v>1638</v>
      </c>
      <c r="D116" s="603">
        <v>100</v>
      </c>
      <c r="E116" s="355"/>
      <c r="F116" s="642">
        <f t="shared" si="5"/>
        <v>0</v>
      </c>
    </row>
    <row r="117" spans="1:6" s="595" customFormat="1" ht="169">
      <c r="A117" s="620" t="s">
        <v>3639</v>
      </c>
      <c r="B117" s="638" t="s">
        <v>3640</v>
      </c>
      <c r="C117" s="631" t="s">
        <v>418</v>
      </c>
      <c r="D117" s="632">
        <v>1</v>
      </c>
      <c r="E117" s="355"/>
      <c r="F117" s="642">
        <f t="shared" si="5"/>
        <v>0</v>
      </c>
    </row>
    <row r="118" spans="1:6" s="595" customFormat="1">
      <c r="A118" s="620" t="s">
        <v>3641</v>
      </c>
      <c r="B118" s="643" t="s">
        <v>3642</v>
      </c>
      <c r="C118" s="604"/>
      <c r="D118" s="603"/>
      <c r="E118" s="355"/>
      <c r="F118" s="492"/>
    </row>
    <row r="119" spans="1:6" s="595" customFormat="1" ht="26">
      <c r="A119" s="623" t="s">
        <v>3643</v>
      </c>
      <c r="B119" s="602" t="s">
        <v>3644</v>
      </c>
      <c r="C119" s="604" t="s">
        <v>418</v>
      </c>
      <c r="D119" s="603">
        <v>1</v>
      </c>
      <c r="E119" s="355"/>
      <c r="F119" s="642">
        <f t="shared" ref="F119:F126" si="6">ROUND((D119*E119),2)</f>
        <v>0</v>
      </c>
    </row>
    <row r="120" spans="1:6" s="595" customFormat="1" ht="26">
      <c r="A120" s="623" t="s">
        <v>3645</v>
      </c>
      <c r="B120" s="602" t="s">
        <v>3646</v>
      </c>
      <c r="C120" s="604" t="s">
        <v>418</v>
      </c>
      <c r="D120" s="603">
        <v>1</v>
      </c>
      <c r="E120" s="355"/>
      <c r="F120" s="642">
        <f t="shared" si="6"/>
        <v>0</v>
      </c>
    </row>
    <row r="121" spans="1:6" s="595" customFormat="1" ht="26">
      <c r="A121" s="623" t="s">
        <v>3647</v>
      </c>
      <c r="B121" s="602" t="s">
        <v>3648</v>
      </c>
      <c r="C121" s="604" t="s">
        <v>418</v>
      </c>
      <c r="D121" s="603">
        <v>1</v>
      </c>
      <c r="E121" s="355"/>
      <c r="F121" s="642">
        <f t="shared" si="6"/>
        <v>0</v>
      </c>
    </row>
    <row r="122" spans="1:6" s="595" customFormat="1" ht="26">
      <c r="A122" s="623" t="s">
        <v>3649</v>
      </c>
      <c r="B122" s="602" t="s">
        <v>3650</v>
      </c>
      <c r="C122" s="604" t="s">
        <v>418</v>
      </c>
      <c r="D122" s="603">
        <v>1</v>
      </c>
      <c r="E122" s="355"/>
      <c r="F122" s="642">
        <f t="shared" si="6"/>
        <v>0</v>
      </c>
    </row>
    <row r="123" spans="1:6" s="595" customFormat="1" ht="26">
      <c r="A123" s="623" t="s">
        <v>3651</v>
      </c>
      <c r="B123" s="602" t="s">
        <v>3652</v>
      </c>
      <c r="C123" s="604" t="s">
        <v>418</v>
      </c>
      <c r="D123" s="603">
        <v>1</v>
      </c>
      <c r="E123" s="355"/>
      <c r="F123" s="642">
        <f t="shared" si="6"/>
        <v>0</v>
      </c>
    </row>
    <row r="124" spans="1:6" s="595" customFormat="1" ht="39">
      <c r="A124" s="623" t="s">
        <v>3653</v>
      </c>
      <c r="B124" s="602" t="s">
        <v>3654</v>
      </c>
      <c r="C124" s="604" t="s">
        <v>418</v>
      </c>
      <c r="D124" s="603">
        <v>1</v>
      </c>
      <c r="E124" s="355"/>
      <c r="F124" s="642">
        <f t="shared" si="6"/>
        <v>0</v>
      </c>
    </row>
    <row r="125" spans="1:6" s="595" customFormat="1" ht="26">
      <c r="A125" s="623" t="s">
        <v>3655</v>
      </c>
      <c r="B125" s="602" t="s">
        <v>3656</v>
      </c>
      <c r="C125" s="604" t="s">
        <v>418</v>
      </c>
      <c r="D125" s="603">
        <v>1</v>
      </c>
      <c r="E125" s="355"/>
      <c r="F125" s="642">
        <f t="shared" si="6"/>
        <v>0</v>
      </c>
    </row>
    <row r="126" spans="1:6" s="595" customFormat="1" ht="26">
      <c r="A126" s="623" t="s">
        <v>3657</v>
      </c>
      <c r="B126" s="602" t="s">
        <v>3658</v>
      </c>
      <c r="C126" s="604" t="s">
        <v>418</v>
      </c>
      <c r="D126" s="603">
        <v>1</v>
      </c>
      <c r="E126" s="355"/>
      <c r="F126" s="642">
        <f t="shared" si="6"/>
        <v>0</v>
      </c>
    </row>
    <row r="127" spans="1:6" s="595" customFormat="1">
      <c r="A127" s="620" t="s">
        <v>3659</v>
      </c>
      <c r="B127" s="643" t="s">
        <v>3531</v>
      </c>
      <c r="C127" s="604"/>
      <c r="D127" s="603"/>
      <c r="E127" s="355"/>
      <c r="F127" s="642"/>
    </row>
    <row r="128" spans="1:6" s="595" customFormat="1" ht="26">
      <c r="A128" s="623" t="s">
        <v>3660</v>
      </c>
      <c r="B128" s="602" t="s">
        <v>3661</v>
      </c>
      <c r="C128" s="604" t="s">
        <v>418</v>
      </c>
      <c r="D128" s="603">
        <v>1</v>
      </c>
      <c r="E128" s="355"/>
      <c r="F128" s="642">
        <f>ROUND((D128*E128),2)</f>
        <v>0</v>
      </c>
    </row>
    <row r="129" spans="1:6" s="595" customFormat="1" ht="26">
      <c r="A129" s="623" t="s">
        <v>3662</v>
      </c>
      <c r="B129" s="602" t="s">
        <v>3663</v>
      </c>
      <c r="C129" s="604" t="s">
        <v>418</v>
      </c>
      <c r="D129" s="603">
        <v>1</v>
      </c>
      <c r="E129" s="355"/>
      <c r="F129" s="642">
        <f>ROUND((D129*E129),2)</f>
        <v>0</v>
      </c>
    </row>
    <row r="130" spans="1:6" s="595" customFormat="1" ht="26">
      <c r="A130" s="623" t="s">
        <v>3664</v>
      </c>
      <c r="B130" s="602" t="s">
        <v>3665</v>
      </c>
      <c r="C130" s="604" t="s">
        <v>418</v>
      </c>
      <c r="D130" s="603">
        <v>1</v>
      </c>
      <c r="E130" s="355"/>
      <c r="F130" s="642">
        <f>ROUND((D130*E130),2)</f>
        <v>0</v>
      </c>
    </row>
    <row r="131" spans="1:6" s="595" customFormat="1" ht="26">
      <c r="A131" s="623" t="s">
        <v>3666</v>
      </c>
      <c r="B131" s="602" t="s">
        <v>3667</v>
      </c>
      <c r="C131" s="604" t="s">
        <v>418</v>
      </c>
      <c r="D131" s="603">
        <v>1</v>
      </c>
      <c r="E131" s="355"/>
      <c r="F131" s="642">
        <f>ROUND((D131*E131),2)</f>
        <v>0</v>
      </c>
    </row>
    <row r="132" spans="1:6" s="595" customFormat="1">
      <c r="A132" s="620" t="s">
        <v>3668</v>
      </c>
      <c r="B132" s="643" t="s">
        <v>3669</v>
      </c>
      <c r="C132" s="604"/>
      <c r="D132" s="645"/>
      <c r="E132" s="355"/>
      <c r="F132" s="492"/>
    </row>
    <row r="133" spans="1:6" s="595" customFormat="1" ht="39">
      <c r="A133" s="623" t="s">
        <v>3670</v>
      </c>
      <c r="B133" s="602" t="s">
        <v>3671</v>
      </c>
      <c r="C133" s="604" t="s">
        <v>0</v>
      </c>
      <c r="D133" s="603">
        <v>5</v>
      </c>
      <c r="E133" s="355"/>
      <c r="F133" s="642">
        <f t="shared" ref="F133:F139" si="7">ROUND((D133*E133),2)</f>
        <v>0</v>
      </c>
    </row>
    <row r="134" spans="1:6" s="595" customFormat="1" ht="39">
      <c r="A134" s="623" t="s">
        <v>3672</v>
      </c>
      <c r="B134" s="602" t="s">
        <v>3673</v>
      </c>
      <c r="C134" s="604" t="s">
        <v>0</v>
      </c>
      <c r="D134" s="603">
        <v>3</v>
      </c>
      <c r="E134" s="355"/>
      <c r="F134" s="642">
        <f t="shared" si="7"/>
        <v>0</v>
      </c>
    </row>
    <row r="135" spans="1:6" s="595" customFormat="1" ht="26">
      <c r="A135" s="623" t="s">
        <v>3674</v>
      </c>
      <c r="B135" s="602" t="s">
        <v>3675</v>
      </c>
      <c r="C135" s="604" t="s">
        <v>1638</v>
      </c>
      <c r="D135" s="603">
        <v>15</v>
      </c>
      <c r="E135" s="355"/>
      <c r="F135" s="642">
        <f t="shared" si="7"/>
        <v>0</v>
      </c>
    </row>
    <row r="136" spans="1:6" s="595" customFormat="1" ht="52">
      <c r="A136" s="623" t="s">
        <v>3676</v>
      </c>
      <c r="B136" s="602" t="s">
        <v>3677</v>
      </c>
      <c r="C136" s="604" t="s">
        <v>418</v>
      </c>
      <c r="D136" s="603">
        <v>1</v>
      </c>
      <c r="E136" s="355"/>
      <c r="F136" s="642">
        <f t="shared" si="7"/>
        <v>0</v>
      </c>
    </row>
    <row r="137" spans="1:6" s="595" customFormat="1" ht="91">
      <c r="A137" s="623" t="s">
        <v>3678</v>
      </c>
      <c r="B137" s="602" t="s">
        <v>3679</v>
      </c>
      <c r="C137" s="604" t="s">
        <v>418</v>
      </c>
      <c r="D137" s="603">
        <v>1</v>
      </c>
      <c r="E137" s="355"/>
      <c r="F137" s="642">
        <f t="shared" si="7"/>
        <v>0</v>
      </c>
    </row>
    <row r="138" spans="1:6" s="595" customFormat="1" ht="39">
      <c r="A138" s="623" t="s">
        <v>3680</v>
      </c>
      <c r="B138" s="626" t="s">
        <v>3681</v>
      </c>
      <c r="C138" s="604" t="s">
        <v>0</v>
      </c>
      <c r="D138" s="603">
        <v>15</v>
      </c>
      <c r="E138" s="355"/>
      <c r="F138" s="642">
        <f t="shared" si="7"/>
        <v>0</v>
      </c>
    </row>
    <row r="139" spans="1:6" s="595" customFormat="1" ht="78">
      <c r="A139" s="623" t="s">
        <v>3682</v>
      </c>
      <c r="B139" s="626" t="s">
        <v>3683</v>
      </c>
      <c r="C139" s="604" t="s">
        <v>0</v>
      </c>
      <c r="D139" s="603">
        <v>5</v>
      </c>
      <c r="E139" s="355"/>
      <c r="F139" s="642">
        <f t="shared" si="7"/>
        <v>0</v>
      </c>
    </row>
    <row r="140" spans="1:6" s="595" customFormat="1">
      <c r="A140" s="620" t="s">
        <v>3684</v>
      </c>
      <c r="B140" s="624" t="s">
        <v>3685</v>
      </c>
      <c r="C140" s="627"/>
      <c r="D140" s="628"/>
      <c r="E140" s="355"/>
      <c r="F140" s="492"/>
    </row>
    <row r="141" spans="1:6" s="595" customFormat="1" ht="130">
      <c r="A141" s="623" t="s">
        <v>3686</v>
      </c>
      <c r="B141" s="626" t="s">
        <v>3687</v>
      </c>
      <c r="C141" s="627" t="s">
        <v>418</v>
      </c>
      <c r="D141" s="628">
        <v>1</v>
      </c>
      <c r="E141" s="355"/>
      <c r="F141" s="642">
        <f>ROUND((D141*E141),2)</f>
        <v>0</v>
      </c>
    </row>
    <row r="142" spans="1:6" s="595" customFormat="1" ht="39">
      <c r="A142" s="623" t="s">
        <v>3688</v>
      </c>
      <c r="B142" s="626" t="s">
        <v>3689</v>
      </c>
      <c r="C142" s="627" t="s">
        <v>418</v>
      </c>
      <c r="D142" s="628">
        <v>1</v>
      </c>
      <c r="E142" s="355"/>
      <c r="F142" s="642">
        <f>ROUND((D142*E142),2)</f>
        <v>0</v>
      </c>
    </row>
    <row r="143" spans="1:6" s="595" customFormat="1" ht="65">
      <c r="A143" s="623" t="s">
        <v>3690</v>
      </c>
      <c r="B143" s="626" t="s">
        <v>3691</v>
      </c>
      <c r="C143" s="627" t="s">
        <v>418</v>
      </c>
      <c r="D143" s="628">
        <v>1</v>
      </c>
      <c r="E143" s="355"/>
      <c r="F143" s="642">
        <f>ROUND((D143*E143),2)</f>
        <v>0</v>
      </c>
    </row>
    <row r="144" spans="1:6" s="595" customFormat="1" ht="26">
      <c r="A144" s="646" t="s">
        <v>3692</v>
      </c>
      <c r="B144" s="608" t="s">
        <v>3693</v>
      </c>
      <c r="C144" s="609" t="s">
        <v>418</v>
      </c>
      <c r="D144" s="610">
        <v>1</v>
      </c>
      <c r="E144" s="504"/>
      <c r="F144" s="647">
        <f>ROUND((D144*E144),2)</f>
        <v>0</v>
      </c>
    </row>
    <row r="145" spans="1:6" s="595" customFormat="1">
      <c r="A145" s="995" t="s">
        <v>3694</v>
      </c>
      <c r="B145" s="611" t="s">
        <v>3695</v>
      </c>
      <c r="C145" s="648"/>
      <c r="D145" s="649"/>
      <c r="E145" s="650"/>
      <c r="F145" s="651">
        <f>SUM(F146:F151)</f>
        <v>0</v>
      </c>
    </row>
    <row r="146" spans="1:6" s="595" customFormat="1" ht="39">
      <c r="A146" s="652" t="s">
        <v>3696</v>
      </c>
      <c r="B146" s="653" t="s">
        <v>3697</v>
      </c>
      <c r="C146" s="654"/>
      <c r="D146" s="560"/>
      <c r="E146" s="509"/>
      <c r="F146" s="510"/>
    </row>
    <row r="147" spans="1:6" s="595" customFormat="1">
      <c r="A147" s="625" t="s">
        <v>3698</v>
      </c>
      <c r="B147" s="655" t="s">
        <v>3699</v>
      </c>
      <c r="C147" s="604" t="s">
        <v>418</v>
      </c>
      <c r="D147" s="603">
        <v>1</v>
      </c>
      <c r="E147" s="355"/>
      <c r="F147" s="492">
        <f>ROUND((D147*E147),2)</f>
        <v>0</v>
      </c>
    </row>
    <row r="148" spans="1:6" s="595" customFormat="1">
      <c r="A148" s="625" t="s">
        <v>3700</v>
      </c>
      <c r="B148" s="655" t="s">
        <v>3701</v>
      </c>
      <c r="C148" s="604" t="s">
        <v>418</v>
      </c>
      <c r="D148" s="603">
        <v>1</v>
      </c>
      <c r="E148" s="355"/>
      <c r="F148" s="492">
        <f>ROUND((D148*E148),2)</f>
        <v>0</v>
      </c>
    </row>
    <row r="149" spans="1:6" s="595" customFormat="1" ht="26">
      <c r="A149" s="625" t="s">
        <v>3702</v>
      </c>
      <c r="B149" s="655" t="s">
        <v>3703</v>
      </c>
      <c r="C149" s="604" t="s">
        <v>418</v>
      </c>
      <c r="D149" s="603">
        <v>40</v>
      </c>
      <c r="E149" s="355"/>
      <c r="F149" s="492">
        <f>ROUND((D149*E149),2)</f>
        <v>0</v>
      </c>
    </row>
    <row r="150" spans="1:6" s="595" customFormat="1" ht="156">
      <c r="A150" s="655" t="s">
        <v>3704</v>
      </c>
      <c r="B150" s="351" t="s">
        <v>3705</v>
      </c>
      <c r="C150" s="622" t="s">
        <v>418</v>
      </c>
      <c r="D150" s="466">
        <v>1</v>
      </c>
      <c r="E150" s="355"/>
      <c r="F150" s="492">
        <f>ROUND((D150*E150),2)</f>
        <v>0</v>
      </c>
    </row>
    <row r="151" spans="1:6" s="595" customFormat="1" ht="65">
      <c r="A151" s="655" t="s">
        <v>3706</v>
      </c>
      <c r="B151" s="655" t="s">
        <v>3707</v>
      </c>
      <c r="C151" s="604" t="s">
        <v>418</v>
      </c>
      <c r="D151" s="603">
        <v>3</v>
      </c>
      <c r="E151" s="355"/>
      <c r="F151" s="492">
        <f>ROUND((D151*E151),2)</f>
        <v>0</v>
      </c>
    </row>
    <row r="152" spans="1:6" s="595" customFormat="1">
      <c r="A152" s="995" t="s">
        <v>3708</v>
      </c>
      <c r="B152" s="611" t="s">
        <v>3709</v>
      </c>
      <c r="C152" s="648"/>
      <c r="D152" s="649"/>
      <c r="E152" s="650"/>
      <c r="F152" s="651">
        <f>SUM(F153:F170)</f>
        <v>0</v>
      </c>
    </row>
    <row r="153" spans="1:6" s="595" customFormat="1" ht="26">
      <c r="A153" s="652" t="s">
        <v>3710</v>
      </c>
      <c r="B153" s="592" t="s">
        <v>3711</v>
      </c>
      <c r="C153" s="656" t="s">
        <v>418</v>
      </c>
      <c r="D153" s="657">
        <v>1</v>
      </c>
      <c r="E153" s="509"/>
      <c r="F153" s="510">
        <f t="shared" ref="F153:F160" si="8">ROUND((D153*E153),2)</f>
        <v>0</v>
      </c>
    </row>
    <row r="154" spans="1:6" s="595" customFormat="1" ht="78">
      <c r="A154" s="655" t="s">
        <v>3712</v>
      </c>
      <c r="B154" s="351" t="s">
        <v>3713</v>
      </c>
      <c r="C154" s="622" t="s">
        <v>1638</v>
      </c>
      <c r="D154" s="466">
        <v>140</v>
      </c>
      <c r="E154" s="355"/>
      <c r="F154" s="492">
        <f t="shared" si="8"/>
        <v>0</v>
      </c>
    </row>
    <row r="155" spans="1:6" s="595" customFormat="1" ht="52">
      <c r="A155" s="655" t="s">
        <v>3714</v>
      </c>
      <c r="B155" s="351" t="s">
        <v>3715</v>
      </c>
      <c r="C155" s="622" t="s">
        <v>1638</v>
      </c>
      <c r="D155" s="466">
        <v>90</v>
      </c>
      <c r="E155" s="355"/>
      <c r="F155" s="492">
        <f t="shared" si="8"/>
        <v>0</v>
      </c>
    </row>
    <row r="156" spans="1:6" s="595" customFormat="1" ht="65">
      <c r="A156" s="655" t="s">
        <v>3716</v>
      </c>
      <c r="B156" s="351" t="s">
        <v>3717</v>
      </c>
      <c r="C156" s="598" t="s">
        <v>3434</v>
      </c>
      <c r="D156" s="466">
        <v>55</v>
      </c>
      <c r="E156" s="355"/>
      <c r="F156" s="492">
        <f t="shared" si="8"/>
        <v>0</v>
      </c>
    </row>
    <row r="157" spans="1:6" s="595" customFormat="1" ht="52">
      <c r="A157" s="655" t="s">
        <v>3718</v>
      </c>
      <c r="B157" s="597" t="s">
        <v>3719</v>
      </c>
      <c r="C157" s="622" t="s">
        <v>1638</v>
      </c>
      <c r="D157" s="466">
        <v>920</v>
      </c>
      <c r="E157" s="355"/>
      <c r="F157" s="492">
        <f t="shared" si="8"/>
        <v>0</v>
      </c>
    </row>
    <row r="158" spans="1:6" s="595" customFormat="1" ht="52">
      <c r="A158" s="655" t="s">
        <v>3720</v>
      </c>
      <c r="B158" s="597" t="s">
        <v>3721</v>
      </c>
      <c r="C158" s="622" t="s">
        <v>1638</v>
      </c>
      <c r="D158" s="466">
        <v>920</v>
      </c>
      <c r="E158" s="355"/>
      <c r="F158" s="492">
        <f t="shared" si="8"/>
        <v>0</v>
      </c>
    </row>
    <row r="159" spans="1:6" s="595" customFormat="1" ht="39">
      <c r="A159" s="655" t="s">
        <v>3722</v>
      </c>
      <c r="B159" s="601" t="s">
        <v>3723</v>
      </c>
      <c r="C159" s="622" t="s">
        <v>0</v>
      </c>
      <c r="D159" s="466">
        <v>2</v>
      </c>
      <c r="E159" s="355"/>
      <c r="F159" s="492">
        <f t="shared" si="8"/>
        <v>0</v>
      </c>
    </row>
    <row r="160" spans="1:6" s="595" customFormat="1" ht="78">
      <c r="A160" s="655" t="s">
        <v>3724</v>
      </c>
      <c r="B160" s="597" t="s">
        <v>3725</v>
      </c>
      <c r="C160" s="598" t="s">
        <v>0</v>
      </c>
      <c r="D160" s="599">
        <v>2</v>
      </c>
      <c r="E160" s="355"/>
      <c r="F160" s="492">
        <f t="shared" si="8"/>
        <v>0</v>
      </c>
    </row>
    <row r="161" spans="1:6" s="595" customFormat="1" ht="39">
      <c r="A161" s="655" t="s">
        <v>3726</v>
      </c>
      <c r="B161" s="351" t="s">
        <v>3727</v>
      </c>
      <c r="C161" s="622"/>
      <c r="D161" s="466"/>
      <c r="E161" s="355"/>
      <c r="F161" s="492"/>
    </row>
    <row r="162" spans="1:6" s="595" customFormat="1" ht="15">
      <c r="A162" s="625" t="s">
        <v>3728</v>
      </c>
      <c r="B162" s="568" t="s">
        <v>3729</v>
      </c>
      <c r="C162" s="622" t="s">
        <v>3730</v>
      </c>
      <c r="D162" s="466">
        <v>27</v>
      </c>
      <c r="E162" s="355"/>
      <c r="F162" s="492">
        <f t="shared" ref="F162:F170" si="9">ROUND((D162*E162),2)</f>
        <v>0</v>
      </c>
    </row>
    <row r="163" spans="1:6" s="595" customFormat="1" ht="15">
      <c r="A163" s="625" t="s">
        <v>3731</v>
      </c>
      <c r="B163" s="568" t="s">
        <v>3732</v>
      </c>
      <c r="C163" s="622" t="s">
        <v>3730</v>
      </c>
      <c r="D163" s="466">
        <v>16</v>
      </c>
      <c r="E163" s="355"/>
      <c r="F163" s="492">
        <f t="shared" si="9"/>
        <v>0</v>
      </c>
    </row>
    <row r="164" spans="1:6" s="595" customFormat="1" ht="15">
      <c r="A164" s="625" t="s">
        <v>3733</v>
      </c>
      <c r="B164" s="568" t="s">
        <v>3734</v>
      </c>
      <c r="C164" s="622" t="s">
        <v>3730</v>
      </c>
      <c r="D164" s="466">
        <v>18</v>
      </c>
      <c r="E164" s="355"/>
      <c r="F164" s="492">
        <f t="shared" si="9"/>
        <v>0</v>
      </c>
    </row>
    <row r="165" spans="1:6" s="595" customFormat="1" ht="26">
      <c r="A165" s="625" t="s">
        <v>3735</v>
      </c>
      <c r="B165" s="568" t="s">
        <v>3736</v>
      </c>
      <c r="C165" s="622" t="s">
        <v>3730</v>
      </c>
      <c r="D165" s="466">
        <v>16</v>
      </c>
      <c r="E165" s="355"/>
      <c r="F165" s="492">
        <f t="shared" si="9"/>
        <v>0</v>
      </c>
    </row>
    <row r="166" spans="1:6" s="595" customFormat="1" ht="39">
      <c r="A166" s="655" t="s">
        <v>3737</v>
      </c>
      <c r="B166" s="351" t="s">
        <v>3738</v>
      </c>
      <c r="C166" s="622" t="s">
        <v>418</v>
      </c>
      <c r="D166" s="466">
        <v>1</v>
      </c>
      <c r="E166" s="355"/>
      <c r="F166" s="492">
        <f t="shared" si="9"/>
        <v>0</v>
      </c>
    </row>
    <row r="167" spans="1:6" s="595" customFormat="1" ht="52">
      <c r="A167" s="655" t="s">
        <v>3739</v>
      </c>
      <c r="B167" s="351" t="s">
        <v>3740</v>
      </c>
      <c r="C167" s="622" t="s">
        <v>418</v>
      </c>
      <c r="D167" s="466">
        <v>1</v>
      </c>
      <c r="E167" s="355"/>
      <c r="F167" s="492">
        <f t="shared" si="9"/>
        <v>0</v>
      </c>
    </row>
    <row r="168" spans="1:6" s="595" customFormat="1" ht="52">
      <c r="A168" s="655" t="s">
        <v>3741</v>
      </c>
      <c r="B168" s="351" t="s">
        <v>3742</v>
      </c>
      <c r="C168" s="622" t="s">
        <v>3730</v>
      </c>
      <c r="D168" s="466">
        <v>80</v>
      </c>
      <c r="E168" s="355"/>
      <c r="F168" s="492">
        <f t="shared" si="9"/>
        <v>0</v>
      </c>
    </row>
    <row r="169" spans="1:6" s="595" customFormat="1" ht="52">
      <c r="A169" s="655" t="s">
        <v>3743</v>
      </c>
      <c r="B169" s="351" t="s">
        <v>3744</v>
      </c>
      <c r="C169" s="622" t="s">
        <v>418</v>
      </c>
      <c r="D169" s="466">
        <v>1</v>
      </c>
      <c r="E169" s="355"/>
      <c r="F169" s="492">
        <f t="shared" si="9"/>
        <v>0</v>
      </c>
    </row>
    <row r="170" spans="1:6" s="595" customFormat="1" ht="117">
      <c r="A170" s="655" t="s">
        <v>3745</v>
      </c>
      <c r="B170" s="655" t="s">
        <v>3746</v>
      </c>
      <c r="C170" s="622" t="s">
        <v>418</v>
      </c>
      <c r="D170" s="466">
        <v>1</v>
      </c>
      <c r="E170" s="355"/>
      <c r="F170" s="492">
        <f t="shared" si="9"/>
        <v>0</v>
      </c>
    </row>
    <row r="171" spans="1:6" s="658" customFormat="1">
      <c r="A171" s="995" t="s">
        <v>3747</v>
      </c>
      <c r="B171" s="611" t="s">
        <v>3748</v>
      </c>
      <c r="C171" s="648"/>
      <c r="D171" s="649"/>
      <c r="E171" s="650"/>
      <c r="F171" s="651">
        <f>SUM(F172:F235)</f>
        <v>0</v>
      </c>
    </row>
    <row r="172" spans="1:6" s="595" customFormat="1" ht="273">
      <c r="A172" s="652" t="s">
        <v>3749</v>
      </c>
      <c r="B172" s="659" t="s">
        <v>3750</v>
      </c>
      <c r="C172" s="654"/>
      <c r="D172" s="560"/>
      <c r="E172" s="509"/>
      <c r="F172" s="510"/>
    </row>
    <row r="173" spans="1:6" s="595" customFormat="1" ht="409.5">
      <c r="A173" s="655"/>
      <c r="B173" s="351" t="s">
        <v>3751</v>
      </c>
      <c r="C173" s="622"/>
      <c r="D173" s="466"/>
      <c r="E173" s="355"/>
      <c r="F173" s="492"/>
    </row>
    <row r="174" spans="1:6" s="595" customFormat="1" ht="228" customHeight="1">
      <c r="A174" s="655"/>
      <c r="B174" s="351" t="s">
        <v>3752</v>
      </c>
      <c r="C174" s="622"/>
      <c r="D174" s="466"/>
      <c r="E174" s="355"/>
      <c r="F174" s="492"/>
    </row>
    <row r="175" spans="1:6" s="595" customFormat="1" ht="312">
      <c r="A175" s="655"/>
      <c r="B175" s="568" t="s">
        <v>3753</v>
      </c>
      <c r="C175" s="622"/>
      <c r="D175" s="466"/>
      <c r="E175" s="355"/>
      <c r="F175" s="492"/>
    </row>
    <row r="176" spans="1:6" s="595" customFormat="1" ht="208">
      <c r="A176" s="655"/>
      <c r="B176" s="351" t="s">
        <v>3754</v>
      </c>
      <c r="C176" s="622"/>
      <c r="D176" s="466"/>
      <c r="E176" s="355"/>
      <c r="F176" s="492"/>
    </row>
    <row r="177" spans="1:6" s="595" customFormat="1" ht="351">
      <c r="A177" s="655"/>
      <c r="B177" s="351" t="s">
        <v>3755</v>
      </c>
      <c r="C177" s="622"/>
      <c r="D177" s="466"/>
      <c r="E177" s="355"/>
      <c r="F177" s="492"/>
    </row>
    <row r="178" spans="1:6" s="595" customFormat="1" ht="251.25" customHeight="1">
      <c r="A178" s="655"/>
      <c r="B178" s="351" t="s">
        <v>3756</v>
      </c>
      <c r="C178" s="622" t="s">
        <v>23</v>
      </c>
      <c r="D178" s="466">
        <v>1</v>
      </c>
      <c r="E178" s="355"/>
      <c r="F178" s="492">
        <f>ROUND((D178*E178),2)</f>
        <v>0</v>
      </c>
    </row>
    <row r="179" spans="1:6" s="595" customFormat="1" ht="352.5" customHeight="1">
      <c r="A179" s="655" t="s">
        <v>3757</v>
      </c>
      <c r="B179" s="351" t="s">
        <v>3758</v>
      </c>
      <c r="C179" s="622"/>
      <c r="D179" s="466"/>
      <c r="E179" s="355"/>
      <c r="F179" s="492"/>
    </row>
    <row r="180" spans="1:6" s="595" customFormat="1" ht="222.75" customHeight="1">
      <c r="A180" s="655"/>
      <c r="B180" s="351" t="s">
        <v>3759</v>
      </c>
      <c r="C180" s="622" t="s">
        <v>418</v>
      </c>
      <c r="D180" s="466">
        <v>1</v>
      </c>
      <c r="E180" s="355"/>
      <c r="F180" s="492">
        <f>ROUND((D180*E180),2)</f>
        <v>0</v>
      </c>
    </row>
    <row r="181" spans="1:6" s="595" customFormat="1" ht="329.25" customHeight="1">
      <c r="A181" s="655" t="s">
        <v>3760</v>
      </c>
      <c r="B181" s="351" t="s">
        <v>3761</v>
      </c>
      <c r="C181" s="622"/>
      <c r="D181" s="466"/>
      <c r="E181" s="355"/>
      <c r="F181" s="492"/>
    </row>
    <row r="182" spans="1:6" s="595" customFormat="1" ht="212.25" customHeight="1">
      <c r="A182" s="655"/>
      <c r="B182" s="351" t="s">
        <v>3762</v>
      </c>
      <c r="C182" s="622" t="s">
        <v>23</v>
      </c>
      <c r="D182" s="466">
        <v>1</v>
      </c>
      <c r="E182" s="355"/>
      <c r="F182" s="492">
        <f>ROUND((D182*E182),2)</f>
        <v>0</v>
      </c>
    </row>
    <row r="183" spans="1:6" s="595" customFormat="1" ht="323.25" customHeight="1">
      <c r="A183" s="655" t="s">
        <v>3763</v>
      </c>
      <c r="B183" s="351" t="s">
        <v>3764</v>
      </c>
      <c r="C183" s="622"/>
      <c r="D183" s="466"/>
      <c r="E183" s="355"/>
      <c r="F183" s="492"/>
    </row>
    <row r="184" spans="1:6" s="595" customFormat="1" ht="225" customHeight="1">
      <c r="A184" s="655"/>
      <c r="B184" s="351" t="s">
        <v>3765</v>
      </c>
      <c r="C184" s="622" t="s">
        <v>23</v>
      </c>
      <c r="D184" s="466">
        <v>1</v>
      </c>
      <c r="E184" s="355"/>
      <c r="F184" s="492">
        <f>ROUND((D184*E184),2)</f>
        <v>0</v>
      </c>
    </row>
    <row r="185" spans="1:6" s="595" customFormat="1" ht="376.5" customHeight="1">
      <c r="A185" s="655" t="s">
        <v>3766</v>
      </c>
      <c r="B185" s="351" t="s">
        <v>3767</v>
      </c>
      <c r="C185" s="622" t="s">
        <v>418</v>
      </c>
      <c r="D185" s="466">
        <v>1</v>
      </c>
      <c r="E185" s="355"/>
      <c r="F185" s="492">
        <f>ROUND((D185*E185),2)</f>
        <v>0</v>
      </c>
    </row>
    <row r="186" spans="1:6" s="595" customFormat="1" ht="315.75" customHeight="1">
      <c r="A186" s="655" t="s">
        <v>3768</v>
      </c>
      <c r="B186" s="351" t="s">
        <v>3769</v>
      </c>
      <c r="C186" s="622"/>
      <c r="D186" s="466"/>
      <c r="E186" s="355"/>
      <c r="F186" s="492"/>
    </row>
    <row r="187" spans="1:6" s="595" customFormat="1" ht="156">
      <c r="A187" s="655"/>
      <c r="B187" s="351" t="s">
        <v>3770</v>
      </c>
      <c r="C187" s="622" t="s">
        <v>418</v>
      </c>
      <c r="D187" s="466">
        <v>1</v>
      </c>
      <c r="E187" s="355"/>
      <c r="F187" s="492">
        <f>ROUND((D187*E187),2)</f>
        <v>0</v>
      </c>
    </row>
    <row r="188" spans="1:6" s="595" customFormat="1" ht="321.75" customHeight="1">
      <c r="A188" s="655" t="s">
        <v>3771</v>
      </c>
      <c r="B188" s="351" t="s">
        <v>3772</v>
      </c>
      <c r="C188" s="622"/>
      <c r="D188" s="466"/>
      <c r="E188" s="355"/>
      <c r="F188" s="492"/>
    </row>
    <row r="189" spans="1:6" s="595" customFormat="1" ht="261" customHeight="1">
      <c r="A189" s="655"/>
      <c r="B189" s="351" t="s">
        <v>3773</v>
      </c>
      <c r="C189" s="622" t="s">
        <v>418</v>
      </c>
      <c r="D189" s="466">
        <v>1</v>
      </c>
      <c r="E189" s="355"/>
      <c r="F189" s="492">
        <f>ROUND((D189*E189),2)</f>
        <v>0</v>
      </c>
    </row>
    <row r="190" spans="1:6" s="595" customFormat="1" ht="312.75" customHeight="1">
      <c r="A190" s="655" t="s">
        <v>3774</v>
      </c>
      <c r="B190" s="351" t="s">
        <v>3775</v>
      </c>
      <c r="C190" s="622"/>
      <c r="D190" s="466"/>
      <c r="E190" s="355"/>
      <c r="F190" s="492"/>
    </row>
    <row r="191" spans="1:6" s="595" customFormat="1" ht="210.75" customHeight="1">
      <c r="A191" s="655"/>
      <c r="B191" s="351" t="s">
        <v>3776</v>
      </c>
      <c r="C191" s="622" t="s">
        <v>418</v>
      </c>
      <c r="D191" s="466">
        <v>1</v>
      </c>
      <c r="E191" s="355"/>
      <c r="F191" s="492">
        <f>ROUND((D191*E191),2)</f>
        <v>0</v>
      </c>
    </row>
    <row r="192" spans="1:6" s="595" customFormat="1" ht="345.75" customHeight="1">
      <c r="A192" s="655" t="s">
        <v>3777</v>
      </c>
      <c r="B192" s="351" t="s">
        <v>3778</v>
      </c>
      <c r="C192" s="622"/>
      <c r="D192" s="466"/>
      <c r="E192" s="355"/>
      <c r="F192" s="492"/>
    </row>
    <row r="193" spans="1:6" s="595" customFormat="1" ht="143">
      <c r="A193" s="655"/>
      <c r="B193" s="351" t="s">
        <v>3779</v>
      </c>
      <c r="C193" s="622" t="s">
        <v>418</v>
      </c>
      <c r="D193" s="466">
        <v>1</v>
      </c>
      <c r="E193" s="355"/>
      <c r="F193" s="492">
        <f>ROUND((D193*E193),2)</f>
        <v>0</v>
      </c>
    </row>
    <row r="194" spans="1:6" s="595" customFormat="1" ht="376.5" customHeight="1">
      <c r="A194" s="655" t="s">
        <v>3780</v>
      </c>
      <c r="B194" s="351" t="s">
        <v>3781</v>
      </c>
      <c r="C194" s="622"/>
      <c r="D194" s="466"/>
      <c r="E194" s="355"/>
      <c r="F194" s="492"/>
    </row>
    <row r="195" spans="1:6" s="595" customFormat="1" ht="117">
      <c r="A195" s="655"/>
      <c r="B195" s="351" t="s">
        <v>3782</v>
      </c>
      <c r="C195" s="622" t="s">
        <v>418</v>
      </c>
      <c r="D195" s="466">
        <v>1</v>
      </c>
      <c r="E195" s="355"/>
      <c r="F195" s="492">
        <f>ROUND((D195*E195),2)</f>
        <v>0</v>
      </c>
    </row>
    <row r="196" spans="1:6" s="595" customFormat="1" ht="361.5" customHeight="1">
      <c r="A196" s="655" t="s">
        <v>3783</v>
      </c>
      <c r="B196" s="351" t="s">
        <v>3784</v>
      </c>
      <c r="C196" s="622"/>
      <c r="D196" s="466"/>
      <c r="E196" s="355"/>
      <c r="F196" s="492"/>
    </row>
    <row r="197" spans="1:6" s="595" customFormat="1" ht="117">
      <c r="A197" s="655"/>
      <c r="B197" s="351" t="s">
        <v>3782</v>
      </c>
      <c r="C197" s="622" t="s">
        <v>418</v>
      </c>
      <c r="D197" s="466">
        <v>1</v>
      </c>
      <c r="E197" s="355"/>
      <c r="F197" s="492">
        <f t="shared" ref="F197:F203" si="10">ROUND((D197*E197),2)</f>
        <v>0</v>
      </c>
    </row>
    <row r="198" spans="1:6" s="595" customFormat="1" ht="300.75" customHeight="1">
      <c r="A198" s="655" t="s">
        <v>3785</v>
      </c>
      <c r="B198" s="351" t="s">
        <v>3786</v>
      </c>
      <c r="C198" s="622" t="s">
        <v>418</v>
      </c>
      <c r="D198" s="466">
        <v>4</v>
      </c>
      <c r="E198" s="355"/>
      <c r="F198" s="492">
        <f t="shared" si="10"/>
        <v>0</v>
      </c>
    </row>
    <row r="199" spans="1:6" s="660" customFormat="1" ht="409.5">
      <c r="A199" s="655" t="s">
        <v>3787</v>
      </c>
      <c r="B199" s="351" t="s">
        <v>3788</v>
      </c>
      <c r="C199" s="622" t="s">
        <v>418</v>
      </c>
      <c r="D199" s="466">
        <v>3</v>
      </c>
      <c r="E199" s="355"/>
      <c r="F199" s="492">
        <f t="shared" si="10"/>
        <v>0</v>
      </c>
    </row>
    <row r="200" spans="1:6" s="595" customFormat="1" ht="323.25" customHeight="1">
      <c r="A200" s="655" t="s">
        <v>3789</v>
      </c>
      <c r="B200" s="351" t="s">
        <v>3790</v>
      </c>
      <c r="C200" s="622" t="s">
        <v>418</v>
      </c>
      <c r="D200" s="466">
        <v>1</v>
      </c>
      <c r="E200" s="355"/>
      <c r="F200" s="492">
        <f t="shared" si="10"/>
        <v>0</v>
      </c>
    </row>
    <row r="201" spans="1:6" s="595" customFormat="1" ht="342.75" customHeight="1">
      <c r="A201" s="655" t="s">
        <v>3791</v>
      </c>
      <c r="B201" s="351" t="s">
        <v>3792</v>
      </c>
      <c r="C201" s="622" t="s">
        <v>418</v>
      </c>
      <c r="D201" s="466">
        <v>1</v>
      </c>
      <c r="E201" s="355"/>
      <c r="F201" s="492">
        <f t="shared" si="10"/>
        <v>0</v>
      </c>
    </row>
    <row r="202" spans="1:6" s="595" customFormat="1" ht="364.5" customHeight="1">
      <c r="A202" s="655" t="s">
        <v>3793</v>
      </c>
      <c r="B202" s="351" t="s">
        <v>3794</v>
      </c>
      <c r="C202" s="622" t="s">
        <v>418</v>
      </c>
      <c r="D202" s="466">
        <v>1</v>
      </c>
      <c r="E202" s="355"/>
      <c r="F202" s="492">
        <f t="shared" si="10"/>
        <v>0</v>
      </c>
    </row>
    <row r="203" spans="1:6" s="660" customFormat="1" ht="387.75" customHeight="1">
      <c r="A203" s="655" t="s">
        <v>3795</v>
      </c>
      <c r="B203" s="351" t="s">
        <v>3796</v>
      </c>
      <c r="C203" s="622" t="s">
        <v>418</v>
      </c>
      <c r="D203" s="466">
        <v>1</v>
      </c>
      <c r="E203" s="355"/>
      <c r="F203" s="492">
        <f t="shared" si="10"/>
        <v>0</v>
      </c>
    </row>
    <row r="204" spans="1:6" s="595" customFormat="1" ht="377">
      <c r="A204" s="655" t="s">
        <v>3797</v>
      </c>
      <c r="B204" s="351" t="s">
        <v>3798</v>
      </c>
      <c r="C204" s="622"/>
      <c r="D204" s="466"/>
      <c r="E204" s="355"/>
      <c r="F204" s="492"/>
    </row>
    <row r="205" spans="1:6" s="595" customFormat="1" ht="65">
      <c r="A205" s="655"/>
      <c r="B205" s="351" t="s">
        <v>3799</v>
      </c>
      <c r="C205" s="622" t="s">
        <v>418</v>
      </c>
      <c r="D205" s="466">
        <v>1</v>
      </c>
      <c r="E205" s="355"/>
      <c r="F205" s="492">
        <f>ROUND((D205*E205),2)</f>
        <v>0</v>
      </c>
    </row>
    <row r="206" spans="1:6" s="595" customFormat="1" ht="130">
      <c r="A206" s="655" t="s">
        <v>3800</v>
      </c>
      <c r="B206" s="351" t="s">
        <v>3801</v>
      </c>
      <c r="C206" s="622"/>
      <c r="D206" s="466"/>
      <c r="E206" s="355"/>
      <c r="F206" s="492"/>
    </row>
    <row r="207" spans="1:6" s="660" customFormat="1">
      <c r="A207" s="625" t="s">
        <v>3802</v>
      </c>
      <c r="B207" s="602" t="s">
        <v>3803</v>
      </c>
      <c r="C207" s="622" t="s">
        <v>1638</v>
      </c>
      <c r="D207" s="466">
        <v>100</v>
      </c>
      <c r="E207" s="355"/>
      <c r="F207" s="492">
        <f t="shared" ref="F207:F212" si="11">ROUND((D207*E207),2)</f>
        <v>0</v>
      </c>
    </row>
    <row r="208" spans="1:6" s="660" customFormat="1">
      <c r="A208" s="625" t="s">
        <v>3804</v>
      </c>
      <c r="B208" s="602" t="s">
        <v>3805</v>
      </c>
      <c r="C208" s="622" t="s">
        <v>1638</v>
      </c>
      <c r="D208" s="466">
        <v>250</v>
      </c>
      <c r="E208" s="355"/>
      <c r="F208" s="492">
        <f t="shared" si="11"/>
        <v>0</v>
      </c>
    </row>
    <row r="209" spans="1:6" s="660" customFormat="1">
      <c r="A209" s="625" t="s">
        <v>3806</v>
      </c>
      <c r="B209" s="602" t="s">
        <v>3807</v>
      </c>
      <c r="C209" s="622" t="s">
        <v>1638</v>
      </c>
      <c r="D209" s="466">
        <v>250</v>
      </c>
      <c r="E209" s="355"/>
      <c r="F209" s="492">
        <f t="shared" si="11"/>
        <v>0</v>
      </c>
    </row>
    <row r="210" spans="1:6" s="660" customFormat="1">
      <c r="A210" s="625" t="s">
        <v>3808</v>
      </c>
      <c r="B210" s="602" t="s">
        <v>3809</v>
      </c>
      <c r="C210" s="622" t="s">
        <v>1638</v>
      </c>
      <c r="D210" s="466">
        <v>530</v>
      </c>
      <c r="E210" s="355"/>
      <c r="F210" s="492">
        <f t="shared" si="11"/>
        <v>0</v>
      </c>
    </row>
    <row r="211" spans="1:6" s="661" customFormat="1" ht="26">
      <c r="A211" s="625" t="s">
        <v>3810</v>
      </c>
      <c r="B211" s="351" t="s">
        <v>3811</v>
      </c>
      <c r="C211" s="622" t="s">
        <v>1638</v>
      </c>
      <c r="D211" s="466">
        <v>40</v>
      </c>
      <c r="E211" s="355"/>
      <c r="F211" s="492">
        <f t="shared" si="11"/>
        <v>0</v>
      </c>
    </row>
    <row r="212" spans="1:6" s="661" customFormat="1" ht="39">
      <c r="A212" s="625" t="s">
        <v>3812</v>
      </c>
      <c r="B212" s="351" t="s">
        <v>3813</v>
      </c>
      <c r="C212" s="622" t="s">
        <v>1638</v>
      </c>
      <c r="D212" s="466">
        <v>20</v>
      </c>
      <c r="E212" s="355"/>
      <c r="F212" s="492">
        <f t="shared" si="11"/>
        <v>0</v>
      </c>
    </row>
    <row r="213" spans="1:6" s="595" customFormat="1" ht="52">
      <c r="A213" s="655" t="s">
        <v>3814</v>
      </c>
      <c r="B213" s="351" t="s">
        <v>3815</v>
      </c>
      <c r="C213" s="622"/>
      <c r="D213" s="466"/>
      <c r="E213" s="355"/>
      <c r="F213" s="492"/>
    </row>
    <row r="214" spans="1:6" s="595" customFormat="1">
      <c r="A214" s="625" t="s">
        <v>3816</v>
      </c>
      <c r="B214" s="351" t="s">
        <v>3817</v>
      </c>
      <c r="C214" s="622" t="s">
        <v>1638</v>
      </c>
      <c r="D214" s="466">
        <v>60</v>
      </c>
      <c r="E214" s="355"/>
      <c r="F214" s="492">
        <f t="shared" ref="F214:F227" si="12">ROUND((D214*E214),2)</f>
        <v>0</v>
      </c>
    </row>
    <row r="215" spans="1:6" s="595" customFormat="1">
      <c r="A215" s="625" t="s">
        <v>3818</v>
      </c>
      <c r="B215" s="351" t="s">
        <v>3819</v>
      </c>
      <c r="C215" s="622" t="s">
        <v>1638</v>
      </c>
      <c r="D215" s="466">
        <v>120</v>
      </c>
      <c r="E215" s="355"/>
      <c r="F215" s="492">
        <f t="shared" si="12"/>
        <v>0</v>
      </c>
    </row>
    <row r="216" spans="1:6" s="660" customFormat="1">
      <c r="A216" s="625" t="s">
        <v>3820</v>
      </c>
      <c r="B216" s="351" t="s">
        <v>3821</v>
      </c>
      <c r="C216" s="622" t="s">
        <v>1638</v>
      </c>
      <c r="D216" s="466">
        <v>1550</v>
      </c>
      <c r="E216" s="355"/>
      <c r="F216" s="492">
        <f t="shared" si="12"/>
        <v>0</v>
      </c>
    </row>
    <row r="217" spans="1:6" s="660" customFormat="1">
      <c r="A217" s="625" t="s">
        <v>3822</v>
      </c>
      <c r="B217" s="351" t="s">
        <v>3823</v>
      </c>
      <c r="C217" s="622" t="s">
        <v>1638</v>
      </c>
      <c r="D217" s="466">
        <v>420</v>
      </c>
      <c r="E217" s="355"/>
      <c r="F217" s="492">
        <f t="shared" si="12"/>
        <v>0</v>
      </c>
    </row>
    <row r="218" spans="1:6" s="660" customFormat="1">
      <c r="A218" s="625" t="s">
        <v>3824</v>
      </c>
      <c r="B218" s="351" t="s">
        <v>3825</v>
      </c>
      <c r="C218" s="622" t="s">
        <v>1638</v>
      </c>
      <c r="D218" s="466">
        <v>140</v>
      </c>
      <c r="E218" s="355"/>
      <c r="F218" s="492">
        <f t="shared" si="12"/>
        <v>0</v>
      </c>
    </row>
    <row r="219" spans="1:6" s="660" customFormat="1">
      <c r="A219" s="625" t="s">
        <v>3826</v>
      </c>
      <c r="B219" s="351" t="s">
        <v>3827</v>
      </c>
      <c r="C219" s="622" t="s">
        <v>1638</v>
      </c>
      <c r="D219" s="466">
        <v>390</v>
      </c>
      <c r="E219" s="355"/>
      <c r="F219" s="492">
        <f t="shared" si="12"/>
        <v>0</v>
      </c>
    </row>
    <row r="220" spans="1:6" s="660" customFormat="1">
      <c r="A220" s="625" t="s">
        <v>3828</v>
      </c>
      <c r="B220" s="351" t="s">
        <v>3829</v>
      </c>
      <c r="C220" s="622" t="s">
        <v>1638</v>
      </c>
      <c r="D220" s="466">
        <v>350</v>
      </c>
      <c r="E220" s="355"/>
      <c r="F220" s="492">
        <f t="shared" si="12"/>
        <v>0</v>
      </c>
    </row>
    <row r="221" spans="1:6" s="660" customFormat="1">
      <c r="A221" s="625" t="s">
        <v>3830</v>
      </c>
      <c r="B221" s="351" t="s">
        <v>3831</v>
      </c>
      <c r="C221" s="622" t="s">
        <v>1638</v>
      </c>
      <c r="D221" s="466">
        <v>440</v>
      </c>
      <c r="E221" s="355"/>
      <c r="F221" s="492">
        <f t="shared" si="12"/>
        <v>0</v>
      </c>
    </row>
    <row r="222" spans="1:6" s="660" customFormat="1">
      <c r="A222" s="625" t="s">
        <v>3832</v>
      </c>
      <c r="B222" s="351" t="s">
        <v>3833</v>
      </c>
      <c r="C222" s="622" t="s">
        <v>1638</v>
      </c>
      <c r="D222" s="466">
        <v>50</v>
      </c>
      <c r="E222" s="355"/>
      <c r="F222" s="492">
        <f t="shared" si="12"/>
        <v>0</v>
      </c>
    </row>
    <row r="223" spans="1:6" s="660" customFormat="1">
      <c r="A223" s="625" t="s">
        <v>3834</v>
      </c>
      <c r="B223" s="351" t="s">
        <v>3835</v>
      </c>
      <c r="C223" s="622" t="s">
        <v>1638</v>
      </c>
      <c r="D223" s="466">
        <v>210</v>
      </c>
      <c r="E223" s="355"/>
      <c r="F223" s="492">
        <f t="shared" si="12"/>
        <v>0</v>
      </c>
    </row>
    <row r="224" spans="1:6" s="660" customFormat="1">
      <c r="A224" s="625" t="s">
        <v>3836</v>
      </c>
      <c r="B224" s="351" t="s">
        <v>3837</v>
      </c>
      <c r="C224" s="622" t="s">
        <v>1638</v>
      </c>
      <c r="D224" s="466">
        <v>200</v>
      </c>
      <c r="E224" s="355"/>
      <c r="F224" s="492">
        <f t="shared" si="12"/>
        <v>0</v>
      </c>
    </row>
    <row r="225" spans="1:6" s="660" customFormat="1">
      <c r="A225" s="625" t="s">
        <v>3838</v>
      </c>
      <c r="B225" s="351" t="s">
        <v>3839</v>
      </c>
      <c r="C225" s="622" t="s">
        <v>1638</v>
      </c>
      <c r="D225" s="466">
        <v>50</v>
      </c>
      <c r="E225" s="355"/>
      <c r="F225" s="492">
        <f t="shared" si="12"/>
        <v>0</v>
      </c>
    </row>
    <row r="226" spans="1:6" s="660" customFormat="1" ht="26">
      <c r="A226" s="625" t="s">
        <v>3840</v>
      </c>
      <c r="B226" s="351" t="s">
        <v>3841</v>
      </c>
      <c r="C226" s="622" t="s">
        <v>1638</v>
      </c>
      <c r="D226" s="466">
        <v>210</v>
      </c>
      <c r="E226" s="355"/>
      <c r="F226" s="492">
        <f t="shared" si="12"/>
        <v>0</v>
      </c>
    </row>
    <row r="227" spans="1:6" s="595" customFormat="1" ht="78">
      <c r="A227" s="625" t="s">
        <v>3842</v>
      </c>
      <c r="B227" s="351" t="s">
        <v>3843</v>
      </c>
      <c r="C227" s="622" t="s">
        <v>1638</v>
      </c>
      <c r="D227" s="466">
        <v>210</v>
      </c>
      <c r="E227" s="355"/>
      <c r="F227" s="492">
        <f t="shared" si="12"/>
        <v>0</v>
      </c>
    </row>
    <row r="228" spans="1:6" s="595" customFormat="1" ht="115.5" customHeight="1">
      <c r="A228" s="655" t="s">
        <v>3844</v>
      </c>
      <c r="B228" s="351" t="s">
        <v>3845</v>
      </c>
      <c r="C228" s="622"/>
      <c r="D228" s="466"/>
      <c r="E228" s="355"/>
      <c r="F228" s="492"/>
    </row>
    <row r="229" spans="1:6" s="660" customFormat="1">
      <c r="A229" s="625" t="s">
        <v>3846</v>
      </c>
      <c r="B229" s="351" t="s">
        <v>3847</v>
      </c>
      <c r="C229" s="622" t="s">
        <v>418</v>
      </c>
      <c r="D229" s="466">
        <v>22</v>
      </c>
      <c r="E229" s="355"/>
      <c r="F229" s="492">
        <f t="shared" ref="F229:F235" si="13">ROUND((D229*E229),2)</f>
        <v>0</v>
      </c>
    </row>
    <row r="230" spans="1:6" s="660" customFormat="1">
      <c r="A230" s="625" t="s">
        <v>3848</v>
      </c>
      <c r="B230" s="351" t="s">
        <v>3849</v>
      </c>
      <c r="C230" s="622" t="s">
        <v>418</v>
      </c>
      <c r="D230" s="466">
        <v>12</v>
      </c>
      <c r="E230" s="355"/>
      <c r="F230" s="492">
        <f t="shared" si="13"/>
        <v>0</v>
      </c>
    </row>
    <row r="231" spans="1:6" s="660" customFormat="1">
      <c r="A231" s="625" t="s">
        <v>3850</v>
      </c>
      <c r="B231" s="351" t="s">
        <v>3851</v>
      </c>
      <c r="C231" s="622" t="s">
        <v>418</v>
      </c>
      <c r="D231" s="466">
        <v>17</v>
      </c>
      <c r="E231" s="355"/>
      <c r="F231" s="492">
        <f t="shared" si="13"/>
        <v>0</v>
      </c>
    </row>
    <row r="232" spans="1:6" s="660" customFormat="1" ht="26">
      <c r="A232" s="625" t="s">
        <v>3852</v>
      </c>
      <c r="B232" s="351" t="s">
        <v>3853</v>
      </c>
      <c r="C232" s="622" t="s">
        <v>418</v>
      </c>
      <c r="D232" s="466">
        <v>7</v>
      </c>
      <c r="E232" s="355"/>
      <c r="F232" s="492">
        <f t="shared" si="13"/>
        <v>0</v>
      </c>
    </row>
    <row r="233" spans="1:6" s="660" customFormat="1" ht="65">
      <c r="A233" s="655" t="s">
        <v>3854</v>
      </c>
      <c r="B233" s="351" t="s">
        <v>3855</v>
      </c>
      <c r="C233" s="622" t="s">
        <v>1638</v>
      </c>
      <c r="D233" s="466">
        <v>50</v>
      </c>
      <c r="E233" s="355"/>
      <c r="F233" s="492">
        <f t="shared" si="13"/>
        <v>0</v>
      </c>
    </row>
    <row r="234" spans="1:6" s="660" customFormat="1" ht="65">
      <c r="A234" s="655" t="s">
        <v>3856</v>
      </c>
      <c r="B234" s="351" t="s">
        <v>3857</v>
      </c>
      <c r="C234" s="622" t="s">
        <v>1638</v>
      </c>
      <c r="D234" s="466">
        <v>100</v>
      </c>
      <c r="E234" s="355"/>
      <c r="F234" s="492">
        <f t="shared" si="13"/>
        <v>0</v>
      </c>
    </row>
    <row r="235" spans="1:6" s="660" customFormat="1" ht="52">
      <c r="A235" s="655" t="s">
        <v>3858</v>
      </c>
      <c r="B235" s="351" t="s">
        <v>3859</v>
      </c>
      <c r="C235" s="353" t="s">
        <v>0</v>
      </c>
      <c r="D235" s="466">
        <v>1500</v>
      </c>
      <c r="E235" s="355"/>
      <c r="F235" s="492">
        <f t="shared" si="13"/>
        <v>0</v>
      </c>
    </row>
    <row r="236" spans="1:6" s="658" customFormat="1">
      <c r="A236" s="995" t="s">
        <v>3860</v>
      </c>
      <c r="B236" s="611" t="s">
        <v>3861</v>
      </c>
      <c r="C236" s="648"/>
      <c r="D236" s="649"/>
      <c r="E236" s="650"/>
      <c r="F236" s="651">
        <f>SUM(F237:F333)</f>
        <v>0</v>
      </c>
    </row>
    <row r="237" spans="1:6" s="595" customFormat="1" ht="39">
      <c r="A237" s="652" t="s">
        <v>3862</v>
      </c>
      <c r="B237" s="659" t="s">
        <v>3863</v>
      </c>
      <c r="C237" s="654"/>
      <c r="D237" s="560"/>
      <c r="E237" s="509"/>
      <c r="F237" s="510"/>
    </row>
    <row r="238" spans="1:6" s="660" customFormat="1">
      <c r="A238" s="625" t="s">
        <v>3864</v>
      </c>
      <c r="B238" s="351" t="s">
        <v>3865</v>
      </c>
      <c r="C238" s="622" t="s">
        <v>0</v>
      </c>
      <c r="D238" s="466">
        <v>579</v>
      </c>
      <c r="E238" s="355"/>
      <c r="F238" s="492">
        <f t="shared" ref="F238:F252" si="14">ROUND((D238*E238),2)</f>
        <v>0</v>
      </c>
    </row>
    <row r="239" spans="1:6" s="660" customFormat="1">
      <c r="A239" s="625" t="s">
        <v>3866</v>
      </c>
      <c r="B239" s="351" t="s">
        <v>3867</v>
      </c>
      <c r="C239" s="622" t="s">
        <v>0</v>
      </c>
      <c r="D239" s="466">
        <v>12</v>
      </c>
      <c r="E239" s="355"/>
      <c r="F239" s="492">
        <f t="shared" si="14"/>
        <v>0</v>
      </c>
    </row>
    <row r="240" spans="1:6" s="660" customFormat="1">
      <c r="A240" s="625" t="s">
        <v>3868</v>
      </c>
      <c r="B240" s="351" t="s">
        <v>3869</v>
      </c>
      <c r="C240" s="622" t="s">
        <v>0</v>
      </c>
      <c r="D240" s="466">
        <v>42</v>
      </c>
      <c r="E240" s="355"/>
      <c r="F240" s="492">
        <f t="shared" si="14"/>
        <v>0</v>
      </c>
    </row>
    <row r="241" spans="1:6" s="660" customFormat="1">
      <c r="A241" s="625" t="s">
        <v>3870</v>
      </c>
      <c r="B241" s="351" t="s">
        <v>3871</v>
      </c>
      <c r="C241" s="622" t="s">
        <v>0</v>
      </c>
      <c r="D241" s="466">
        <v>37</v>
      </c>
      <c r="E241" s="355"/>
      <c r="F241" s="492">
        <f t="shared" si="14"/>
        <v>0</v>
      </c>
    </row>
    <row r="242" spans="1:6" s="660" customFormat="1">
      <c r="A242" s="625" t="s">
        <v>3872</v>
      </c>
      <c r="B242" s="351" t="s">
        <v>3873</v>
      </c>
      <c r="C242" s="622" t="s">
        <v>0</v>
      </c>
      <c r="D242" s="466">
        <v>72</v>
      </c>
      <c r="E242" s="355"/>
      <c r="F242" s="492">
        <f t="shared" si="14"/>
        <v>0</v>
      </c>
    </row>
    <row r="243" spans="1:6" s="660" customFormat="1">
      <c r="A243" s="625" t="s">
        <v>3874</v>
      </c>
      <c r="B243" s="351" t="s">
        <v>3875</v>
      </c>
      <c r="C243" s="622" t="s">
        <v>0</v>
      </c>
      <c r="D243" s="466">
        <v>18</v>
      </c>
      <c r="E243" s="355"/>
      <c r="F243" s="492">
        <f t="shared" si="14"/>
        <v>0</v>
      </c>
    </row>
    <row r="244" spans="1:6" s="660" customFormat="1" ht="26">
      <c r="A244" s="625" t="s">
        <v>3876</v>
      </c>
      <c r="B244" s="351" t="s">
        <v>3877</v>
      </c>
      <c r="C244" s="622" t="s">
        <v>0</v>
      </c>
      <c r="D244" s="466">
        <v>27</v>
      </c>
      <c r="E244" s="355"/>
      <c r="F244" s="492">
        <f t="shared" si="14"/>
        <v>0</v>
      </c>
    </row>
    <row r="245" spans="1:6" s="660" customFormat="1" ht="26">
      <c r="A245" s="625" t="s">
        <v>3878</v>
      </c>
      <c r="B245" s="351" t="s">
        <v>3879</v>
      </c>
      <c r="C245" s="622" t="s">
        <v>0</v>
      </c>
      <c r="D245" s="466">
        <v>19</v>
      </c>
      <c r="E245" s="355"/>
      <c r="F245" s="492">
        <f t="shared" si="14"/>
        <v>0</v>
      </c>
    </row>
    <row r="246" spans="1:6" s="660" customFormat="1">
      <c r="A246" s="625" t="s">
        <v>3880</v>
      </c>
      <c r="B246" s="351" t="s">
        <v>3881</v>
      </c>
      <c r="C246" s="622" t="s">
        <v>0</v>
      </c>
      <c r="D246" s="466">
        <v>221</v>
      </c>
      <c r="E246" s="355"/>
      <c r="F246" s="492">
        <f t="shared" si="14"/>
        <v>0</v>
      </c>
    </row>
    <row r="247" spans="1:6" s="660" customFormat="1">
      <c r="A247" s="625" t="s">
        <v>3882</v>
      </c>
      <c r="B247" s="351" t="s">
        <v>3883</v>
      </c>
      <c r="C247" s="622" t="s">
        <v>0</v>
      </c>
      <c r="D247" s="466">
        <v>15</v>
      </c>
      <c r="E247" s="355"/>
      <c r="F247" s="492">
        <f t="shared" si="14"/>
        <v>0</v>
      </c>
    </row>
    <row r="248" spans="1:6" s="660" customFormat="1" ht="15" customHeight="1">
      <c r="A248" s="625" t="s">
        <v>3884</v>
      </c>
      <c r="B248" s="351" t="s">
        <v>3885</v>
      </c>
      <c r="C248" s="622" t="s">
        <v>0</v>
      </c>
      <c r="D248" s="466">
        <v>95</v>
      </c>
      <c r="E248" s="355"/>
      <c r="F248" s="492">
        <f t="shared" si="14"/>
        <v>0</v>
      </c>
    </row>
    <row r="249" spans="1:6" s="660" customFormat="1" ht="18" customHeight="1">
      <c r="A249" s="625" t="s">
        <v>3886</v>
      </c>
      <c r="B249" s="351" t="s">
        <v>3887</v>
      </c>
      <c r="C249" s="622" t="s">
        <v>0</v>
      </c>
      <c r="D249" s="466">
        <v>29</v>
      </c>
      <c r="E249" s="355"/>
      <c r="F249" s="492">
        <f t="shared" si="14"/>
        <v>0</v>
      </c>
    </row>
    <row r="250" spans="1:6" s="660" customFormat="1">
      <c r="A250" s="625" t="s">
        <v>3888</v>
      </c>
      <c r="B250" s="351" t="s">
        <v>3889</v>
      </c>
      <c r="C250" s="622" t="s">
        <v>0</v>
      </c>
      <c r="D250" s="466">
        <v>15</v>
      </c>
      <c r="E250" s="355"/>
      <c r="F250" s="492">
        <f t="shared" si="14"/>
        <v>0</v>
      </c>
    </row>
    <row r="251" spans="1:6" s="660" customFormat="1">
      <c r="A251" s="625" t="s">
        <v>3890</v>
      </c>
      <c r="B251" s="351" t="s">
        <v>3891</v>
      </c>
      <c r="C251" s="622" t="s">
        <v>0</v>
      </c>
      <c r="D251" s="466">
        <v>500</v>
      </c>
      <c r="E251" s="355"/>
      <c r="F251" s="492">
        <f t="shared" si="14"/>
        <v>0</v>
      </c>
    </row>
    <row r="252" spans="1:6" s="660" customFormat="1" ht="26">
      <c r="A252" s="625" t="s">
        <v>3892</v>
      </c>
      <c r="B252" s="351" t="s">
        <v>3893</v>
      </c>
      <c r="C252" s="622" t="s">
        <v>0</v>
      </c>
      <c r="D252" s="466">
        <v>40</v>
      </c>
      <c r="E252" s="355"/>
      <c r="F252" s="492">
        <f t="shared" si="14"/>
        <v>0</v>
      </c>
    </row>
    <row r="253" spans="1:6" s="595" customFormat="1" ht="39">
      <c r="A253" s="655" t="s">
        <v>3894</v>
      </c>
      <c r="B253" s="351" t="s">
        <v>3895</v>
      </c>
      <c r="C253" s="622"/>
      <c r="D253" s="466"/>
      <c r="E253" s="355"/>
      <c r="F253" s="492"/>
    </row>
    <row r="254" spans="1:6" s="660" customFormat="1">
      <c r="A254" s="625" t="s">
        <v>3896</v>
      </c>
      <c r="B254" s="351" t="s">
        <v>3897</v>
      </c>
      <c r="C254" s="622" t="s">
        <v>0</v>
      </c>
      <c r="D254" s="466">
        <v>10</v>
      </c>
      <c r="E254" s="355"/>
      <c r="F254" s="492">
        <f>ROUND((D254*E254),2)</f>
        <v>0</v>
      </c>
    </row>
    <row r="255" spans="1:6" s="660" customFormat="1">
      <c r="A255" s="625" t="s">
        <v>3898</v>
      </c>
      <c r="B255" s="351" t="s">
        <v>3899</v>
      </c>
      <c r="C255" s="622" t="s">
        <v>0</v>
      </c>
      <c r="D255" s="466">
        <v>10</v>
      </c>
      <c r="E255" s="355"/>
      <c r="F255" s="492">
        <f>ROUND((D255*E255),2)</f>
        <v>0</v>
      </c>
    </row>
    <row r="256" spans="1:6" s="660" customFormat="1" ht="26">
      <c r="A256" s="625" t="s">
        <v>3900</v>
      </c>
      <c r="B256" s="351" t="s">
        <v>3901</v>
      </c>
      <c r="C256" s="622" t="s">
        <v>0</v>
      </c>
      <c r="D256" s="466">
        <v>10</v>
      </c>
      <c r="E256" s="355"/>
      <c r="F256" s="492">
        <f>ROUND((D256*E256),2)</f>
        <v>0</v>
      </c>
    </row>
    <row r="257" spans="1:6" s="660" customFormat="1" ht="39">
      <c r="A257" s="655" t="s">
        <v>3902</v>
      </c>
      <c r="B257" s="351" t="s">
        <v>3903</v>
      </c>
      <c r="C257" s="622"/>
      <c r="D257" s="466"/>
      <c r="E257" s="355"/>
      <c r="F257" s="492"/>
    </row>
    <row r="258" spans="1:6" s="660" customFormat="1" ht="39">
      <c r="A258" s="625" t="s">
        <v>3904</v>
      </c>
      <c r="B258" s="662" t="s">
        <v>3905</v>
      </c>
      <c r="C258" s="622" t="s">
        <v>0</v>
      </c>
      <c r="D258" s="466">
        <v>5</v>
      </c>
      <c r="E258" s="355"/>
      <c r="F258" s="492">
        <f t="shared" ref="F258:F264" si="15">ROUND((D258*E258),2)</f>
        <v>0</v>
      </c>
    </row>
    <row r="259" spans="1:6" s="660" customFormat="1" ht="39">
      <c r="A259" s="625" t="s">
        <v>3906</v>
      </c>
      <c r="B259" s="662" t="s">
        <v>3907</v>
      </c>
      <c r="C259" s="622" t="s">
        <v>0</v>
      </c>
      <c r="D259" s="466">
        <v>5</v>
      </c>
      <c r="E259" s="355"/>
      <c r="F259" s="492">
        <f t="shared" si="15"/>
        <v>0</v>
      </c>
    </row>
    <row r="260" spans="1:6" s="660" customFormat="1" ht="39">
      <c r="A260" s="625" t="s">
        <v>3908</v>
      </c>
      <c r="B260" s="662" t="s">
        <v>3909</v>
      </c>
      <c r="C260" s="622" t="s">
        <v>0</v>
      </c>
      <c r="D260" s="466">
        <v>4</v>
      </c>
      <c r="E260" s="355"/>
      <c r="F260" s="492">
        <f t="shared" si="15"/>
        <v>0</v>
      </c>
    </row>
    <row r="261" spans="1:6" s="660" customFormat="1" ht="39">
      <c r="A261" s="625" t="s">
        <v>3910</v>
      </c>
      <c r="B261" s="662" t="s">
        <v>3911</v>
      </c>
      <c r="C261" s="622" t="s">
        <v>0</v>
      </c>
      <c r="D261" s="466">
        <v>2</v>
      </c>
      <c r="E261" s="355"/>
      <c r="F261" s="492">
        <f t="shared" si="15"/>
        <v>0</v>
      </c>
    </row>
    <row r="262" spans="1:6" s="660" customFormat="1" ht="26">
      <c r="A262" s="625" t="s">
        <v>3912</v>
      </c>
      <c r="B262" s="662" t="s">
        <v>3913</v>
      </c>
      <c r="C262" s="622" t="s">
        <v>0</v>
      </c>
      <c r="D262" s="466">
        <v>2</v>
      </c>
      <c r="E262" s="355"/>
      <c r="F262" s="492">
        <f t="shared" si="15"/>
        <v>0</v>
      </c>
    </row>
    <row r="263" spans="1:6" s="660" customFormat="1" ht="39">
      <c r="A263" s="625" t="s">
        <v>3914</v>
      </c>
      <c r="B263" s="662" t="s">
        <v>3915</v>
      </c>
      <c r="C263" s="622" t="s">
        <v>0</v>
      </c>
      <c r="D263" s="466">
        <v>2</v>
      </c>
      <c r="E263" s="355"/>
      <c r="F263" s="492">
        <f t="shared" si="15"/>
        <v>0</v>
      </c>
    </row>
    <row r="264" spans="1:6" s="595" customFormat="1" ht="91">
      <c r="A264" s="655" t="s">
        <v>3916</v>
      </c>
      <c r="B264" s="351" t="s">
        <v>3917</v>
      </c>
      <c r="C264" s="622" t="s">
        <v>418</v>
      </c>
      <c r="D264" s="466">
        <v>16</v>
      </c>
      <c r="E264" s="355"/>
      <c r="F264" s="492">
        <f t="shared" si="15"/>
        <v>0</v>
      </c>
    </row>
    <row r="265" spans="1:6" s="595" customFormat="1" ht="91">
      <c r="A265" s="655" t="s">
        <v>3918</v>
      </c>
      <c r="B265" s="663" t="s">
        <v>3919</v>
      </c>
      <c r="C265" s="622"/>
      <c r="D265" s="466"/>
      <c r="E265" s="355"/>
      <c r="F265" s="492"/>
    </row>
    <row r="266" spans="1:6" s="595" customFormat="1">
      <c r="A266" s="625" t="s">
        <v>3920</v>
      </c>
      <c r="B266" s="351" t="s">
        <v>3921</v>
      </c>
      <c r="C266" s="622" t="s">
        <v>1638</v>
      </c>
      <c r="D266" s="466">
        <v>94</v>
      </c>
      <c r="E266" s="355"/>
      <c r="F266" s="492">
        <f t="shared" ref="F266:F271" si="16">ROUND((D266*E266),2)</f>
        <v>0</v>
      </c>
    </row>
    <row r="267" spans="1:6" s="595" customFormat="1">
      <c r="A267" s="625" t="s">
        <v>3922</v>
      </c>
      <c r="B267" s="351" t="s">
        <v>3923</v>
      </c>
      <c r="C267" s="622" t="s">
        <v>0</v>
      </c>
      <c r="D267" s="466">
        <v>54</v>
      </c>
      <c r="E267" s="355"/>
      <c r="F267" s="600">
        <f t="shared" si="16"/>
        <v>0</v>
      </c>
    </row>
    <row r="268" spans="1:6" s="595" customFormat="1">
      <c r="A268" s="625" t="s">
        <v>3924</v>
      </c>
      <c r="B268" s="351" t="s">
        <v>3925</v>
      </c>
      <c r="C268" s="622" t="s">
        <v>0</v>
      </c>
      <c r="D268" s="466">
        <v>10</v>
      </c>
      <c r="E268" s="355"/>
      <c r="F268" s="600">
        <f t="shared" si="16"/>
        <v>0</v>
      </c>
    </row>
    <row r="269" spans="1:6" s="595" customFormat="1" ht="26">
      <c r="A269" s="625" t="s">
        <v>3926</v>
      </c>
      <c r="B269" s="664" t="s">
        <v>3927</v>
      </c>
      <c r="C269" s="622" t="s">
        <v>0</v>
      </c>
      <c r="D269" s="466">
        <v>10</v>
      </c>
      <c r="E269" s="355"/>
      <c r="F269" s="600">
        <f t="shared" si="16"/>
        <v>0</v>
      </c>
    </row>
    <row r="270" spans="1:6" s="595" customFormat="1" ht="104">
      <c r="A270" s="655" t="s">
        <v>3928</v>
      </c>
      <c r="B270" s="351" t="s">
        <v>3929</v>
      </c>
      <c r="C270" s="622" t="s">
        <v>418</v>
      </c>
      <c r="D270" s="466">
        <v>15</v>
      </c>
      <c r="E270" s="355"/>
      <c r="F270" s="600">
        <f t="shared" si="16"/>
        <v>0</v>
      </c>
    </row>
    <row r="271" spans="1:6" s="595" customFormat="1" ht="78">
      <c r="A271" s="655" t="s">
        <v>3930</v>
      </c>
      <c r="B271" s="351" t="s">
        <v>3931</v>
      </c>
      <c r="C271" s="622" t="s">
        <v>418</v>
      </c>
      <c r="D271" s="466">
        <v>185</v>
      </c>
      <c r="E271" s="355"/>
      <c r="F271" s="600">
        <f t="shared" si="16"/>
        <v>0</v>
      </c>
    </row>
    <row r="272" spans="1:6" s="595" customFormat="1" ht="390">
      <c r="A272" s="655" t="s">
        <v>3932</v>
      </c>
      <c r="B272" s="351" t="s">
        <v>3933</v>
      </c>
      <c r="C272" s="622"/>
      <c r="D272" s="466"/>
      <c r="E272" s="355"/>
      <c r="F272" s="600"/>
    </row>
    <row r="273" spans="1:6" s="595" customFormat="1" ht="195">
      <c r="A273" s="655"/>
      <c r="B273" s="351" t="s">
        <v>3934</v>
      </c>
      <c r="C273" s="622" t="s">
        <v>418</v>
      </c>
      <c r="D273" s="466">
        <v>1</v>
      </c>
      <c r="E273" s="355"/>
      <c r="F273" s="492">
        <f>ROUND((D273*E273),2)</f>
        <v>0</v>
      </c>
    </row>
    <row r="274" spans="1:6" s="595" customFormat="1" ht="390">
      <c r="A274" s="655" t="s">
        <v>3935</v>
      </c>
      <c r="B274" s="351" t="s">
        <v>3936</v>
      </c>
      <c r="C274" s="622"/>
      <c r="D274" s="466"/>
      <c r="E274" s="355"/>
      <c r="F274" s="492"/>
    </row>
    <row r="275" spans="1:6" s="595" customFormat="1" ht="195">
      <c r="A275" s="655"/>
      <c r="B275" s="351" t="s">
        <v>3937</v>
      </c>
      <c r="C275" s="622" t="s">
        <v>418</v>
      </c>
      <c r="D275" s="466">
        <v>1</v>
      </c>
      <c r="E275" s="355"/>
      <c r="F275" s="492">
        <f>ROUND((D275*E275),2)</f>
        <v>0</v>
      </c>
    </row>
    <row r="276" spans="1:6" s="595" customFormat="1" ht="65">
      <c r="A276" s="655" t="s">
        <v>3938</v>
      </c>
      <c r="B276" s="351" t="s">
        <v>3939</v>
      </c>
      <c r="C276" s="622" t="s">
        <v>418</v>
      </c>
      <c r="D276" s="466">
        <v>12</v>
      </c>
      <c r="E276" s="355"/>
      <c r="F276" s="492">
        <f>ROUND((D276*E276),2)</f>
        <v>0</v>
      </c>
    </row>
    <row r="277" spans="1:6" s="660" customFormat="1" ht="91">
      <c r="A277" s="655" t="s">
        <v>3940</v>
      </c>
      <c r="B277" s="351" t="s">
        <v>3941</v>
      </c>
      <c r="C277" s="622" t="s">
        <v>418</v>
      </c>
      <c r="D277" s="466">
        <v>12</v>
      </c>
      <c r="E277" s="355"/>
      <c r="F277" s="492">
        <f>ROUND((D277*E277),2)</f>
        <v>0</v>
      </c>
    </row>
    <row r="278" spans="1:6" s="660" customFormat="1" ht="52">
      <c r="A278" s="655" t="s">
        <v>3942</v>
      </c>
      <c r="B278" s="663" t="s">
        <v>3943</v>
      </c>
      <c r="C278" s="622" t="s">
        <v>418</v>
      </c>
      <c r="D278" s="466">
        <f>D277</f>
        <v>12</v>
      </c>
      <c r="E278" s="355"/>
      <c r="F278" s="492">
        <f>ROUND((D278*E278),2)</f>
        <v>0</v>
      </c>
    </row>
    <row r="279" spans="1:6" s="660" customFormat="1" ht="39">
      <c r="A279" s="655" t="s">
        <v>3944</v>
      </c>
      <c r="B279" s="351" t="s">
        <v>3945</v>
      </c>
      <c r="C279" s="622"/>
      <c r="D279" s="466"/>
      <c r="E279" s="355"/>
      <c r="F279" s="492"/>
    </row>
    <row r="280" spans="1:6" s="660" customFormat="1">
      <c r="A280" s="625" t="s">
        <v>3946</v>
      </c>
      <c r="B280" s="351" t="s">
        <v>3947</v>
      </c>
      <c r="C280" s="622" t="s">
        <v>1638</v>
      </c>
      <c r="D280" s="466">
        <v>560</v>
      </c>
      <c r="E280" s="355"/>
      <c r="F280" s="492">
        <f t="shared" ref="F280:F316" si="17">ROUND((D280*E280),2)</f>
        <v>0</v>
      </c>
    </row>
    <row r="281" spans="1:6" s="660" customFormat="1">
      <c r="A281" s="625" t="s">
        <v>3948</v>
      </c>
      <c r="B281" s="351" t="s">
        <v>3949</v>
      </c>
      <c r="C281" s="622" t="s">
        <v>1638</v>
      </c>
      <c r="D281" s="466">
        <v>6570</v>
      </c>
      <c r="E281" s="355"/>
      <c r="F281" s="492">
        <f t="shared" si="17"/>
        <v>0</v>
      </c>
    </row>
    <row r="282" spans="1:6" s="660" customFormat="1">
      <c r="A282" s="625" t="s">
        <v>3950</v>
      </c>
      <c r="B282" s="351" t="s">
        <v>3951</v>
      </c>
      <c r="C282" s="622" t="s">
        <v>1638</v>
      </c>
      <c r="D282" s="466">
        <v>50</v>
      </c>
      <c r="E282" s="355"/>
      <c r="F282" s="492">
        <f t="shared" si="17"/>
        <v>0</v>
      </c>
    </row>
    <row r="283" spans="1:6" s="660" customFormat="1">
      <c r="A283" s="625" t="s">
        <v>3952</v>
      </c>
      <c r="B283" s="351" t="s">
        <v>3953</v>
      </c>
      <c r="C283" s="622" t="s">
        <v>1638</v>
      </c>
      <c r="D283" s="466">
        <v>50</v>
      </c>
      <c r="E283" s="355"/>
      <c r="F283" s="492">
        <f t="shared" si="17"/>
        <v>0</v>
      </c>
    </row>
    <row r="284" spans="1:6" s="660" customFormat="1">
      <c r="A284" s="625" t="s">
        <v>3954</v>
      </c>
      <c r="B284" s="351" t="s">
        <v>3955</v>
      </c>
      <c r="C284" s="622" t="s">
        <v>1638</v>
      </c>
      <c r="D284" s="466">
        <v>100</v>
      </c>
      <c r="E284" s="355"/>
      <c r="F284" s="492">
        <f t="shared" si="17"/>
        <v>0</v>
      </c>
    </row>
    <row r="285" spans="1:6" s="660" customFormat="1">
      <c r="A285" s="625" t="s">
        <v>3956</v>
      </c>
      <c r="B285" s="351" t="s">
        <v>3957</v>
      </c>
      <c r="C285" s="622" t="s">
        <v>1638</v>
      </c>
      <c r="D285" s="466">
        <v>420</v>
      </c>
      <c r="E285" s="355"/>
      <c r="F285" s="492">
        <f t="shared" si="17"/>
        <v>0</v>
      </c>
    </row>
    <row r="286" spans="1:6" s="660" customFormat="1">
      <c r="A286" s="625" t="s">
        <v>3958</v>
      </c>
      <c r="B286" s="351" t="s">
        <v>3959</v>
      </c>
      <c r="C286" s="622" t="s">
        <v>1638</v>
      </c>
      <c r="D286" s="466">
        <v>13000</v>
      </c>
      <c r="E286" s="355"/>
      <c r="F286" s="492">
        <f t="shared" si="17"/>
        <v>0</v>
      </c>
    </row>
    <row r="287" spans="1:6" s="660" customFormat="1">
      <c r="A287" s="625" t="s">
        <v>3960</v>
      </c>
      <c r="B287" s="351" t="s">
        <v>3961</v>
      </c>
      <c r="C287" s="622" t="s">
        <v>1638</v>
      </c>
      <c r="D287" s="466">
        <v>50</v>
      </c>
      <c r="E287" s="355"/>
      <c r="F287" s="492">
        <f t="shared" si="17"/>
        <v>0</v>
      </c>
    </row>
    <row r="288" spans="1:6" s="660" customFormat="1">
      <c r="A288" s="625" t="s">
        <v>3962</v>
      </c>
      <c r="B288" s="351" t="s">
        <v>3963</v>
      </c>
      <c r="C288" s="622" t="s">
        <v>1638</v>
      </c>
      <c r="D288" s="466">
        <v>50</v>
      </c>
      <c r="E288" s="355"/>
      <c r="F288" s="492">
        <f t="shared" si="17"/>
        <v>0</v>
      </c>
    </row>
    <row r="289" spans="1:6" s="660" customFormat="1">
      <c r="A289" s="625" t="s">
        <v>3964</v>
      </c>
      <c r="B289" s="351" t="s">
        <v>3965</v>
      </c>
      <c r="C289" s="622" t="s">
        <v>1638</v>
      </c>
      <c r="D289" s="466">
        <v>400</v>
      </c>
      <c r="E289" s="355"/>
      <c r="F289" s="492">
        <f t="shared" si="17"/>
        <v>0</v>
      </c>
    </row>
    <row r="290" spans="1:6" s="660" customFormat="1">
      <c r="A290" s="625" t="s">
        <v>3966</v>
      </c>
      <c r="B290" s="351" t="s">
        <v>3967</v>
      </c>
      <c r="C290" s="622" t="s">
        <v>1638</v>
      </c>
      <c r="D290" s="466">
        <v>150</v>
      </c>
      <c r="E290" s="355"/>
      <c r="F290" s="492">
        <f t="shared" si="17"/>
        <v>0</v>
      </c>
    </row>
    <row r="291" spans="1:6" s="660" customFormat="1">
      <c r="A291" s="625" t="s">
        <v>3968</v>
      </c>
      <c r="B291" s="351" t="s">
        <v>3969</v>
      </c>
      <c r="C291" s="622" t="s">
        <v>1638</v>
      </c>
      <c r="D291" s="466">
        <v>150</v>
      </c>
      <c r="E291" s="355"/>
      <c r="F291" s="492">
        <f t="shared" si="17"/>
        <v>0</v>
      </c>
    </row>
    <row r="292" spans="1:6" s="660" customFormat="1">
      <c r="A292" s="625" t="s">
        <v>3970</v>
      </c>
      <c r="B292" s="351" t="s">
        <v>3971</v>
      </c>
      <c r="C292" s="622" t="s">
        <v>1638</v>
      </c>
      <c r="D292" s="466">
        <v>150</v>
      </c>
      <c r="E292" s="355"/>
      <c r="F292" s="492">
        <f t="shared" si="17"/>
        <v>0</v>
      </c>
    </row>
    <row r="293" spans="1:6" s="660" customFormat="1">
      <c r="A293" s="625" t="s">
        <v>3972</v>
      </c>
      <c r="B293" s="351" t="s">
        <v>3973</v>
      </c>
      <c r="C293" s="622" t="s">
        <v>1638</v>
      </c>
      <c r="D293" s="466">
        <v>490</v>
      </c>
      <c r="E293" s="355"/>
      <c r="F293" s="492">
        <f t="shared" si="17"/>
        <v>0</v>
      </c>
    </row>
    <row r="294" spans="1:6" s="660" customFormat="1">
      <c r="A294" s="625" t="s">
        <v>3974</v>
      </c>
      <c r="B294" s="351" t="s">
        <v>3975</v>
      </c>
      <c r="C294" s="622" t="s">
        <v>1638</v>
      </c>
      <c r="D294" s="466">
        <v>250</v>
      </c>
      <c r="E294" s="355"/>
      <c r="F294" s="492">
        <f t="shared" si="17"/>
        <v>0</v>
      </c>
    </row>
    <row r="295" spans="1:6" s="660" customFormat="1">
      <c r="A295" s="625" t="s">
        <v>3976</v>
      </c>
      <c r="B295" s="351" t="s">
        <v>3977</v>
      </c>
      <c r="C295" s="622" t="s">
        <v>1638</v>
      </c>
      <c r="D295" s="466">
        <v>350</v>
      </c>
      <c r="E295" s="355"/>
      <c r="F295" s="492">
        <f t="shared" si="17"/>
        <v>0</v>
      </c>
    </row>
    <row r="296" spans="1:6" s="660" customFormat="1">
      <c r="A296" s="625" t="s">
        <v>3978</v>
      </c>
      <c r="B296" s="351" t="s">
        <v>3979</v>
      </c>
      <c r="C296" s="622" t="s">
        <v>1638</v>
      </c>
      <c r="D296" s="466">
        <v>50</v>
      </c>
      <c r="E296" s="355"/>
      <c r="F296" s="492">
        <f t="shared" si="17"/>
        <v>0</v>
      </c>
    </row>
    <row r="297" spans="1:6" s="660" customFormat="1">
      <c r="A297" s="625" t="s">
        <v>3980</v>
      </c>
      <c r="B297" s="351" t="s">
        <v>3981</v>
      </c>
      <c r="C297" s="622" t="s">
        <v>1638</v>
      </c>
      <c r="D297" s="466">
        <v>40</v>
      </c>
      <c r="E297" s="355"/>
      <c r="F297" s="492">
        <f t="shared" si="17"/>
        <v>0</v>
      </c>
    </row>
    <row r="298" spans="1:6" s="660" customFormat="1">
      <c r="A298" s="625" t="s">
        <v>3982</v>
      </c>
      <c r="B298" s="351" t="s">
        <v>3983</v>
      </c>
      <c r="C298" s="622" t="s">
        <v>1638</v>
      </c>
      <c r="D298" s="466">
        <v>60</v>
      </c>
      <c r="E298" s="355"/>
      <c r="F298" s="492">
        <f t="shared" si="17"/>
        <v>0</v>
      </c>
    </row>
    <row r="299" spans="1:6" s="660" customFormat="1">
      <c r="A299" s="625" t="s">
        <v>3984</v>
      </c>
      <c r="B299" s="351" t="s">
        <v>3985</v>
      </c>
      <c r="C299" s="622" t="s">
        <v>1638</v>
      </c>
      <c r="D299" s="466">
        <v>160</v>
      </c>
      <c r="E299" s="355"/>
      <c r="F299" s="492">
        <f t="shared" si="17"/>
        <v>0</v>
      </c>
    </row>
    <row r="300" spans="1:6" s="660" customFormat="1">
      <c r="A300" s="625" t="s">
        <v>3986</v>
      </c>
      <c r="B300" s="351" t="s">
        <v>3987</v>
      </c>
      <c r="C300" s="622" t="s">
        <v>1638</v>
      </c>
      <c r="D300" s="466">
        <v>930</v>
      </c>
      <c r="E300" s="355"/>
      <c r="F300" s="492">
        <f t="shared" si="17"/>
        <v>0</v>
      </c>
    </row>
    <row r="301" spans="1:6" s="660" customFormat="1">
      <c r="A301" s="625" t="s">
        <v>3988</v>
      </c>
      <c r="B301" s="351" t="s">
        <v>3989</v>
      </c>
      <c r="C301" s="622" t="s">
        <v>1638</v>
      </c>
      <c r="D301" s="466">
        <v>51300</v>
      </c>
      <c r="E301" s="355"/>
      <c r="F301" s="492">
        <f t="shared" si="17"/>
        <v>0</v>
      </c>
    </row>
    <row r="302" spans="1:6" s="660" customFormat="1">
      <c r="A302" s="625" t="s">
        <v>3990</v>
      </c>
      <c r="B302" s="351" t="s">
        <v>3991</v>
      </c>
      <c r="C302" s="622" t="s">
        <v>1638</v>
      </c>
      <c r="D302" s="466">
        <v>120</v>
      </c>
      <c r="E302" s="355"/>
      <c r="F302" s="492">
        <f t="shared" si="17"/>
        <v>0</v>
      </c>
    </row>
    <row r="303" spans="1:6" s="660" customFormat="1">
      <c r="A303" s="625" t="s">
        <v>3992</v>
      </c>
      <c r="B303" s="351" t="s">
        <v>3993</v>
      </c>
      <c r="C303" s="622" t="s">
        <v>1638</v>
      </c>
      <c r="D303" s="466">
        <v>60</v>
      </c>
      <c r="E303" s="355"/>
      <c r="F303" s="492">
        <f t="shared" si="17"/>
        <v>0</v>
      </c>
    </row>
    <row r="304" spans="1:6" s="660" customFormat="1">
      <c r="A304" s="625" t="s">
        <v>3994</v>
      </c>
      <c r="B304" s="351" t="s">
        <v>3995</v>
      </c>
      <c r="C304" s="622" t="s">
        <v>1638</v>
      </c>
      <c r="D304" s="466">
        <v>80</v>
      </c>
      <c r="E304" s="355"/>
      <c r="F304" s="492">
        <f t="shared" si="17"/>
        <v>0</v>
      </c>
    </row>
    <row r="305" spans="1:6" s="660" customFormat="1">
      <c r="A305" s="625" t="s">
        <v>3996</v>
      </c>
      <c r="B305" s="351" t="s">
        <v>3997</v>
      </c>
      <c r="C305" s="622" t="s">
        <v>1638</v>
      </c>
      <c r="D305" s="466">
        <v>250</v>
      </c>
      <c r="E305" s="355"/>
      <c r="F305" s="492">
        <f t="shared" si="17"/>
        <v>0</v>
      </c>
    </row>
    <row r="306" spans="1:6" s="660" customFormat="1">
      <c r="A306" s="625" t="s">
        <v>3998</v>
      </c>
      <c r="B306" s="351" t="s">
        <v>3999</v>
      </c>
      <c r="C306" s="622" t="s">
        <v>1638</v>
      </c>
      <c r="D306" s="466">
        <v>50</v>
      </c>
      <c r="E306" s="355"/>
      <c r="F306" s="492">
        <f t="shared" si="17"/>
        <v>0</v>
      </c>
    </row>
    <row r="307" spans="1:6" s="660" customFormat="1">
      <c r="A307" s="625" t="s">
        <v>4000</v>
      </c>
      <c r="B307" s="351" t="s">
        <v>4001</v>
      </c>
      <c r="C307" s="622" t="s">
        <v>1638</v>
      </c>
      <c r="D307" s="466">
        <v>50</v>
      </c>
      <c r="E307" s="355"/>
      <c r="F307" s="492">
        <f t="shared" si="17"/>
        <v>0</v>
      </c>
    </row>
    <row r="308" spans="1:6" s="660" customFormat="1">
      <c r="A308" s="625" t="s">
        <v>4002</v>
      </c>
      <c r="B308" s="351" t="s">
        <v>4003</v>
      </c>
      <c r="C308" s="622" t="s">
        <v>1638</v>
      </c>
      <c r="D308" s="466">
        <v>50</v>
      </c>
      <c r="E308" s="355"/>
      <c r="F308" s="492">
        <f t="shared" si="17"/>
        <v>0</v>
      </c>
    </row>
    <row r="309" spans="1:6" s="660" customFormat="1">
      <c r="A309" s="625" t="s">
        <v>4004</v>
      </c>
      <c r="B309" s="351" t="s">
        <v>4005</v>
      </c>
      <c r="C309" s="622" t="s">
        <v>1638</v>
      </c>
      <c r="D309" s="466">
        <v>50</v>
      </c>
      <c r="E309" s="355"/>
      <c r="F309" s="492">
        <f t="shared" si="17"/>
        <v>0</v>
      </c>
    </row>
    <row r="310" spans="1:6" s="660" customFormat="1">
      <c r="A310" s="625" t="s">
        <v>4006</v>
      </c>
      <c r="B310" s="351" t="s">
        <v>4007</v>
      </c>
      <c r="C310" s="622" t="s">
        <v>1638</v>
      </c>
      <c r="D310" s="466">
        <v>150</v>
      </c>
      <c r="E310" s="355"/>
      <c r="F310" s="492">
        <f t="shared" si="17"/>
        <v>0</v>
      </c>
    </row>
    <row r="311" spans="1:6" s="660" customFormat="1">
      <c r="A311" s="625" t="s">
        <v>4008</v>
      </c>
      <c r="B311" s="351" t="s">
        <v>4009</v>
      </c>
      <c r="C311" s="622" t="s">
        <v>1638</v>
      </c>
      <c r="D311" s="466">
        <v>20</v>
      </c>
      <c r="E311" s="355"/>
      <c r="F311" s="492">
        <f t="shared" si="17"/>
        <v>0</v>
      </c>
    </row>
    <row r="312" spans="1:6" s="660" customFormat="1">
      <c r="A312" s="625" t="s">
        <v>4010</v>
      </c>
      <c r="B312" s="351" t="s">
        <v>4011</v>
      </c>
      <c r="C312" s="622" t="s">
        <v>1638</v>
      </c>
      <c r="D312" s="466">
        <v>620</v>
      </c>
      <c r="E312" s="355"/>
      <c r="F312" s="492">
        <f t="shared" si="17"/>
        <v>0</v>
      </c>
    </row>
    <row r="313" spans="1:6" s="660" customFormat="1">
      <c r="A313" s="625" t="s">
        <v>4012</v>
      </c>
      <c r="B313" s="351" t="s">
        <v>4013</v>
      </c>
      <c r="C313" s="622" t="s">
        <v>1638</v>
      </c>
      <c r="D313" s="466">
        <v>250</v>
      </c>
      <c r="E313" s="355"/>
      <c r="F313" s="492">
        <f t="shared" si="17"/>
        <v>0</v>
      </c>
    </row>
    <row r="314" spans="1:6" s="660" customFormat="1">
      <c r="A314" s="625" t="s">
        <v>4014</v>
      </c>
      <c r="B314" s="351" t="s">
        <v>4015</v>
      </c>
      <c r="C314" s="622" t="s">
        <v>1638</v>
      </c>
      <c r="D314" s="466">
        <v>390</v>
      </c>
      <c r="E314" s="355"/>
      <c r="F314" s="492">
        <f t="shared" si="17"/>
        <v>0</v>
      </c>
    </row>
    <row r="315" spans="1:6" s="660" customFormat="1">
      <c r="A315" s="625" t="s">
        <v>4016</v>
      </c>
      <c r="B315" s="351" t="s">
        <v>4017</v>
      </c>
      <c r="C315" s="622" t="s">
        <v>1638</v>
      </c>
      <c r="D315" s="466">
        <v>50</v>
      </c>
      <c r="E315" s="355"/>
      <c r="F315" s="492">
        <f t="shared" si="17"/>
        <v>0</v>
      </c>
    </row>
    <row r="316" spans="1:6" s="660" customFormat="1" ht="26">
      <c r="A316" s="625" t="s">
        <v>4018</v>
      </c>
      <c r="B316" s="351" t="s">
        <v>4019</v>
      </c>
      <c r="C316" s="622" t="s">
        <v>1638</v>
      </c>
      <c r="D316" s="466">
        <v>400</v>
      </c>
      <c r="E316" s="355"/>
      <c r="F316" s="492">
        <f t="shared" si="17"/>
        <v>0</v>
      </c>
    </row>
    <row r="317" spans="1:6" s="660" customFormat="1" ht="52">
      <c r="A317" s="655" t="s">
        <v>4020</v>
      </c>
      <c r="B317" s="351" t="s">
        <v>4021</v>
      </c>
      <c r="C317" s="622"/>
      <c r="D317" s="466"/>
      <c r="E317" s="355"/>
      <c r="F317" s="492"/>
    </row>
    <row r="318" spans="1:6" s="660" customFormat="1" ht="52">
      <c r="A318" s="625" t="s">
        <v>4022</v>
      </c>
      <c r="B318" s="351" t="s">
        <v>4023</v>
      </c>
      <c r="C318" s="622" t="s">
        <v>1638</v>
      </c>
      <c r="D318" s="466">
        <v>2400</v>
      </c>
      <c r="E318" s="355"/>
      <c r="F318" s="492">
        <f t="shared" ref="F318:F323" si="18">ROUND((D318*E318),2)</f>
        <v>0</v>
      </c>
    </row>
    <row r="319" spans="1:6" s="660" customFormat="1" ht="52">
      <c r="A319" s="625" t="s">
        <v>4024</v>
      </c>
      <c r="B319" s="351" t="s">
        <v>4025</v>
      </c>
      <c r="C319" s="622" t="s">
        <v>1638</v>
      </c>
      <c r="D319" s="466">
        <v>9800</v>
      </c>
      <c r="E319" s="355"/>
      <c r="F319" s="492">
        <f t="shared" si="18"/>
        <v>0</v>
      </c>
    </row>
    <row r="320" spans="1:6" s="660" customFormat="1" ht="39">
      <c r="A320" s="625" t="s">
        <v>4026</v>
      </c>
      <c r="B320" s="351" t="s">
        <v>4027</v>
      </c>
      <c r="C320" s="622" t="s">
        <v>1638</v>
      </c>
      <c r="D320" s="466">
        <v>5600</v>
      </c>
      <c r="E320" s="355"/>
      <c r="F320" s="492">
        <f t="shared" si="18"/>
        <v>0</v>
      </c>
    </row>
    <row r="321" spans="1:6" s="660" customFormat="1" ht="52">
      <c r="A321" s="625" t="s">
        <v>4028</v>
      </c>
      <c r="B321" s="351" t="s">
        <v>4029</v>
      </c>
      <c r="C321" s="622" t="s">
        <v>1638</v>
      </c>
      <c r="D321" s="466">
        <v>1800</v>
      </c>
      <c r="E321" s="355"/>
      <c r="F321" s="492">
        <f t="shared" si="18"/>
        <v>0</v>
      </c>
    </row>
    <row r="322" spans="1:6" s="660" customFormat="1" ht="39">
      <c r="A322" s="655" t="s">
        <v>4030</v>
      </c>
      <c r="B322" s="351" t="s">
        <v>4031</v>
      </c>
      <c r="C322" s="622" t="s">
        <v>0</v>
      </c>
      <c r="D322" s="466">
        <v>440</v>
      </c>
      <c r="E322" s="355"/>
      <c r="F322" s="492">
        <f t="shared" si="18"/>
        <v>0</v>
      </c>
    </row>
    <row r="323" spans="1:6" s="660" customFormat="1" ht="65">
      <c r="A323" s="655" t="s">
        <v>4032</v>
      </c>
      <c r="B323" s="665" t="s">
        <v>4033</v>
      </c>
      <c r="C323" s="622" t="s">
        <v>0</v>
      </c>
      <c r="D323" s="466">
        <v>16</v>
      </c>
      <c r="E323" s="355"/>
      <c r="F323" s="492">
        <f t="shared" si="18"/>
        <v>0</v>
      </c>
    </row>
    <row r="324" spans="1:6" s="660" customFormat="1" ht="52">
      <c r="A324" s="602" t="s">
        <v>4034</v>
      </c>
      <c r="B324" s="662" t="s">
        <v>4035</v>
      </c>
      <c r="C324" s="666"/>
      <c r="D324" s="667"/>
      <c r="E324" s="668"/>
      <c r="F324" s="669"/>
    </row>
    <row r="325" spans="1:6" s="660" customFormat="1">
      <c r="A325" s="625" t="s">
        <v>4036</v>
      </c>
      <c r="B325" s="670" t="s">
        <v>4037</v>
      </c>
      <c r="C325" s="666" t="s">
        <v>0</v>
      </c>
      <c r="D325" s="466">
        <v>1</v>
      </c>
      <c r="E325" s="668"/>
      <c r="F325" s="669">
        <f t="shared" ref="F325:F333" si="19">ROUND((D325*E325),2)</f>
        <v>0</v>
      </c>
    </row>
    <row r="326" spans="1:6" s="660" customFormat="1">
      <c r="A326" s="625" t="s">
        <v>4038</v>
      </c>
      <c r="B326" s="670" t="s">
        <v>4039</v>
      </c>
      <c r="C326" s="666" t="s">
        <v>0</v>
      </c>
      <c r="D326" s="466">
        <v>6</v>
      </c>
      <c r="E326" s="668"/>
      <c r="F326" s="669">
        <f t="shared" si="19"/>
        <v>0</v>
      </c>
    </row>
    <row r="327" spans="1:6" s="660" customFormat="1" ht="26">
      <c r="A327" s="625" t="s">
        <v>4040</v>
      </c>
      <c r="B327" s="670" t="s">
        <v>4041</v>
      </c>
      <c r="C327" s="666" t="s">
        <v>0</v>
      </c>
      <c r="D327" s="466">
        <v>5</v>
      </c>
      <c r="E327" s="668"/>
      <c r="F327" s="669">
        <f t="shared" si="19"/>
        <v>0</v>
      </c>
    </row>
    <row r="328" spans="1:6" s="660" customFormat="1" ht="156">
      <c r="A328" s="655" t="s">
        <v>4042</v>
      </c>
      <c r="B328" s="602" t="s">
        <v>4043</v>
      </c>
      <c r="C328" s="622" t="s">
        <v>0</v>
      </c>
      <c r="D328" s="466">
        <v>1</v>
      </c>
      <c r="E328" s="355"/>
      <c r="F328" s="492">
        <f t="shared" si="19"/>
        <v>0</v>
      </c>
    </row>
    <row r="329" spans="1:6" s="660" customFormat="1" ht="52">
      <c r="A329" s="655" t="s">
        <v>4044</v>
      </c>
      <c r="B329" s="662" t="s">
        <v>4045</v>
      </c>
      <c r="C329" s="622" t="s">
        <v>0</v>
      </c>
      <c r="D329" s="466">
        <v>5</v>
      </c>
      <c r="E329" s="355"/>
      <c r="F329" s="492">
        <f t="shared" si="19"/>
        <v>0</v>
      </c>
    </row>
    <row r="330" spans="1:6" s="660" customFormat="1" ht="52">
      <c r="A330" s="655" t="s">
        <v>4046</v>
      </c>
      <c r="B330" s="351" t="s">
        <v>4047</v>
      </c>
      <c r="C330" s="622" t="s">
        <v>0</v>
      </c>
      <c r="D330" s="466">
        <v>110</v>
      </c>
      <c r="E330" s="355"/>
      <c r="F330" s="492">
        <f t="shared" si="19"/>
        <v>0</v>
      </c>
    </row>
    <row r="331" spans="1:6" s="660" customFormat="1" ht="52">
      <c r="A331" s="655" t="s">
        <v>4048</v>
      </c>
      <c r="B331" s="351" t="s">
        <v>4049</v>
      </c>
      <c r="C331" s="622" t="s">
        <v>0</v>
      </c>
      <c r="D331" s="466">
        <v>32</v>
      </c>
      <c r="E331" s="355"/>
      <c r="F331" s="492">
        <f t="shared" si="19"/>
        <v>0</v>
      </c>
    </row>
    <row r="332" spans="1:6" s="660" customFormat="1" ht="130">
      <c r="A332" s="655" t="s">
        <v>4050</v>
      </c>
      <c r="B332" s="351" t="s">
        <v>4051</v>
      </c>
      <c r="C332" s="622" t="s">
        <v>418</v>
      </c>
      <c r="D332" s="466">
        <v>2</v>
      </c>
      <c r="E332" s="355"/>
      <c r="F332" s="492">
        <f t="shared" si="19"/>
        <v>0</v>
      </c>
    </row>
    <row r="333" spans="1:6" s="660" customFormat="1" ht="52">
      <c r="A333" s="655" t="s">
        <v>4052</v>
      </c>
      <c r="B333" s="351" t="s">
        <v>4053</v>
      </c>
      <c r="C333" s="622" t="s">
        <v>1048</v>
      </c>
      <c r="D333" s="466">
        <v>380</v>
      </c>
      <c r="E333" s="355"/>
      <c r="F333" s="492">
        <f t="shared" si="19"/>
        <v>0</v>
      </c>
    </row>
    <row r="334" spans="1:6" s="675" customFormat="1">
      <c r="A334" s="988" t="s">
        <v>4054</v>
      </c>
      <c r="B334" s="671" t="s">
        <v>866</v>
      </c>
      <c r="C334" s="672"/>
      <c r="D334" s="672"/>
      <c r="E334" s="673"/>
      <c r="F334" s="674">
        <f>SUM(F336:F447)</f>
        <v>0</v>
      </c>
    </row>
    <row r="335" spans="1:6" s="678" customFormat="1">
      <c r="A335" s="676" t="s">
        <v>4055</v>
      </c>
      <c r="B335" s="659" t="s">
        <v>4056</v>
      </c>
      <c r="C335" s="617"/>
      <c r="D335" s="617"/>
      <c r="E335" s="618"/>
      <c r="F335" s="677"/>
    </row>
    <row r="336" spans="1:6" s="675" customFormat="1" ht="65">
      <c r="A336" s="534" t="s">
        <v>4057</v>
      </c>
      <c r="B336" s="351" t="s">
        <v>4058</v>
      </c>
      <c r="C336" s="679"/>
      <c r="D336" s="680"/>
      <c r="E336" s="681"/>
      <c r="F336" s="682"/>
    </row>
    <row r="337" spans="1:6" s="675" customFormat="1" ht="299">
      <c r="A337" s="534"/>
      <c r="B337" s="664" t="s">
        <v>4059</v>
      </c>
      <c r="C337" s="683" t="s">
        <v>0</v>
      </c>
      <c r="D337" s="684">
        <v>77</v>
      </c>
      <c r="E337" s="355"/>
      <c r="F337" s="492">
        <f>ROUND((D337*E337),2)</f>
        <v>0</v>
      </c>
    </row>
    <row r="338" spans="1:6" s="675" customFormat="1" ht="65">
      <c r="A338" s="534" t="s">
        <v>4060</v>
      </c>
      <c r="B338" s="351" t="s">
        <v>4061</v>
      </c>
      <c r="C338" s="679"/>
      <c r="D338" s="680"/>
      <c r="E338" s="679"/>
      <c r="F338" s="682"/>
    </row>
    <row r="339" spans="1:6" s="675" customFormat="1" ht="312">
      <c r="A339" s="534"/>
      <c r="B339" s="351" t="s">
        <v>4062</v>
      </c>
      <c r="C339" s="683" t="s">
        <v>0</v>
      </c>
      <c r="D339" s="684">
        <v>47</v>
      </c>
      <c r="E339" s="355"/>
      <c r="F339" s="492">
        <f>ROUND((D339*E339),2)</f>
        <v>0</v>
      </c>
    </row>
    <row r="340" spans="1:6" s="675" customFormat="1" ht="65">
      <c r="A340" s="534" t="s">
        <v>4063</v>
      </c>
      <c r="B340" s="351" t="s">
        <v>4064</v>
      </c>
      <c r="C340" s="679"/>
      <c r="D340" s="680"/>
      <c r="E340" s="679"/>
      <c r="F340" s="685"/>
    </row>
    <row r="341" spans="1:6" s="675" customFormat="1" ht="312">
      <c r="A341" s="534"/>
      <c r="B341" s="664" t="s">
        <v>4065</v>
      </c>
      <c r="C341" s="683" t="s">
        <v>0</v>
      </c>
      <c r="D341" s="684">
        <v>401</v>
      </c>
      <c r="E341" s="355"/>
      <c r="F341" s="492">
        <f>ROUND((D341*E341),2)</f>
        <v>0</v>
      </c>
    </row>
    <row r="342" spans="1:6" s="675" customFormat="1" ht="65">
      <c r="A342" s="534" t="s">
        <v>4066</v>
      </c>
      <c r="B342" s="351" t="s">
        <v>4067</v>
      </c>
      <c r="C342" s="679"/>
      <c r="D342" s="680"/>
      <c r="E342" s="679"/>
      <c r="F342" s="685"/>
    </row>
    <row r="343" spans="1:6" s="675" customFormat="1" ht="312">
      <c r="A343" s="534"/>
      <c r="B343" s="664" t="s">
        <v>4068</v>
      </c>
      <c r="C343" s="683" t="s">
        <v>0</v>
      </c>
      <c r="D343" s="684">
        <v>116</v>
      </c>
      <c r="E343" s="355"/>
      <c r="F343" s="492">
        <f>PRODUCT(D343*E343)</f>
        <v>0</v>
      </c>
    </row>
    <row r="344" spans="1:6" s="675" customFormat="1" ht="104">
      <c r="A344" s="534" t="s">
        <v>4069</v>
      </c>
      <c r="B344" s="351" t="s">
        <v>4070</v>
      </c>
      <c r="C344" s="679"/>
      <c r="D344" s="680"/>
      <c r="E344" s="679"/>
      <c r="F344" s="685"/>
    </row>
    <row r="345" spans="1:6" s="675" customFormat="1" ht="349.5" customHeight="1">
      <c r="A345" s="534"/>
      <c r="B345" s="351" t="s">
        <v>4071</v>
      </c>
      <c r="C345" s="686"/>
      <c r="D345" s="687"/>
      <c r="E345" s="686"/>
      <c r="F345" s="686"/>
    </row>
    <row r="346" spans="1:6" s="675" customFormat="1" ht="91">
      <c r="A346" s="534"/>
      <c r="B346" s="351" t="s">
        <v>4072</v>
      </c>
      <c r="C346" s="683" t="s">
        <v>0</v>
      </c>
      <c r="D346" s="684">
        <v>78</v>
      </c>
      <c r="E346" s="355"/>
      <c r="F346" s="492">
        <f>ROUND((D346*E346),2)</f>
        <v>0</v>
      </c>
    </row>
    <row r="347" spans="1:6" s="675" customFormat="1" ht="39">
      <c r="A347" s="534" t="s">
        <v>4073</v>
      </c>
      <c r="B347" s="351" t="s">
        <v>4074</v>
      </c>
      <c r="C347" s="679"/>
      <c r="D347" s="680"/>
      <c r="E347" s="681"/>
      <c r="F347" s="682"/>
    </row>
    <row r="348" spans="1:6" s="675" customFormat="1" ht="286">
      <c r="A348" s="534"/>
      <c r="B348" s="664" t="s">
        <v>4075</v>
      </c>
      <c r="C348" s="683" t="s">
        <v>0</v>
      </c>
      <c r="D348" s="684">
        <v>40</v>
      </c>
      <c r="E348" s="355"/>
      <c r="F348" s="492">
        <f>ROUND((D348*E348),2)</f>
        <v>0</v>
      </c>
    </row>
    <row r="349" spans="1:6" s="675" customFormat="1" ht="52">
      <c r="A349" s="688" t="s">
        <v>4076</v>
      </c>
      <c r="B349" s="351" t="s">
        <v>4077</v>
      </c>
      <c r="C349" s="679"/>
      <c r="D349" s="680"/>
      <c r="E349" s="681"/>
      <c r="F349" s="685"/>
    </row>
    <row r="350" spans="1:6" s="675" customFormat="1" ht="351">
      <c r="A350" s="689"/>
      <c r="B350" s="351" t="s">
        <v>4078</v>
      </c>
      <c r="C350" s="683" t="s">
        <v>0</v>
      </c>
      <c r="D350" s="684">
        <v>47</v>
      </c>
      <c r="E350" s="355"/>
      <c r="F350" s="492">
        <f>ROUND((D350*E350),2)</f>
        <v>0</v>
      </c>
    </row>
    <row r="351" spans="1:6" s="675" customFormat="1" ht="52">
      <c r="A351" s="534" t="s">
        <v>4079</v>
      </c>
      <c r="B351" s="351" t="s">
        <v>4080</v>
      </c>
      <c r="C351" s="679"/>
      <c r="D351" s="680"/>
      <c r="E351" s="681"/>
      <c r="F351" s="682"/>
    </row>
    <row r="352" spans="1:6" s="675" customFormat="1" ht="338">
      <c r="A352" s="534"/>
      <c r="B352" s="351" t="s">
        <v>4081</v>
      </c>
      <c r="C352" s="683" t="s">
        <v>0</v>
      </c>
      <c r="D352" s="684">
        <v>8</v>
      </c>
      <c r="E352" s="355"/>
      <c r="F352" s="492">
        <f>ROUND((D352*E352),2)</f>
        <v>0</v>
      </c>
    </row>
    <row r="353" spans="1:23" s="675" customFormat="1" ht="52">
      <c r="A353" s="534" t="s">
        <v>4082</v>
      </c>
      <c r="B353" s="351" t="s">
        <v>4083</v>
      </c>
      <c r="C353" s="679"/>
      <c r="D353" s="680"/>
      <c r="E353" s="681"/>
      <c r="F353" s="682"/>
    </row>
    <row r="354" spans="1:23" s="675" customFormat="1" ht="351">
      <c r="A354" s="534"/>
      <c r="B354" s="351" t="s">
        <v>4084</v>
      </c>
      <c r="C354" s="683" t="s">
        <v>0</v>
      </c>
      <c r="D354" s="684">
        <v>52</v>
      </c>
      <c r="E354" s="355"/>
      <c r="F354" s="492">
        <f>ROUND((D354*E354),2)</f>
        <v>0</v>
      </c>
    </row>
    <row r="355" spans="1:23" s="675" customFormat="1" ht="106">
      <c r="A355" s="534" t="s">
        <v>4085</v>
      </c>
      <c r="B355" s="351" t="s">
        <v>4086</v>
      </c>
      <c r="C355" s="679"/>
      <c r="D355" s="680"/>
      <c r="E355" s="681"/>
      <c r="F355" s="685"/>
    </row>
    <row r="356" spans="1:23" s="675" customFormat="1" ht="231" customHeight="1">
      <c r="A356" s="534"/>
      <c r="B356" s="664" t="s">
        <v>4087</v>
      </c>
      <c r="C356" s="683" t="s">
        <v>0</v>
      </c>
      <c r="D356" s="684">
        <v>251</v>
      </c>
      <c r="E356" s="355"/>
      <c r="F356" s="492">
        <f>ROUND((D356*E356),2)</f>
        <v>0</v>
      </c>
    </row>
    <row r="357" spans="1:23" s="675" customFormat="1" ht="91">
      <c r="A357" s="534" t="s">
        <v>4088</v>
      </c>
      <c r="B357" s="351" t="s">
        <v>4089</v>
      </c>
      <c r="C357" s="679"/>
      <c r="D357" s="680"/>
      <c r="E357" s="681"/>
      <c r="F357" s="685"/>
    </row>
    <row r="358" spans="1:23" s="675" customFormat="1" ht="254.25" customHeight="1">
      <c r="A358" s="534"/>
      <c r="B358" s="664" t="s">
        <v>4090</v>
      </c>
      <c r="C358" s="683" t="s">
        <v>0</v>
      </c>
      <c r="D358" s="684">
        <v>37</v>
      </c>
      <c r="E358" s="355"/>
      <c r="F358" s="492">
        <f>ROUND((D358*E358),2)</f>
        <v>0</v>
      </c>
    </row>
    <row r="359" spans="1:23" s="675" customFormat="1" ht="91">
      <c r="A359" s="534" t="s">
        <v>4091</v>
      </c>
      <c r="B359" s="351" t="s">
        <v>4092</v>
      </c>
      <c r="C359" s="679"/>
      <c r="D359" s="680"/>
      <c r="E359" s="681"/>
      <c r="F359" s="685"/>
    </row>
    <row r="360" spans="1:23" s="675" customFormat="1" ht="247">
      <c r="A360" s="534"/>
      <c r="B360" s="664" t="s">
        <v>4093</v>
      </c>
      <c r="C360" s="683" t="s">
        <v>0</v>
      </c>
      <c r="D360" s="684">
        <v>181</v>
      </c>
      <c r="E360" s="355"/>
      <c r="F360" s="492">
        <f>ROUND((D360*E360),2)</f>
        <v>0</v>
      </c>
    </row>
    <row r="361" spans="1:23" s="691" customFormat="1" ht="91">
      <c r="A361" s="534" t="s">
        <v>4094</v>
      </c>
      <c r="B361" s="351" t="s">
        <v>4095</v>
      </c>
      <c r="C361" s="679"/>
      <c r="D361" s="680"/>
      <c r="E361" s="681"/>
      <c r="F361" s="685"/>
      <c r="G361" s="690"/>
      <c r="H361" s="690"/>
      <c r="I361" s="690"/>
      <c r="J361" s="690"/>
      <c r="K361" s="690"/>
      <c r="L361" s="690"/>
      <c r="M361" s="690"/>
      <c r="N361" s="690"/>
      <c r="O361" s="690"/>
      <c r="P361" s="690"/>
      <c r="Q361" s="690"/>
      <c r="R361" s="690"/>
      <c r="S361" s="690"/>
      <c r="T361" s="690"/>
      <c r="U361" s="690"/>
      <c r="V361" s="690"/>
      <c r="W361" s="690"/>
    </row>
    <row r="362" spans="1:23" s="690" customFormat="1" ht="286">
      <c r="A362" s="534"/>
      <c r="B362" s="351" t="s">
        <v>4096</v>
      </c>
      <c r="C362" s="683" t="s">
        <v>0</v>
      </c>
      <c r="D362" s="684">
        <v>89</v>
      </c>
      <c r="E362" s="355"/>
      <c r="F362" s="492">
        <f>ROUND((D362*E362),2)</f>
        <v>0</v>
      </c>
    </row>
    <row r="363" spans="1:23" s="675" customFormat="1" ht="91">
      <c r="A363" s="534" t="s">
        <v>4097</v>
      </c>
      <c r="B363" s="351" t="s">
        <v>4098</v>
      </c>
      <c r="C363" s="679"/>
      <c r="D363" s="680"/>
      <c r="E363" s="681"/>
      <c r="F363" s="682"/>
    </row>
    <row r="364" spans="1:23" s="675" customFormat="1" ht="286">
      <c r="A364" s="534"/>
      <c r="B364" s="664" t="s">
        <v>4099</v>
      </c>
      <c r="C364" s="683" t="s">
        <v>0</v>
      </c>
      <c r="D364" s="684">
        <v>27</v>
      </c>
      <c r="E364" s="355"/>
      <c r="F364" s="492">
        <f>ROUND((D364*E364),2)</f>
        <v>0</v>
      </c>
    </row>
    <row r="365" spans="1:23" s="675" customFormat="1" ht="104">
      <c r="A365" s="534" t="s">
        <v>4100</v>
      </c>
      <c r="B365" s="351" t="s">
        <v>4101</v>
      </c>
      <c r="C365" s="679"/>
      <c r="D365" s="680"/>
      <c r="E365" s="681"/>
      <c r="F365" s="685"/>
    </row>
    <row r="366" spans="1:23" s="675" customFormat="1" ht="312">
      <c r="A366" s="534"/>
      <c r="B366" s="351" t="s">
        <v>4102</v>
      </c>
      <c r="C366" s="683" t="s">
        <v>418</v>
      </c>
      <c r="D366" s="684">
        <v>3</v>
      </c>
      <c r="E366" s="355"/>
      <c r="F366" s="492">
        <f>ROUND((D366*E366),2)</f>
        <v>0</v>
      </c>
    </row>
    <row r="367" spans="1:23" s="675" customFormat="1" ht="104">
      <c r="A367" s="534" t="s">
        <v>4103</v>
      </c>
      <c r="B367" s="351" t="s">
        <v>4104</v>
      </c>
      <c r="C367" s="679"/>
      <c r="D367" s="680"/>
      <c r="E367" s="681"/>
      <c r="F367" s="682"/>
    </row>
    <row r="368" spans="1:23" s="675" customFormat="1" ht="312">
      <c r="A368" s="534"/>
      <c r="B368" s="351" t="s">
        <v>4105</v>
      </c>
      <c r="C368" s="683" t="s">
        <v>418</v>
      </c>
      <c r="D368" s="684">
        <v>14</v>
      </c>
      <c r="E368" s="355"/>
      <c r="F368" s="492">
        <f>ROUND((D368*E368),2)</f>
        <v>0</v>
      </c>
    </row>
    <row r="369" spans="1:6" s="675" customFormat="1" ht="78">
      <c r="A369" s="534" t="s">
        <v>4106</v>
      </c>
      <c r="B369" s="692" t="s">
        <v>4107</v>
      </c>
      <c r="C369" s="679"/>
      <c r="D369" s="680"/>
      <c r="E369" s="681"/>
      <c r="F369" s="685"/>
    </row>
    <row r="370" spans="1:6" s="675" customFormat="1" ht="338">
      <c r="A370" s="534"/>
      <c r="B370" s="692" t="s">
        <v>4108</v>
      </c>
      <c r="C370" s="683" t="s">
        <v>1638</v>
      </c>
      <c r="D370" s="684">
        <v>395</v>
      </c>
      <c r="E370" s="355"/>
      <c r="F370" s="492">
        <f>ROUND((D370*E370),2)</f>
        <v>0</v>
      </c>
    </row>
    <row r="371" spans="1:6" s="675" customFormat="1" ht="247">
      <c r="A371" s="534" t="s">
        <v>4109</v>
      </c>
      <c r="B371" s="692" t="s">
        <v>4110</v>
      </c>
      <c r="C371" s="683" t="s">
        <v>0</v>
      </c>
      <c r="D371" s="684">
        <v>33</v>
      </c>
      <c r="E371" s="355"/>
      <c r="F371" s="492">
        <f>ROUND((D371*E371),2)</f>
        <v>0</v>
      </c>
    </row>
    <row r="372" spans="1:6" s="675" customFormat="1" ht="78">
      <c r="A372" s="534" t="s">
        <v>4111</v>
      </c>
      <c r="B372" s="692" t="s">
        <v>4112</v>
      </c>
      <c r="C372" s="679"/>
      <c r="D372" s="680"/>
      <c r="E372" s="681"/>
      <c r="F372" s="682"/>
    </row>
    <row r="373" spans="1:6" s="675" customFormat="1" ht="364">
      <c r="A373" s="534"/>
      <c r="B373" s="693" t="s">
        <v>4113</v>
      </c>
      <c r="C373" s="683" t="s">
        <v>0</v>
      </c>
      <c r="D373" s="684">
        <v>7</v>
      </c>
      <c r="E373" s="355"/>
      <c r="F373" s="492">
        <f t="shared" ref="F373:F396" si="20">ROUND((D373*E373),2)</f>
        <v>0</v>
      </c>
    </row>
    <row r="374" spans="1:6" s="675" customFormat="1" ht="143">
      <c r="A374" s="534" t="s">
        <v>4114</v>
      </c>
      <c r="B374" s="693" t="s">
        <v>4115</v>
      </c>
      <c r="C374" s="683" t="s">
        <v>0</v>
      </c>
      <c r="D374" s="684">
        <v>2</v>
      </c>
      <c r="E374" s="355"/>
      <c r="F374" s="492">
        <f t="shared" si="20"/>
        <v>0</v>
      </c>
    </row>
    <row r="375" spans="1:6" s="675" customFormat="1" ht="195">
      <c r="A375" s="534" t="s">
        <v>4116</v>
      </c>
      <c r="B375" s="693" t="s">
        <v>4117</v>
      </c>
      <c r="C375" s="683" t="s">
        <v>0</v>
      </c>
      <c r="D375" s="684">
        <v>8</v>
      </c>
      <c r="E375" s="355"/>
      <c r="F375" s="492">
        <f t="shared" si="20"/>
        <v>0</v>
      </c>
    </row>
    <row r="376" spans="1:6" s="675" customFormat="1" ht="169">
      <c r="A376" s="534" t="s">
        <v>4118</v>
      </c>
      <c r="B376" s="693" t="s">
        <v>4119</v>
      </c>
      <c r="C376" s="683" t="s">
        <v>0</v>
      </c>
      <c r="D376" s="684">
        <v>1</v>
      </c>
      <c r="E376" s="355"/>
      <c r="F376" s="492">
        <f t="shared" si="20"/>
        <v>0</v>
      </c>
    </row>
    <row r="377" spans="1:6" s="675" customFormat="1" ht="169">
      <c r="A377" s="534" t="s">
        <v>4120</v>
      </c>
      <c r="B377" s="693" t="s">
        <v>4121</v>
      </c>
      <c r="C377" s="683" t="s">
        <v>0</v>
      </c>
      <c r="D377" s="684">
        <v>1</v>
      </c>
      <c r="E377" s="355"/>
      <c r="F377" s="492">
        <f t="shared" si="20"/>
        <v>0</v>
      </c>
    </row>
    <row r="378" spans="1:6" s="675" customFormat="1" ht="169">
      <c r="A378" s="534" t="s">
        <v>4122</v>
      </c>
      <c r="B378" s="693" t="s">
        <v>4123</v>
      </c>
      <c r="C378" s="683" t="s">
        <v>0</v>
      </c>
      <c r="D378" s="684">
        <v>5</v>
      </c>
      <c r="E378" s="355"/>
      <c r="F378" s="492">
        <f t="shared" si="20"/>
        <v>0</v>
      </c>
    </row>
    <row r="379" spans="1:6" s="675" customFormat="1" ht="208">
      <c r="A379" s="534" t="s">
        <v>4124</v>
      </c>
      <c r="B379" s="693" t="s">
        <v>4125</v>
      </c>
      <c r="C379" s="683" t="s">
        <v>0</v>
      </c>
      <c r="D379" s="684">
        <v>1</v>
      </c>
      <c r="E379" s="355"/>
      <c r="F379" s="492">
        <f t="shared" si="20"/>
        <v>0</v>
      </c>
    </row>
    <row r="380" spans="1:6" s="675" customFormat="1" ht="91">
      <c r="A380" s="534" t="s">
        <v>4126</v>
      </c>
      <c r="B380" s="693" t="s">
        <v>4127</v>
      </c>
      <c r="C380" s="683" t="s">
        <v>0</v>
      </c>
      <c r="D380" s="684">
        <v>9</v>
      </c>
      <c r="E380" s="355"/>
      <c r="F380" s="492">
        <f t="shared" si="20"/>
        <v>0</v>
      </c>
    </row>
    <row r="381" spans="1:6" s="675" customFormat="1" ht="91">
      <c r="A381" s="534" t="s">
        <v>4128</v>
      </c>
      <c r="B381" s="693" t="s">
        <v>4129</v>
      </c>
      <c r="C381" s="683" t="s">
        <v>0</v>
      </c>
      <c r="D381" s="684">
        <v>27</v>
      </c>
      <c r="E381" s="355"/>
      <c r="F381" s="492">
        <f t="shared" si="20"/>
        <v>0</v>
      </c>
    </row>
    <row r="382" spans="1:6" s="675" customFormat="1" ht="117">
      <c r="A382" s="534" t="s">
        <v>4130</v>
      </c>
      <c r="B382" s="693" t="s">
        <v>4131</v>
      </c>
      <c r="C382" s="683" t="s">
        <v>0</v>
      </c>
      <c r="D382" s="684">
        <v>175</v>
      </c>
      <c r="E382" s="355"/>
      <c r="F382" s="492">
        <f t="shared" si="20"/>
        <v>0</v>
      </c>
    </row>
    <row r="383" spans="1:6" s="675" customFormat="1" ht="132">
      <c r="A383" s="534" t="s">
        <v>4132</v>
      </c>
      <c r="B383" s="693" t="s">
        <v>4133</v>
      </c>
      <c r="C383" s="683" t="s">
        <v>0</v>
      </c>
      <c r="D383" s="684">
        <v>59</v>
      </c>
      <c r="E383" s="355"/>
      <c r="F383" s="492">
        <f t="shared" si="20"/>
        <v>0</v>
      </c>
    </row>
    <row r="384" spans="1:6" s="675" customFormat="1" ht="119">
      <c r="A384" s="534" t="s">
        <v>4134</v>
      </c>
      <c r="B384" s="693" t="s">
        <v>4135</v>
      </c>
      <c r="C384" s="683" t="s">
        <v>0</v>
      </c>
      <c r="D384" s="684">
        <v>18</v>
      </c>
      <c r="E384" s="355"/>
      <c r="F384" s="492">
        <f t="shared" si="20"/>
        <v>0</v>
      </c>
    </row>
    <row r="385" spans="1:23" s="675" customFormat="1" ht="156">
      <c r="A385" s="534" t="s">
        <v>4136</v>
      </c>
      <c r="B385" s="693" t="s">
        <v>4137</v>
      </c>
      <c r="C385" s="683" t="s">
        <v>0</v>
      </c>
      <c r="D385" s="684">
        <v>210</v>
      </c>
      <c r="E385" s="355"/>
      <c r="F385" s="492">
        <f t="shared" si="20"/>
        <v>0</v>
      </c>
    </row>
    <row r="386" spans="1:23" s="675" customFormat="1" ht="208">
      <c r="A386" s="534" t="s">
        <v>4138</v>
      </c>
      <c r="B386" s="693" t="s">
        <v>4139</v>
      </c>
      <c r="C386" s="683" t="s">
        <v>0</v>
      </c>
      <c r="D386" s="684">
        <v>26</v>
      </c>
      <c r="E386" s="355"/>
      <c r="F386" s="492">
        <f t="shared" si="20"/>
        <v>0</v>
      </c>
    </row>
    <row r="387" spans="1:23" s="675" customFormat="1" ht="221">
      <c r="A387" s="534" t="s">
        <v>4140</v>
      </c>
      <c r="B387" s="693" t="s">
        <v>4141</v>
      </c>
      <c r="C387" s="683" t="s">
        <v>0</v>
      </c>
      <c r="D387" s="684">
        <v>10</v>
      </c>
      <c r="E387" s="355"/>
      <c r="F387" s="492">
        <f t="shared" si="20"/>
        <v>0</v>
      </c>
    </row>
    <row r="388" spans="1:23" s="675" customFormat="1" ht="221">
      <c r="A388" s="534" t="s">
        <v>4142</v>
      </c>
      <c r="B388" s="693" t="s">
        <v>4143</v>
      </c>
      <c r="C388" s="683" t="s">
        <v>0</v>
      </c>
      <c r="D388" s="684">
        <v>3</v>
      </c>
      <c r="E388" s="355"/>
      <c r="F388" s="492">
        <f t="shared" si="20"/>
        <v>0</v>
      </c>
    </row>
    <row r="389" spans="1:23" s="675" customFormat="1" ht="156">
      <c r="A389" s="534" t="s">
        <v>4144</v>
      </c>
      <c r="B389" s="692" t="s">
        <v>4145</v>
      </c>
      <c r="C389" s="683" t="s">
        <v>0</v>
      </c>
      <c r="D389" s="684">
        <v>1</v>
      </c>
      <c r="E389" s="355"/>
      <c r="F389" s="492">
        <f t="shared" si="20"/>
        <v>0</v>
      </c>
    </row>
    <row r="390" spans="1:23" s="675" customFormat="1" ht="130">
      <c r="A390" s="534" t="s">
        <v>4146</v>
      </c>
      <c r="B390" s="692" t="s">
        <v>4147</v>
      </c>
      <c r="C390" s="683" t="s">
        <v>0</v>
      </c>
      <c r="D390" s="684">
        <v>1</v>
      </c>
      <c r="E390" s="355"/>
      <c r="F390" s="492">
        <f t="shared" si="20"/>
        <v>0</v>
      </c>
    </row>
    <row r="391" spans="1:23" s="675" customFormat="1" ht="78">
      <c r="A391" s="534" t="s">
        <v>4148</v>
      </c>
      <c r="B391" s="692" t="s">
        <v>4149</v>
      </c>
      <c r="C391" s="683" t="s">
        <v>418</v>
      </c>
      <c r="D391" s="684">
        <v>1</v>
      </c>
      <c r="E391" s="355"/>
      <c r="F391" s="492">
        <f t="shared" si="20"/>
        <v>0</v>
      </c>
    </row>
    <row r="392" spans="1:23" s="675" customFormat="1" ht="104">
      <c r="A392" s="534" t="s">
        <v>4150</v>
      </c>
      <c r="B392" s="692" t="s">
        <v>4151</v>
      </c>
      <c r="C392" s="683" t="s">
        <v>418</v>
      </c>
      <c r="D392" s="684">
        <v>1</v>
      </c>
      <c r="E392" s="355"/>
      <c r="F392" s="492">
        <f t="shared" si="20"/>
        <v>0</v>
      </c>
    </row>
    <row r="393" spans="1:23" s="675" customFormat="1" ht="65">
      <c r="A393" s="534" t="s">
        <v>4152</v>
      </c>
      <c r="B393" s="692" t="s">
        <v>4153</v>
      </c>
      <c r="C393" s="683" t="s">
        <v>0</v>
      </c>
      <c r="D393" s="684">
        <v>1</v>
      </c>
      <c r="E393" s="355"/>
      <c r="F393" s="492">
        <f t="shared" si="20"/>
        <v>0</v>
      </c>
    </row>
    <row r="394" spans="1:23" s="675" customFormat="1" ht="91">
      <c r="A394" s="534" t="s">
        <v>4154</v>
      </c>
      <c r="B394" s="692" t="s">
        <v>4155</v>
      </c>
      <c r="C394" s="683" t="s">
        <v>418</v>
      </c>
      <c r="D394" s="684">
        <v>1</v>
      </c>
      <c r="E394" s="355"/>
      <c r="F394" s="492">
        <f t="shared" si="20"/>
        <v>0</v>
      </c>
    </row>
    <row r="395" spans="1:23" s="675" customFormat="1" ht="143">
      <c r="A395" s="534" t="s">
        <v>4156</v>
      </c>
      <c r="B395" s="692" t="s">
        <v>4157</v>
      </c>
      <c r="C395" s="683" t="s">
        <v>0</v>
      </c>
      <c r="D395" s="684">
        <v>1</v>
      </c>
      <c r="E395" s="355"/>
      <c r="F395" s="492">
        <f t="shared" si="20"/>
        <v>0</v>
      </c>
    </row>
    <row r="396" spans="1:23" s="675" customFormat="1" ht="52">
      <c r="A396" s="534" t="s">
        <v>4158</v>
      </c>
      <c r="B396" s="692" t="s">
        <v>4159</v>
      </c>
      <c r="C396" s="683" t="s">
        <v>0</v>
      </c>
      <c r="D396" s="684">
        <v>6</v>
      </c>
      <c r="E396" s="355"/>
      <c r="F396" s="492">
        <f t="shared" si="20"/>
        <v>0</v>
      </c>
    </row>
    <row r="397" spans="1:23" s="691" customFormat="1">
      <c r="A397" s="568" t="s">
        <v>4160</v>
      </c>
      <c r="B397" s="351" t="s">
        <v>4161</v>
      </c>
      <c r="C397" s="622"/>
      <c r="D397" s="466"/>
      <c r="E397" s="355"/>
      <c r="F397" s="492"/>
      <c r="G397" s="690"/>
      <c r="H397" s="690"/>
      <c r="I397" s="690"/>
      <c r="J397" s="690"/>
      <c r="K397" s="690"/>
      <c r="L397" s="690"/>
      <c r="M397" s="690"/>
      <c r="N397" s="690"/>
      <c r="O397" s="690"/>
      <c r="P397" s="690"/>
      <c r="Q397" s="690"/>
      <c r="R397" s="690"/>
      <c r="S397" s="690"/>
      <c r="T397" s="690"/>
      <c r="U397" s="690"/>
      <c r="V397" s="690"/>
      <c r="W397" s="690"/>
    </row>
    <row r="398" spans="1:23" s="691" customFormat="1" ht="65">
      <c r="A398" s="534" t="s">
        <v>4162</v>
      </c>
      <c r="B398" s="694" t="s">
        <v>4163</v>
      </c>
      <c r="C398" s="622" t="s">
        <v>0</v>
      </c>
      <c r="D398" s="466">
        <v>1</v>
      </c>
      <c r="E398" s="355"/>
      <c r="F398" s="492">
        <f t="shared" ref="F398:F417" si="21">ROUND((D398*E398),2)</f>
        <v>0</v>
      </c>
      <c r="G398" s="690"/>
      <c r="H398" s="690"/>
      <c r="I398" s="690"/>
      <c r="J398" s="690"/>
      <c r="K398" s="690"/>
      <c r="L398" s="690"/>
      <c r="M398" s="690"/>
      <c r="N398" s="690"/>
      <c r="O398" s="690"/>
      <c r="P398" s="690"/>
      <c r="Q398" s="690"/>
      <c r="R398" s="690"/>
      <c r="S398" s="690"/>
      <c r="T398" s="690"/>
      <c r="U398" s="690"/>
      <c r="V398" s="690"/>
      <c r="W398" s="690"/>
    </row>
    <row r="399" spans="1:23" s="691" customFormat="1" ht="52">
      <c r="A399" s="534" t="s">
        <v>4164</v>
      </c>
      <c r="B399" s="694" t="s">
        <v>4165</v>
      </c>
      <c r="C399" s="622" t="s">
        <v>0</v>
      </c>
      <c r="D399" s="466">
        <v>54</v>
      </c>
      <c r="E399" s="355"/>
      <c r="F399" s="492">
        <f t="shared" si="21"/>
        <v>0</v>
      </c>
      <c r="G399" s="690"/>
      <c r="H399" s="690"/>
      <c r="I399" s="690"/>
      <c r="J399" s="690"/>
      <c r="K399" s="690"/>
      <c r="L399" s="690"/>
      <c r="M399" s="690"/>
      <c r="N399" s="690"/>
      <c r="O399" s="690"/>
      <c r="P399" s="690"/>
      <c r="Q399" s="690"/>
      <c r="R399" s="690"/>
      <c r="S399" s="690"/>
      <c r="T399" s="690"/>
      <c r="U399" s="690"/>
      <c r="V399" s="690"/>
      <c r="W399" s="690"/>
    </row>
    <row r="400" spans="1:23" s="691" customFormat="1" ht="52">
      <c r="A400" s="534" t="s">
        <v>4166</v>
      </c>
      <c r="B400" s="694" t="s">
        <v>4167</v>
      </c>
      <c r="C400" s="622" t="s">
        <v>0</v>
      </c>
      <c r="D400" s="466">
        <v>216</v>
      </c>
      <c r="E400" s="355"/>
      <c r="F400" s="492">
        <f t="shared" si="21"/>
        <v>0</v>
      </c>
      <c r="G400" s="690"/>
      <c r="H400" s="690"/>
      <c r="I400" s="690"/>
      <c r="J400" s="690"/>
      <c r="K400" s="690"/>
      <c r="L400" s="690"/>
      <c r="M400" s="690"/>
      <c r="N400" s="690"/>
      <c r="O400" s="690"/>
      <c r="P400" s="690"/>
      <c r="Q400" s="690"/>
      <c r="R400" s="690"/>
      <c r="S400" s="690"/>
      <c r="T400" s="690"/>
      <c r="U400" s="690"/>
      <c r="V400" s="690"/>
      <c r="W400" s="690"/>
    </row>
    <row r="401" spans="1:23" s="691" customFormat="1" ht="52">
      <c r="A401" s="534" t="s">
        <v>4168</v>
      </c>
      <c r="B401" s="694" t="s">
        <v>4169</v>
      </c>
      <c r="C401" s="622" t="s">
        <v>0</v>
      </c>
      <c r="D401" s="466">
        <v>37</v>
      </c>
      <c r="E401" s="355"/>
      <c r="F401" s="492">
        <f t="shared" si="21"/>
        <v>0</v>
      </c>
      <c r="G401" s="690"/>
      <c r="H401" s="690"/>
      <c r="I401" s="690"/>
      <c r="J401" s="690"/>
      <c r="K401" s="690"/>
      <c r="L401" s="690"/>
      <c r="M401" s="690"/>
      <c r="N401" s="690"/>
      <c r="O401" s="690"/>
      <c r="P401" s="690"/>
      <c r="Q401" s="690"/>
      <c r="R401" s="690"/>
      <c r="S401" s="690"/>
      <c r="T401" s="690"/>
      <c r="U401" s="690"/>
      <c r="V401" s="690"/>
      <c r="W401" s="690"/>
    </row>
    <row r="402" spans="1:23" s="691" customFormat="1" ht="52">
      <c r="A402" s="534" t="s">
        <v>4170</v>
      </c>
      <c r="B402" s="694" t="s">
        <v>4171</v>
      </c>
      <c r="C402" s="622" t="s">
        <v>0</v>
      </c>
      <c r="D402" s="466">
        <v>69</v>
      </c>
      <c r="E402" s="355"/>
      <c r="F402" s="492">
        <f t="shared" si="21"/>
        <v>0</v>
      </c>
      <c r="G402" s="690"/>
      <c r="H402" s="690"/>
      <c r="I402" s="690"/>
      <c r="J402" s="690"/>
      <c r="K402" s="690"/>
      <c r="L402" s="690"/>
      <c r="M402" s="690"/>
      <c r="N402" s="690"/>
      <c r="O402" s="690"/>
      <c r="P402" s="690"/>
      <c r="Q402" s="690"/>
      <c r="R402" s="690"/>
      <c r="S402" s="690"/>
      <c r="T402" s="690"/>
      <c r="U402" s="690"/>
      <c r="V402" s="690"/>
      <c r="W402" s="690"/>
    </row>
    <row r="403" spans="1:23" s="691" customFormat="1" ht="52">
      <c r="A403" s="534" t="s">
        <v>4172</v>
      </c>
      <c r="B403" s="694" t="s">
        <v>4173</v>
      </c>
      <c r="C403" s="622" t="s">
        <v>0</v>
      </c>
      <c r="D403" s="466">
        <v>26</v>
      </c>
      <c r="E403" s="355"/>
      <c r="F403" s="492">
        <f t="shared" si="21"/>
        <v>0</v>
      </c>
      <c r="G403" s="690"/>
      <c r="H403" s="690"/>
      <c r="I403" s="690"/>
      <c r="J403" s="690"/>
      <c r="K403" s="690"/>
      <c r="L403" s="690"/>
      <c r="M403" s="690"/>
      <c r="N403" s="690"/>
      <c r="O403" s="690"/>
      <c r="P403" s="690"/>
      <c r="Q403" s="690"/>
      <c r="R403" s="690"/>
      <c r="S403" s="690"/>
      <c r="T403" s="690"/>
      <c r="U403" s="690"/>
      <c r="V403" s="690"/>
      <c r="W403" s="690"/>
    </row>
    <row r="404" spans="1:23" s="691" customFormat="1" ht="52">
      <c r="A404" s="534" t="s">
        <v>4174</v>
      </c>
      <c r="B404" s="694" t="s">
        <v>4175</v>
      </c>
      <c r="C404" s="622" t="s">
        <v>0</v>
      </c>
      <c r="D404" s="466">
        <v>5</v>
      </c>
      <c r="E404" s="355"/>
      <c r="F404" s="492">
        <f t="shared" si="21"/>
        <v>0</v>
      </c>
      <c r="G404" s="690"/>
      <c r="H404" s="690"/>
      <c r="I404" s="690"/>
      <c r="J404" s="690"/>
      <c r="K404" s="690"/>
      <c r="L404" s="690"/>
      <c r="M404" s="690"/>
      <c r="N404" s="690"/>
      <c r="O404" s="690"/>
      <c r="P404" s="690"/>
      <c r="Q404" s="690"/>
      <c r="R404" s="690"/>
      <c r="S404" s="690"/>
      <c r="T404" s="690"/>
      <c r="U404" s="690"/>
      <c r="V404" s="690"/>
      <c r="W404" s="690"/>
    </row>
    <row r="405" spans="1:23" s="691" customFormat="1" ht="52">
      <c r="A405" s="534" t="s">
        <v>4176</v>
      </c>
      <c r="B405" s="694" t="s">
        <v>4177</v>
      </c>
      <c r="C405" s="622" t="s">
        <v>0</v>
      </c>
      <c r="D405" s="466">
        <v>48</v>
      </c>
      <c r="E405" s="355"/>
      <c r="F405" s="492">
        <f t="shared" si="21"/>
        <v>0</v>
      </c>
      <c r="G405" s="690"/>
      <c r="H405" s="690"/>
      <c r="I405" s="690"/>
      <c r="J405" s="690"/>
      <c r="K405" s="690"/>
      <c r="L405" s="690"/>
      <c r="M405" s="690"/>
      <c r="N405" s="690"/>
      <c r="O405" s="690"/>
      <c r="P405" s="690"/>
      <c r="Q405" s="690"/>
      <c r="R405" s="690"/>
      <c r="S405" s="690"/>
      <c r="T405" s="690"/>
      <c r="U405" s="690"/>
      <c r="V405" s="690"/>
      <c r="W405" s="690"/>
    </row>
    <row r="406" spans="1:23" s="691" customFormat="1" ht="52">
      <c r="A406" s="534" t="s">
        <v>4178</v>
      </c>
      <c r="B406" s="694" t="s">
        <v>4179</v>
      </c>
      <c r="C406" s="622" t="s">
        <v>0</v>
      </c>
      <c r="D406" s="466">
        <v>7</v>
      </c>
      <c r="E406" s="355"/>
      <c r="F406" s="492">
        <f t="shared" si="21"/>
        <v>0</v>
      </c>
      <c r="G406" s="690"/>
      <c r="H406" s="690"/>
      <c r="I406" s="690"/>
      <c r="J406" s="690"/>
      <c r="K406" s="690"/>
      <c r="L406" s="690"/>
      <c r="M406" s="690"/>
      <c r="N406" s="690"/>
      <c r="O406" s="690"/>
      <c r="P406" s="690"/>
      <c r="Q406" s="690"/>
      <c r="R406" s="690"/>
      <c r="S406" s="690"/>
      <c r="T406" s="690"/>
      <c r="U406" s="690"/>
      <c r="V406" s="690"/>
      <c r="W406" s="690"/>
    </row>
    <row r="407" spans="1:23" s="691" customFormat="1" ht="65">
      <c r="A407" s="534" t="s">
        <v>4180</v>
      </c>
      <c r="B407" s="694" t="s">
        <v>4181</v>
      </c>
      <c r="C407" s="622" t="s">
        <v>0</v>
      </c>
      <c r="D407" s="466">
        <v>4</v>
      </c>
      <c r="E407" s="355"/>
      <c r="F407" s="492">
        <f t="shared" si="21"/>
        <v>0</v>
      </c>
      <c r="G407" s="690"/>
      <c r="H407" s="690"/>
      <c r="I407" s="690"/>
      <c r="J407" s="690"/>
      <c r="K407" s="690"/>
      <c r="L407" s="690"/>
      <c r="M407" s="690"/>
      <c r="N407" s="690"/>
      <c r="O407" s="690"/>
      <c r="P407" s="690"/>
      <c r="Q407" s="690"/>
      <c r="R407" s="690"/>
      <c r="S407" s="690"/>
      <c r="T407" s="690"/>
      <c r="U407" s="690"/>
      <c r="V407" s="690"/>
      <c r="W407" s="690"/>
    </row>
    <row r="408" spans="1:23" s="691" customFormat="1" ht="52">
      <c r="A408" s="534" t="s">
        <v>4182</v>
      </c>
      <c r="B408" s="694" t="s">
        <v>4183</v>
      </c>
      <c r="C408" s="622" t="s">
        <v>0</v>
      </c>
      <c r="D408" s="466">
        <v>29</v>
      </c>
      <c r="E408" s="355"/>
      <c r="F408" s="492">
        <f t="shared" si="21"/>
        <v>0</v>
      </c>
      <c r="G408" s="690"/>
      <c r="H408" s="690"/>
      <c r="I408" s="690"/>
      <c r="J408" s="690"/>
      <c r="K408" s="690"/>
      <c r="L408" s="690"/>
      <c r="M408" s="690"/>
      <c r="N408" s="690"/>
      <c r="O408" s="690"/>
      <c r="P408" s="690"/>
      <c r="Q408" s="690"/>
      <c r="R408" s="690"/>
      <c r="S408" s="690"/>
      <c r="T408" s="690"/>
      <c r="U408" s="690"/>
      <c r="V408" s="690"/>
      <c r="W408" s="690"/>
    </row>
    <row r="409" spans="1:23" s="691" customFormat="1" ht="52">
      <c r="A409" s="534" t="s">
        <v>4184</v>
      </c>
      <c r="B409" s="694" t="s">
        <v>4185</v>
      </c>
      <c r="C409" s="622" t="s">
        <v>0</v>
      </c>
      <c r="D409" s="466">
        <v>58</v>
      </c>
      <c r="E409" s="355"/>
      <c r="F409" s="492">
        <f t="shared" si="21"/>
        <v>0</v>
      </c>
      <c r="G409" s="690"/>
      <c r="H409" s="690"/>
      <c r="I409" s="690"/>
      <c r="J409" s="690"/>
      <c r="K409" s="690"/>
      <c r="L409" s="690"/>
      <c r="M409" s="690"/>
      <c r="N409" s="690"/>
      <c r="O409" s="690"/>
      <c r="P409" s="690"/>
      <c r="Q409" s="690"/>
      <c r="R409" s="690"/>
      <c r="S409" s="690"/>
      <c r="T409" s="690"/>
      <c r="U409" s="690"/>
      <c r="V409" s="690"/>
      <c r="W409" s="690"/>
    </row>
    <row r="410" spans="1:23" s="691" customFormat="1" ht="52">
      <c r="A410" s="534" t="s">
        <v>4186</v>
      </c>
      <c r="B410" s="694" t="s">
        <v>4187</v>
      </c>
      <c r="C410" s="622" t="s">
        <v>0</v>
      </c>
      <c r="D410" s="466">
        <v>119</v>
      </c>
      <c r="E410" s="355"/>
      <c r="F410" s="492">
        <f t="shared" si="21"/>
        <v>0</v>
      </c>
      <c r="G410" s="690"/>
      <c r="H410" s="690"/>
      <c r="I410" s="690"/>
      <c r="J410" s="690"/>
      <c r="K410" s="690"/>
      <c r="L410" s="690"/>
      <c r="M410" s="690"/>
      <c r="N410" s="690"/>
      <c r="O410" s="690"/>
      <c r="P410" s="690"/>
      <c r="Q410" s="690"/>
      <c r="R410" s="690"/>
      <c r="S410" s="690"/>
      <c r="T410" s="690"/>
      <c r="U410" s="690"/>
      <c r="V410" s="690"/>
      <c r="W410" s="690"/>
    </row>
    <row r="411" spans="1:23" s="691" customFormat="1" ht="52">
      <c r="A411" s="534" t="s">
        <v>4188</v>
      </c>
      <c r="B411" s="694" t="s">
        <v>4189</v>
      </c>
      <c r="C411" s="622" t="s">
        <v>0</v>
      </c>
      <c r="D411" s="466">
        <v>7</v>
      </c>
      <c r="E411" s="355"/>
      <c r="F411" s="492">
        <f t="shared" si="21"/>
        <v>0</v>
      </c>
      <c r="G411" s="690"/>
      <c r="H411" s="690"/>
      <c r="I411" s="690"/>
      <c r="J411" s="690"/>
      <c r="K411" s="690"/>
      <c r="L411" s="690"/>
      <c r="M411" s="690"/>
      <c r="N411" s="690"/>
      <c r="O411" s="690"/>
      <c r="P411" s="690"/>
      <c r="Q411" s="690"/>
      <c r="R411" s="690"/>
      <c r="S411" s="690"/>
      <c r="T411" s="690"/>
      <c r="U411" s="690"/>
      <c r="V411" s="690"/>
      <c r="W411" s="690"/>
    </row>
    <row r="412" spans="1:23" s="691" customFormat="1" ht="52">
      <c r="A412" s="534" t="s">
        <v>4190</v>
      </c>
      <c r="B412" s="694" t="s">
        <v>4191</v>
      </c>
      <c r="C412" s="622" t="s">
        <v>0</v>
      </c>
      <c r="D412" s="466">
        <v>7</v>
      </c>
      <c r="E412" s="355"/>
      <c r="F412" s="492">
        <f t="shared" si="21"/>
        <v>0</v>
      </c>
      <c r="G412" s="690"/>
      <c r="H412" s="690"/>
      <c r="I412" s="690"/>
      <c r="J412" s="690"/>
      <c r="K412" s="690"/>
      <c r="L412" s="690"/>
      <c r="M412" s="690"/>
      <c r="N412" s="690"/>
      <c r="O412" s="690"/>
      <c r="P412" s="690"/>
      <c r="Q412" s="690"/>
      <c r="R412" s="690"/>
      <c r="S412" s="690"/>
      <c r="T412" s="690"/>
      <c r="U412" s="690"/>
      <c r="V412" s="690"/>
      <c r="W412" s="690"/>
    </row>
    <row r="413" spans="1:23" s="675" customFormat="1" ht="52">
      <c r="A413" s="534" t="s">
        <v>4192</v>
      </c>
      <c r="B413" s="694" t="s">
        <v>4193</v>
      </c>
      <c r="C413" s="622" t="s">
        <v>0</v>
      </c>
      <c r="D413" s="466">
        <v>3</v>
      </c>
      <c r="E413" s="355"/>
      <c r="F413" s="492">
        <f t="shared" si="21"/>
        <v>0</v>
      </c>
    </row>
    <row r="414" spans="1:23" s="675" customFormat="1" ht="52">
      <c r="A414" s="534" t="s">
        <v>4194</v>
      </c>
      <c r="B414" s="694" t="s">
        <v>4195</v>
      </c>
      <c r="C414" s="622" t="s">
        <v>0</v>
      </c>
      <c r="D414" s="466">
        <v>2</v>
      </c>
      <c r="E414" s="355"/>
      <c r="F414" s="492">
        <f t="shared" si="21"/>
        <v>0</v>
      </c>
    </row>
    <row r="415" spans="1:23" s="696" customFormat="1">
      <c r="A415" s="534" t="s">
        <v>4196</v>
      </c>
      <c r="B415" s="351" t="s">
        <v>4197</v>
      </c>
      <c r="C415" s="622" t="s">
        <v>418</v>
      </c>
      <c r="D415" s="466">
        <v>1</v>
      </c>
      <c r="E415" s="355"/>
      <c r="F415" s="492">
        <f t="shared" si="21"/>
        <v>0</v>
      </c>
      <c r="G415" s="695"/>
      <c r="H415" s="695"/>
      <c r="I415" s="695"/>
      <c r="J415" s="695"/>
      <c r="K415" s="695"/>
      <c r="L415" s="695"/>
      <c r="M415" s="695"/>
      <c r="N415" s="695"/>
      <c r="O415" s="695"/>
      <c r="P415" s="695"/>
      <c r="Q415" s="695"/>
      <c r="R415" s="695"/>
      <c r="S415" s="695"/>
      <c r="T415" s="695"/>
      <c r="U415" s="695"/>
      <c r="V415" s="695"/>
      <c r="W415" s="695"/>
    </row>
    <row r="416" spans="1:23" s="698" customFormat="1" ht="26">
      <c r="A416" s="534" t="s">
        <v>4198</v>
      </c>
      <c r="B416" s="351" t="s">
        <v>4199</v>
      </c>
      <c r="C416" s="622" t="s">
        <v>0</v>
      </c>
      <c r="D416" s="466">
        <v>1</v>
      </c>
      <c r="E416" s="355"/>
      <c r="F416" s="492">
        <f t="shared" si="21"/>
        <v>0</v>
      </c>
      <c r="G416" s="697"/>
      <c r="H416" s="697"/>
      <c r="I416" s="697"/>
      <c r="J416" s="697"/>
      <c r="K416" s="697"/>
      <c r="L416" s="697"/>
      <c r="M416" s="697"/>
      <c r="N416" s="697"/>
      <c r="O416" s="697"/>
      <c r="P416" s="697"/>
      <c r="Q416" s="697"/>
      <c r="R416" s="697"/>
      <c r="S416" s="697"/>
      <c r="T416" s="697"/>
      <c r="U416" s="697"/>
      <c r="V416" s="697"/>
      <c r="W416" s="697"/>
    </row>
    <row r="417" spans="1:23" s="698" customFormat="1" ht="39">
      <c r="A417" s="534" t="s">
        <v>4200</v>
      </c>
      <c r="B417" s="351" t="s">
        <v>4201</v>
      </c>
      <c r="C417" s="622" t="s">
        <v>418</v>
      </c>
      <c r="D417" s="466">
        <v>1</v>
      </c>
      <c r="E417" s="355"/>
      <c r="F417" s="492">
        <f t="shared" si="21"/>
        <v>0</v>
      </c>
      <c r="G417" s="697"/>
      <c r="H417" s="697"/>
      <c r="I417" s="697"/>
      <c r="J417" s="697"/>
      <c r="K417" s="697"/>
      <c r="L417" s="697"/>
      <c r="M417" s="697"/>
      <c r="N417" s="697"/>
      <c r="O417" s="697"/>
      <c r="P417" s="697"/>
      <c r="Q417" s="697"/>
      <c r="R417" s="697"/>
      <c r="S417" s="697"/>
      <c r="T417" s="697"/>
      <c r="U417" s="697"/>
      <c r="V417" s="697"/>
      <c r="W417" s="697"/>
    </row>
    <row r="418" spans="1:23" s="698" customFormat="1" ht="39">
      <c r="A418" s="568" t="s">
        <v>4202</v>
      </c>
      <c r="B418" s="351" t="s">
        <v>4203</v>
      </c>
      <c r="C418" s="622"/>
      <c r="D418" s="466"/>
      <c r="E418" s="355"/>
      <c r="F418" s="492"/>
      <c r="G418" s="697"/>
      <c r="H418" s="697"/>
      <c r="I418" s="697"/>
      <c r="J418" s="697"/>
      <c r="K418" s="697"/>
      <c r="L418" s="697"/>
      <c r="M418" s="697"/>
      <c r="N418" s="697"/>
      <c r="O418" s="697"/>
      <c r="P418" s="697"/>
      <c r="Q418" s="697"/>
      <c r="R418" s="697"/>
      <c r="S418" s="697"/>
      <c r="T418" s="697"/>
      <c r="U418" s="697"/>
      <c r="V418" s="697"/>
      <c r="W418" s="697"/>
    </row>
    <row r="419" spans="1:23" s="698" customFormat="1">
      <c r="A419" s="534" t="s">
        <v>4204</v>
      </c>
      <c r="B419" s="351" t="s">
        <v>4205</v>
      </c>
      <c r="C419" s="622" t="s">
        <v>0</v>
      </c>
      <c r="D419" s="466">
        <v>5</v>
      </c>
      <c r="E419" s="355"/>
      <c r="F419" s="492">
        <f>ROUND((D419*E419),2)</f>
        <v>0</v>
      </c>
      <c r="G419" s="697"/>
      <c r="H419" s="697"/>
      <c r="I419" s="697"/>
      <c r="J419" s="697"/>
      <c r="K419" s="697"/>
      <c r="L419" s="697"/>
      <c r="M419" s="697"/>
      <c r="N419" s="697"/>
      <c r="O419" s="697"/>
      <c r="P419" s="697"/>
      <c r="Q419" s="697"/>
      <c r="R419" s="697"/>
      <c r="S419" s="697"/>
      <c r="T419" s="697"/>
      <c r="U419" s="697"/>
      <c r="V419" s="697"/>
      <c r="W419" s="697"/>
    </row>
    <row r="420" spans="1:23" s="698" customFormat="1">
      <c r="A420" s="534" t="s">
        <v>4206</v>
      </c>
      <c r="B420" s="351" t="s">
        <v>4207</v>
      </c>
      <c r="C420" s="622" t="s">
        <v>0</v>
      </c>
      <c r="D420" s="466">
        <v>110</v>
      </c>
      <c r="E420" s="355"/>
      <c r="F420" s="492">
        <f>ROUND((D420*E420),2)</f>
        <v>0</v>
      </c>
      <c r="G420" s="697"/>
      <c r="H420" s="697"/>
      <c r="I420" s="697"/>
      <c r="J420" s="697"/>
      <c r="K420" s="697"/>
      <c r="L420" s="697"/>
      <c r="M420" s="697"/>
      <c r="N420" s="697"/>
      <c r="O420" s="697"/>
      <c r="P420" s="697"/>
      <c r="Q420" s="697"/>
      <c r="R420" s="697"/>
      <c r="S420" s="697"/>
      <c r="T420" s="697"/>
      <c r="U420" s="697"/>
      <c r="V420" s="697"/>
      <c r="W420" s="697"/>
    </row>
    <row r="421" spans="1:23" s="698" customFormat="1">
      <c r="A421" s="534" t="s">
        <v>4208</v>
      </c>
      <c r="B421" s="351" t="s">
        <v>4209</v>
      </c>
      <c r="C421" s="622" t="s">
        <v>0</v>
      </c>
      <c r="D421" s="466">
        <v>10</v>
      </c>
      <c r="E421" s="355"/>
      <c r="F421" s="492">
        <f>ROUND((D421*E421),2)</f>
        <v>0</v>
      </c>
      <c r="G421" s="697"/>
      <c r="H421" s="697"/>
      <c r="I421" s="697"/>
      <c r="J421" s="697"/>
      <c r="K421" s="697"/>
      <c r="L421" s="697"/>
      <c r="M421" s="697"/>
      <c r="N421" s="697"/>
      <c r="O421" s="697"/>
      <c r="P421" s="697"/>
      <c r="Q421" s="697"/>
      <c r="R421" s="697"/>
      <c r="S421" s="697"/>
      <c r="T421" s="697"/>
      <c r="U421" s="697"/>
      <c r="V421" s="697"/>
      <c r="W421" s="697"/>
    </row>
    <row r="422" spans="1:23" s="698" customFormat="1" ht="26">
      <c r="A422" s="534" t="s">
        <v>4210</v>
      </c>
      <c r="B422" s="351" t="s">
        <v>4211</v>
      </c>
      <c r="C422" s="622" t="s">
        <v>0</v>
      </c>
      <c r="D422" s="466">
        <v>68</v>
      </c>
      <c r="E422" s="355"/>
      <c r="F422" s="492">
        <f>ROUND((D422*E422),2)</f>
        <v>0</v>
      </c>
      <c r="G422" s="697"/>
      <c r="H422" s="697"/>
      <c r="I422" s="697"/>
      <c r="J422" s="697"/>
      <c r="K422" s="697"/>
      <c r="L422" s="697"/>
      <c r="M422" s="697"/>
      <c r="N422" s="697"/>
      <c r="O422" s="697"/>
      <c r="P422" s="697"/>
      <c r="Q422" s="697"/>
      <c r="R422" s="697"/>
      <c r="S422" s="697"/>
      <c r="T422" s="697"/>
      <c r="U422" s="697"/>
      <c r="V422" s="697"/>
      <c r="W422" s="697"/>
    </row>
    <row r="423" spans="1:23" s="698" customFormat="1" ht="39">
      <c r="A423" s="568" t="s">
        <v>4212</v>
      </c>
      <c r="B423" s="351" t="s">
        <v>4213</v>
      </c>
      <c r="C423" s="622"/>
      <c r="D423" s="466"/>
      <c r="E423" s="355"/>
      <c r="F423" s="492"/>
      <c r="G423" s="697"/>
      <c r="H423" s="697"/>
      <c r="I423" s="697"/>
      <c r="J423" s="697"/>
      <c r="K423" s="697"/>
      <c r="L423" s="697"/>
      <c r="M423" s="697"/>
      <c r="N423" s="697"/>
      <c r="O423" s="697"/>
      <c r="P423" s="697"/>
      <c r="Q423" s="697"/>
      <c r="R423" s="697"/>
      <c r="S423" s="697"/>
      <c r="T423" s="697"/>
      <c r="U423" s="697"/>
      <c r="V423" s="697"/>
      <c r="W423" s="697"/>
    </row>
    <row r="424" spans="1:23" s="698" customFormat="1">
      <c r="A424" s="534" t="s">
        <v>4214</v>
      </c>
      <c r="B424" s="351" t="s">
        <v>4215</v>
      </c>
      <c r="C424" s="622" t="s">
        <v>0</v>
      </c>
      <c r="D424" s="466">
        <v>5</v>
      </c>
      <c r="E424" s="355"/>
      <c r="F424" s="492">
        <f>ROUND((D424*E424),2)</f>
        <v>0</v>
      </c>
      <c r="G424" s="697"/>
      <c r="H424" s="697"/>
      <c r="I424" s="697"/>
      <c r="J424" s="697"/>
      <c r="K424" s="697"/>
      <c r="L424" s="697"/>
      <c r="M424" s="697"/>
      <c r="N424" s="697"/>
      <c r="O424" s="697"/>
      <c r="P424" s="697"/>
      <c r="Q424" s="697"/>
      <c r="R424" s="697"/>
      <c r="S424" s="697"/>
      <c r="T424" s="697"/>
      <c r="U424" s="697"/>
      <c r="V424" s="697"/>
      <c r="W424" s="697"/>
    </row>
    <row r="425" spans="1:23" s="698" customFormat="1">
      <c r="A425" s="534" t="s">
        <v>4216</v>
      </c>
      <c r="B425" s="351" t="s">
        <v>4217</v>
      </c>
      <c r="C425" s="622" t="s">
        <v>0</v>
      </c>
      <c r="D425" s="466">
        <v>5</v>
      </c>
      <c r="E425" s="355"/>
      <c r="F425" s="492">
        <f>ROUND((D425*E425),2)</f>
        <v>0</v>
      </c>
      <c r="G425" s="697"/>
      <c r="H425" s="697"/>
      <c r="I425" s="697"/>
      <c r="J425" s="697"/>
      <c r="K425" s="697"/>
      <c r="L425" s="697"/>
      <c r="M425" s="697"/>
      <c r="N425" s="697"/>
      <c r="O425" s="697"/>
      <c r="P425" s="697"/>
      <c r="Q425" s="697"/>
      <c r="R425" s="697"/>
      <c r="S425" s="697"/>
      <c r="T425" s="697"/>
      <c r="U425" s="697"/>
      <c r="V425" s="697"/>
      <c r="W425" s="697"/>
    </row>
    <row r="426" spans="1:23" s="698" customFormat="1" ht="26">
      <c r="A426" s="534" t="s">
        <v>4218</v>
      </c>
      <c r="B426" s="351" t="s">
        <v>4219</v>
      </c>
      <c r="C426" s="622" t="s">
        <v>0</v>
      </c>
      <c r="D426" s="466">
        <v>5</v>
      </c>
      <c r="E426" s="355"/>
      <c r="F426" s="492">
        <f>ROUND((D426*E426),2)</f>
        <v>0</v>
      </c>
      <c r="G426" s="697"/>
      <c r="H426" s="697"/>
      <c r="I426" s="697"/>
      <c r="J426" s="697"/>
      <c r="K426" s="697"/>
      <c r="L426" s="697"/>
      <c r="M426" s="697"/>
      <c r="N426" s="697"/>
      <c r="O426" s="697"/>
      <c r="P426" s="697"/>
      <c r="Q426" s="697"/>
      <c r="R426" s="697"/>
      <c r="S426" s="697"/>
      <c r="T426" s="697"/>
      <c r="U426" s="697"/>
      <c r="V426" s="697"/>
      <c r="W426" s="697"/>
    </row>
    <row r="427" spans="1:23" s="698" customFormat="1" ht="63.75" customHeight="1">
      <c r="A427" s="568" t="s">
        <v>4220</v>
      </c>
      <c r="B427" s="351" t="s">
        <v>4221</v>
      </c>
      <c r="C427" s="622"/>
      <c r="D427" s="466"/>
      <c r="E427" s="355"/>
      <c r="F427" s="492"/>
      <c r="G427" s="697"/>
      <c r="H427" s="697"/>
      <c r="I427" s="697"/>
      <c r="J427" s="697"/>
      <c r="K427" s="697"/>
      <c r="L427" s="697"/>
      <c r="M427" s="697"/>
      <c r="N427" s="697"/>
      <c r="O427" s="697"/>
      <c r="P427" s="697"/>
      <c r="Q427" s="697"/>
      <c r="R427" s="697"/>
      <c r="S427" s="697"/>
      <c r="T427" s="697"/>
      <c r="U427" s="697"/>
      <c r="V427" s="697"/>
      <c r="W427" s="697"/>
    </row>
    <row r="428" spans="1:23" s="698" customFormat="1" ht="15">
      <c r="A428" s="534" t="s">
        <v>4222</v>
      </c>
      <c r="B428" s="351" t="s">
        <v>4223</v>
      </c>
      <c r="C428" s="622" t="s">
        <v>1638</v>
      </c>
      <c r="D428" s="466">
        <v>200</v>
      </c>
      <c r="E428" s="355"/>
      <c r="F428" s="492">
        <f t="shared" ref="F428:F437" si="22">ROUND((D428*E428),2)</f>
        <v>0</v>
      </c>
      <c r="G428" s="697"/>
      <c r="H428" s="697"/>
      <c r="I428" s="697"/>
      <c r="J428" s="697"/>
      <c r="K428" s="697"/>
      <c r="L428" s="697"/>
      <c r="M428" s="697"/>
      <c r="N428" s="697"/>
      <c r="O428" s="697"/>
      <c r="P428" s="697"/>
      <c r="Q428" s="697"/>
      <c r="R428" s="697"/>
      <c r="S428" s="697"/>
      <c r="T428" s="697"/>
      <c r="U428" s="697"/>
      <c r="V428" s="697"/>
      <c r="W428" s="697"/>
    </row>
    <row r="429" spans="1:23" s="698" customFormat="1" ht="15">
      <c r="A429" s="534" t="s">
        <v>4224</v>
      </c>
      <c r="B429" s="351" t="s">
        <v>4225</v>
      </c>
      <c r="C429" s="622" t="s">
        <v>1638</v>
      </c>
      <c r="D429" s="466">
        <v>2600</v>
      </c>
      <c r="E429" s="355"/>
      <c r="F429" s="492">
        <f t="shared" si="22"/>
        <v>0</v>
      </c>
      <c r="G429" s="697"/>
      <c r="H429" s="697"/>
      <c r="I429" s="697"/>
      <c r="J429" s="697"/>
      <c r="K429" s="697"/>
      <c r="L429" s="697"/>
      <c r="M429" s="697"/>
      <c r="N429" s="697"/>
      <c r="O429" s="697"/>
      <c r="P429" s="697"/>
      <c r="Q429" s="697"/>
      <c r="R429" s="697"/>
      <c r="S429" s="697"/>
      <c r="T429" s="697"/>
      <c r="U429" s="697"/>
      <c r="V429" s="697"/>
      <c r="W429" s="697"/>
    </row>
    <row r="430" spans="1:23" s="698" customFormat="1" ht="15">
      <c r="A430" s="534" t="s">
        <v>4226</v>
      </c>
      <c r="B430" s="351" t="s">
        <v>4227</v>
      </c>
      <c r="C430" s="622" t="s">
        <v>1638</v>
      </c>
      <c r="D430" s="466">
        <v>500</v>
      </c>
      <c r="E430" s="355"/>
      <c r="F430" s="492">
        <f t="shared" si="22"/>
        <v>0</v>
      </c>
      <c r="G430" s="697"/>
      <c r="H430" s="697"/>
      <c r="I430" s="697"/>
      <c r="J430" s="697"/>
      <c r="K430" s="697"/>
      <c r="L430" s="697"/>
      <c r="M430" s="697"/>
      <c r="N430" s="697"/>
      <c r="O430" s="697"/>
      <c r="P430" s="697"/>
      <c r="Q430" s="697"/>
      <c r="R430" s="697"/>
      <c r="S430" s="697"/>
      <c r="T430" s="697"/>
      <c r="U430" s="697"/>
      <c r="V430" s="697"/>
      <c r="W430" s="697"/>
    </row>
    <row r="431" spans="1:23" s="698" customFormat="1" ht="15">
      <c r="A431" s="534" t="s">
        <v>4228</v>
      </c>
      <c r="B431" s="351" t="s">
        <v>4229</v>
      </c>
      <c r="C431" s="622" t="s">
        <v>1638</v>
      </c>
      <c r="D431" s="466">
        <v>2580</v>
      </c>
      <c r="E431" s="355"/>
      <c r="F431" s="492">
        <f t="shared" si="22"/>
        <v>0</v>
      </c>
      <c r="G431" s="697"/>
      <c r="H431" s="697"/>
      <c r="I431" s="697"/>
      <c r="J431" s="697"/>
      <c r="K431" s="697"/>
      <c r="L431" s="697"/>
      <c r="M431" s="697"/>
      <c r="N431" s="697"/>
      <c r="O431" s="697"/>
      <c r="P431" s="697"/>
      <c r="Q431" s="697"/>
      <c r="R431" s="697"/>
      <c r="S431" s="697"/>
      <c r="T431" s="697"/>
      <c r="U431" s="697"/>
      <c r="V431" s="697"/>
      <c r="W431" s="697"/>
    </row>
    <row r="432" spans="1:23" s="698" customFormat="1" ht="15">
      <c r="A432" s="534" t="s">
        <v>4230</v>
      </c>
      <c r="B432" s="351" t="s">
        <v>4231</v>
      </c>
      <c r="C432" s="622" t="s">
        <v>1638</v>
      </c>
      <c r="D432" s="466">
        <v>150</v>
      </c>
      <c r="E432" s="355"/>
      <c r="F432" s="492">
        <f t="shared" si="22"/>
        <v>0</v>
      </c>
      <c r="G432" s="697"/>
      <c r="H432" s="697"/>
      <c r="I432" s="697"/>
      <c r="J432" s="697"/>
      <c r="K432" s="697"/>
      <c r="L432" s="697"/>
      <c r="M432" s="697"/>
      <c r="N432" s="697"/>
      <c r="O432" s="697"/>
      <c r="P432" s="697"/>
      <c r="Q432" s="697"/>
      <c r="R432" s="697"/>
      <c r="S432" s="697"/>
      <c r="T432" s="697"/>
      <c r="U432" s="697"/>
      <c r="V432" s="697"/>
      <c r="W432" s="697"/>
    </row>
    <row r="433" spans="1:23" s="698" customFormat="1" ht="15">
      <c r="A433" s="534" t="s">
        <v>4232</v>
      </c>
      <c r="B433" s="351" t="s">
        <v>4233</v>
      </c>
      <c r="C433" s="622" t="s">
        <v>1638</v>
      </c>
      <c r="D433" s="466">
        <v>17000</v>
      </c>
      <c r="E433" s="355"/>
      <c r="F433" s="492">
        <f t="shared" si="22"/>
        <v>0</v>
      </c>
      <c r="G433" s="697"/>
      <c r="H433" s="697"/>
      <c r="I433" s="697"/>
      <c r="J433" s="697"/>
      <c r="K433" s="697"/>
      <c r="L433" s="697"/>
      <c r="M433" s="697"/>
      <c r="N433" s="697"/>
      <c r="O433" s="697"/>
      <c r="P433" s="697"/>
      <c r="Q433" s="697"/>
      <c r="R433" s="697"/>
      <c r="S433" s="697"/>
      <c r="T433" s="697"/>
      <c r="U433" s="697"/>
      <c r="V433" s="697"/>
      <c r="W433" s="697"/>
    </row>
    <row r="434" spans="1:23" s="698" customFormat="1" ht="15">
      <c r="A434" s="534" t="s">
        <v>4234</v>
      </c>
      <c r="B434" s="351" t="s">
        <v>4235</v>
      </c>
      <c r="C434" s="622" t="s">
        <v>1638</v>
      </c>
      <c r="D434" s="466">
        <v>5000</v>
      </c>
      <c r="E434" s="355"/>
      <c r="F434" s="492">
        <f t="shared" si="22"/>
        <v>0</v>
      </c>
      <c r="G434" s="697"/>
      <c r="H434" s="697"/>
      <c r="I434" s="697"/>
      <c r="J434" s="697"/>
      <c r="K434" s="697"/>
      <c r="L434" s="697"/>
      <c r="M434" s="697"/>
      <c r="N434" s="697"/>
      <c r="O434" s="697"/>
      <c r="P434" s="697"/>
      <c r="Q434" s="697"/>
      <c r="R434" s="697"/>
      <c r="S434" s="697"/>
      <c r="T434" s="697"/>
      <c r="U434" s="697"/>
      <c r="V434" s="697"/>
      <c r="W434" s="697"/>
    </row>
    <row r="435" spans="1:23" s="698" customFormat="1" ht="15">
      <c r="A435" s="534" t="s">
        <v>4236</v>
      </c>
      <c r="B435" s="351" t="s">
        <v>4237</v>
      </c>
      <c r="C435" s="622" t="s">
        <v>1638</v>
      </c>
      <c r="D435" s="466">
        <v>3000</v>
      </c>
      <c r="E435" s="355"/>
      <c r="F435" s="492">
        <f t="shared" si="22"/>
        <v>0</v>
      </c>
      <c r="G435" s="697"/>
      <c r="H435" s="697"/>
      <c r="I435" s="697"/>
      <c r="J435" s="697"/>
      <c r="K435" s="697"/>
      <c r="L435" s="697"/>
      <c r="M435" s="697"/>
      <c r="N435" s="697"/>
      <c r="O435" s="697"/>
      <c r="P435" s="697"/>
      <c r="Q435" s="697"/>
      <c r="R435" s="697"/>
      <c r="S435" s="697"/>
      <c r="T435" s="697"/>
      <c r="U435" s="697"/>
      <c r="V435" s="697"/>
      <c r="W435" s="697"/>
    </row>
    <row r="436" spans="1:23" s="698" customFormat="1">
      <c r="A436" s="534" t="s">
        <v>4238</v>
      </c>
      <c r="B436" s="351" t="s">
        <v>4239</v>
      </c>
      <c r="C436" s="622" t="s">
        <v>1638</v>
      </c>
      <c r="D436" s="466">
        <v>5000</v>
      </c>
      <c r="E436" s="355"/>
      <c r="F436" s="492">
        <f t="shared" si="22"/>
        <v>0</v>
      </c>
      <c r="G436" s="697"/>
      <c r="H436" s="697"/>
      <c r="I436" s="697"/>
      <c r="J436" s="697"/>
      <c r="K436" s="697"/>
      <c r="L436" s="697"/>
      <c r="M436" s="697"/>
      <c r="N436" s="697"/>
      <c r="O436" s="697"/>
      <c r="P436" s="697"/>
      <c r="Q436" s="697"/>
      <c r="R436" s="697"/>
      <c r="S436" s="697"/>
      <c r="T436" s="697"/>
      <c r="U436" s="697"/>
      <c r="V436" s="697"/>
      <c r="W436" s="697"/>
    </row>
    <row r="437" spans="1:23" s="698" customFormat="1" ht="26">
      <c r="A437" s="534" t="s">
        <v>4240</v>
      </c>
      <c r="B437" s="351" t="s">
        <v>4241</v>
      </c>
      <c r="C437" s="622" t="s">
        <v>1638</v>
      </c>
      <c r="D437" s="466">
        <v>500</v>
      </c>
      <c r="E437" s="355"/>
      <c r="F437" s="492">
        <f t="shared" si="22"/>
        <v>0</v>
      </c>
      <c r="G437" s="697"/>
      <c r="H437" s="697"/>
      <c r="I437" s="697"/>
      <c r="J437" s="697"/>
      <c r="K437" s="697"/>
      <c r="L437" s="697"/>
      <c r="M437" s="697"/>
      <c r="N437" s="697"/>
      <c r="O437" s="697"/>
      <c r="P437" s="697"/>
      <c r="Q437" s="697"/>
      <c r="R437" s="697"/>
      <c r="S437" s="697"/>
      <c r="T437" s="697"/>
      <c r="U437" s="697"/>
      <c r="V437" s="697"/>
      <c r="W437" s="697"/>
    </row>
    <row r="438" spans="1:23" s="698" customFormat="1" ht="52">
      <c r="A438" s="568" t="s">
        <v>4242</v>
      </c>
      <c r="B438" s="351" t="s">
        <v>4243</v>
      </c>
      <c r="C438" s="622"/>
      <c r="D438" s="466"/>
      <c r="E438" s="355"/>
      <c r="F438" s="492"/>
      <c r="G438" s="697"/>
      <c r="H438" s="697"/>
      <c r="I438" s="697"/>
      <c r="J438" s="697"/>
      <c r="K438" s="697"/>
      <c r="L438" s="697"/>
      <c r="M438" s="697"/>
      <c r="N438" s="697"/>
      <c r="O438" s="697"/>
      <c r="P438" s="697"/>
      <c r="Q438" s="697"/>
      <c r="R438" s="697"/>
      <c r="S438" s="697"/>
      <c r="T438" s="697"/>
      <c r="U438" s="697"/>
      <c r="V438" s="697"/>
      <c r="W438" s="697"/>
    </row>
    <row r="439" spans="1:23" s="678" customFormat="1" ht="15">
      <c r="A439" s="534" t="s">
        <v>4244</v>
      </c>
      <c r="B439" s="351" t="s">
        <v>4245</v>
      </c>
      <c r="C439" s="622" t="s">
        <v>1638</v>
      </c>
      <c r="D439" s="466">
        <v>6700</v>
      </c>
      <c r="E439" s="355"/>
      <c r="F439" s="492">
        <f>ROUND((D439*E439),2)</f>
        <v>0</v>
      </c>
    </row>
    <row r="440" spans="1:23" s="678" customFormat="1" ht="15">
      <c r="A440" s="534" t="s">
        <v>4246</v>
      </c>
      <c r="B440" s="351" t="s">
        <v>4247</v>
      </c>
      <c r="C440" s="622" t="s">
        <v>1638</v>
      </c>
      <c r="D440" s="466">
        <v>2000</v>
      </c>
      <c r="E440" s="355"/>
      <c r="F440" s="492">
        <f>ROUND((D440*E440),2)</f>
        <v>0</v>
      </c>
    </row>
    <row r="441" spans="1:23" s="698" customFormat="1" ht="56">
      <c r="A441" s="534" t="s">
        <v>4248</v>
      </c>
      <c r="B441" s="351" t="s">
        <v>4249</v>
      </c>
      <c r="C441" s="622" t="s">
        <v>1638</v>
      </c>
      <c r="D441" s="466">
        <v>4000</v>
      </c>
      <c r="E441" s="355"/>
      <c r="F441" s="492">
        <f>ROUND((D441*E441),2)</f>
        <v>0</v>
      </c>
      <c r="G441" s="697"/>
      <c r="H441" s="697"/>
      <c r="I441" s="697"/>
      <c r="J441" s="697"/>
      <c r="K441" s="697"/>
      <c r="L441" s="697"/>
      <c r="M441" s="697"/>
      <c r="N441" s="697"/>
      <c r="O441" s="697"/>
      <c r="P441" s="697"/>
      <c r="Q441" s="697"/>
      <c r="R441" s="697"/>
      <c r="S441" s="697"/>
      <c r="T441" s="697"/>
      <c r="U441" s="697"/>
      <c r="V441" s="697"/>
      <c r="W441" s="697"/>
    </row>
    <row r="442" spans="1:23" s="678" customFormat="1" ht="52">
      <c r="A442" s="568" t="s">
        <v>4250</v>
      </c>
      <c r="B442" s="351" t="s">
        <v>4021</v>
      </c>
      <c r="C442" s="622"/>
      <c r="D442" s="466"/>
      <c r="E442" s="355"/>
      <c r="F442" s="492"/>
    </row>
    <row r="443" spans="1:23" s="678" customFormat="1" ht="39">
      <c r="A443" s="534" t="s">
        <v>4251</v>
      </c>
      <c r="B443" s="351" t="s">
        <v>4252</v>
      </c>
      <c r="C443" s="622" t="s">
        <v>1638</v>
      </c>
      <c r="D443" s="466">
        <v>12000</v>
      </c>
      <c r="E443" s="355"/>
      <c r="F443" s="492">
        <f>ROUND((D443*E443),2)</f>
        <v>0</v>
      </c>
    </row>
    <row r="444" spans="1:23" s="678" customFormat="1" ht="39">
      <c r="A444" s="534" t="s">
        <v>4253</v>
      </c>
      <c r="B444" s="351" t="s">
        <v>4254</v>
      </c>
      <c r="C444" s="622" t="s">
        <v>1638</v>
      </c>
      <c r="D444" s="466">
        <v>4000</v>
      </c>
      <c r="E444" s="355"/>
      <c r="F444" s="492">
        <f>ROUND((D444*E444),2)</f>
        <v>0</v>
      </c>
    </row>
    <row r="445" spans="1:23" s="678" customFormat="1" ht="39">
      <c r="A445" s="534" t="s">
        <v>4255</v>
      </c>
      <c r="B445" s="351" t="s">
        <v>4256</v>
      </c>
      <c r="C445" s="604" t="s">
        <v>1638</v>
      </c>
      <c r="D445" s="603">
        <v>1000</v>
      </c>
      <c r="E445" s="699"/>
      <c r="F445" s="492">
        <f>ROUND((D445*E445),2)</f>
        <v>0</v>
      </c>
    </row>
    <row r="446" spans="1:23" s="678" customFormat="1" ht="52">
      <c r="A446" s="534" t="s">
        <v>4257</v>
      </c>
      <c r="B446" s="351" t="s">
        <v>4258</v>
      </c>
      <c r="C446" s="353" t="s">
        <v>1638</v>
      </c>
      <c r="D446" s="466">
        <v>500</v>
      </c>
      <c r="E446" s="355"/>
      <c r="F446" s="492">
        <f>ROUND((D446*E446),2)</f>
        <v>0</v>
      </c>
    </row>
    <row r="447" spans="1:23" s="678" customFormat="1" ht="65">
      <c r="A447" s="534" t="s">
        <v>4259</v>
      </c>
      <c r="B447" s="351" t="s">
        <v>4260</v>
      </c>
      <c r="C447" s="353" t="s">
        <v>1638</v>
      </c>
      <c r="D447" s="466">
        <v>1000</v>
      </c>
      <c r="E447" s="355"/>
      <c r="F447" s="492">
        <f>ROUND((D447*E447),2)</f>
        <v>0</v>
      </c>
    </row>
    <row r="448" spans="1:23" s="675" customFormat="1">
      <c r="A448" s="995" t="s">
        <v>4261</v>
      </c>
      <c r="B448" s="671" t="s">
        <v>4262</v>
      </c>
      <c r="C448" s="672"/>
      <c r="D448" s="672"/>
      <c r="E448" s="673"/>
      <c r="F448" s="674">
        <f>SUM(F451:F519)</f>
        <v>0</v>
      </c>
    </row>
    <row r="449" spans="1:6" s="660" customFormat="1">
      <c r="A449" s="700"/>
      <c r="B449" s="616" t="s">
        <v>4263</v>
      </c>
      <c r="C449" s="654"/>
      <c r="D449" s="560"/>
      <c r="E449" s="509"/>
      <c r="F449" s="510"/>
    </row>
    <row r="450" spans="1:6" s="660" customFormat="1">
      <c r="A450" s="625"/>
      <c r="B450" s="637" t="s">
        <v>4264</v>
      </c>
      <c r="C450" s="622"/>
      <c r="D450" s="466"/>
      <c r="E450" s="355"/>
      <c r="F450" s="492"/>
    </row>
    <row r="451" spans="1:6" s="660" customFormat="1" ht="299">
      <c r="A451" s="655" t="s">
        <v>4265</v>
      </c>
      <c r="B451" s="351" t="s">
        <v>4266</v>
      </c>
      <c r="C451" s="622" t="s">
        <v>418</v>
      </c>
      <c r="D451" s="466">
        <v>1</v>
      </c>
      <c r="E451" s="355"/>
      <c r="F451" s="492">
        <f>ROUND((D451*E451),2)</f>
        <v>0</v>
      </c>
    </row>
    <row r="452" spans="1:6" s="660" customFormat="1">
      <c r="A452" s="625"/>
      <c r="B452" s="637" t="s">
        <v>4267</v>
      </c>
      <c r="C452" s="622"/>
      <c r="D452" s="466"/>
      <c r="E452" s="355"/>
      <c r="F452" s="492"/>
    </row>
    <row r="453" spans="1:6" s="660" customFormat="1" ht="39">
      <c r="A453" s="655" t="s">
        <v>4268</v>
      </c>
      <c r="B453" s="351" t="s">
        <v>4269</v>
      </c>
      <c r="C453" s="622" t="s">
        <v>0</v>
      </c>
      <c r="D453" s="466">
        <v>1</v>
      </c>
      <c r="E453" s="355"/>
      <c r="F453" s="492">
        <f>ROUND((D453*E453),2)</f>
        <v>0</v>
      </c>
    </row>
    <row r="454" spans="1:6" s="660" customFormat="1" ht="52">
      <c r="A454" s="655" t="s">
        <v>4270</v>
      </c>
      <c r="B454" s="351" t="s">
        <v>4271</v>
      </c>
      <c r="C454" s="622" t="s">
        <v>0</v>
      </c>
      <c r="D454" s="466">
        <v>1</v>
      </c>
      <c r="E454" s="355"/>
      <c r="F454" s="492">
        <f>ROUND((D454*E454),2)</f>
        <v>0</v>
      </c>
    </row>
    <row r="455" spans="1:6" s="660" customFormat="1">
      <c r="A455" s="625"/>
      <c r="B455" s="637" t="s">
        <v>4272</v>
      </c>
      <c r="C455" s="622"/>
      <c r="D455" s="466"/>
      <c r="E455" s="355"/>
      <c r="F455" s="492"/>
    </row>
    <row r="456" spans="1:6" s="660" customFormat="1" ht="338">
      <c r="A456" s="655" t="s">
        <v>4273</v>
      </c>
      <c r="B456" s="351" t="s">
        <v>4274</v>
      </c>
      <c r="C456" s="622" t="s">
        <v>418</v>
      </c>
      <c r="D456" s="466">
        <v>1</v>
      </c>
      <c r="E456" s="355"/>
      <c r="F456" s="492">
        <f>ROUND((D456*E456),2)</f>
        <v>0</v>
      </c>
    </row>
    <row r="457" spans="1:6" s="660" customFormat="1">
      <c r="A457" s="625"/>
      <c r="B457" s="637" t="s">
        <v>4275</v>
      </c>
      <c r="C457" s="622"/>
      <c r="D457" s="466"/>
      <c r="E457" s="355"/>
      <c r="F457" s="492"/>
    </row>
    <row r="458" spans="1:6" s="660" customFormat="1">
      <c r="A458" s="625"/>
      <c r="B458" s="637" t="s">
        <v>4264</v>
      </c>
      <c r="C458" s="622"/>
      <c r="D458" s="466"/>
      <c r="E458" s="355"/>
      <c r="F458" s="492"/>
    </row>
    <row r="459" spans="1:6" s="660" customFormat="1" ht="26">
      <c r="A459" s="655" t="s">
        <v>4276</v>
      </c>
      <c r="B459" s="351" t="s">
        <v>4277</v>
      </c>
      <c r="C459" s="622" t="s">
        <v>0</v>
      </c>
      <c r="D459" s="466">
        <v>1</v>
      </c>
      <c r="E459" s="355"/>
      <c r="F459" s="492">
        <f>ROUND((D459*E459),2)</f>
        <v>0</v>
      </c>
    </row>
    <row r="460" spans="1:6" s="660" customFormat="1" ht="26">
      <c r="A460" s="655" t="s">
        <v>4278</v>
      </c>
      <c r="B460" s="351" t="s">
        <v>4279</v>
      </c>
      <c r="C460" s="622" t="s">
        <v>0</v>
      </c>
      <c r="D460" s="466">
        <v>1</v>
      </c>
      <c r="E460" s="355"/>
      <c r="F460" s="492">
        <f>ROUND((D460*E460),2)</f>
        <v>0</v>
      </c>
    </row>
    <row r="461" spans="1:6" s="660" customFormat="1" ht="78">
      <c r="A461" s="655" t="s">
        <v>4280</v>
      </c>
      <c r="B461" s="351" t="s">
        <v>4281</v>
      </c>
      <c r="C461" s="622" t="s">
        <v>418</v>
      </c>
      <c r="D461" s="466">
        <v>1</v>
      </c>
      <c r="E461" s="355"/>
      <c r="F461" s="492">
        <f>ROUND((D461*E461),2)</f>
        <v>0</v>
      </c>
    </row>
    <row r="462" spans="1:6" s="660" customFormat="1">
      <c r="A462" s="625"/>
      <c r="B462" s="637" t="s">
        <v>4267</v>
      </c>
      <c r="C462" s="622"/>
      <c r="D462" s="466"/>
      <c r="E462" s="355"/>
      <c r="F462" s="492"/>
    </row>
    <row r="463" spans="1:6" s="660" customFormat="1" ht="195">
      <c r="A463" s="655" t="s">
        <v>4282</v>
      </c>
      <c r="B463" s="351" t="s">
        <v>4283</v>
      </c>
      <c r="C463" s="622" t="s">
        <v>418</v>
      </c>
      <c r="D463" s="466">
        <v>1</v>
      </c>
      <c r="E463" s="355"/>
      <c r="F463" s="492">
        <f t="shared" ref="F463:F468" si="23">ROUND((D463*E463),2)</f>
        <v>0</v>
      </c>
    </row>
    <row r="464" spans="1:6" s="660" customFormat="1" ht="286">
      <c r="A464" s="655" t="s">
        <v>4284</v>
      </c>
      <c r="B464" s="351" t="s">
        <v>4285</v>
      </c>
      <c r="C464" s="622" t="s">
        <v>4286</v>
      </c>
      <c r="D464" s="466">
        <v>1</v>
      </c>
      <c r="E464" s="355"/>
      <c r="F464" s="492">
        <f t="shared" si="23"/>
        <v>0</v>
      </c>
    </row>
    <row r="465" spans="1:6" s="660" customFormat="1" ht="338">
      <c r="A465" s="655" t="s">
        <v>4287</v>
      </c>
      <c r="B465" s="351" t="s">
        <v>4288</v>
      </c>
      <c r="C465" s="622" t="s">
        <v>418</v>
      </c>
      <c r="D465" s="466">
        <v>1</v>
      </c>
      <c r="E465" s="355"/>
      <c r="F465" s="492">
        <f t="shared" si="23"/>
        <v>0</v>
      </c>
    </row>
    <row r="466" spans="1:6" s="660" customFormat="1" ht="286">
      <c r="A466" s="655" t="s">
        <v>4289</v>
      </c>
      <c r="B466" s="351" t="s">
        <v>4290</v>
      </c>
      <c r="C466" s="622" t="s">
        <v>0</v>
      </c>
      <c r="D466" s="466">
        <v>38</v>
      </c>
      <c r="E466" s="355"/>
      <c r="F466" s="492">
        <f t="shared" si="23"/>
        <v>0</v>
      </c>
    </row>
    <row r="467" spans="1:6" s="660" customFormat="1" ht="195">
      <c r="A467" s="655" t="s">
        <v>4291</v>
      </c>
      <c r="B467" s="351" t="s">
        <v>4292</v>
      </c>
      <c r="C467" s="622" t="s">
        <v>418</v>
      </c>
      <c r="D467" s="466">
        <v>1</v>
      </c>
      <c r="E467" s="355"/>
      <c r="F467" s="492">
        <f t="shared" si="23"/>
        <v>0</v>
      </c>
    </row>
    <row r="468" spans="1:6" s="660" customFormat="1" ht="195">
      <c r="A468" s="655" t="s">
        <v>4293</v>
      </c>
      <c r="B468" s="351" t="s">
        <v>4294</v>
      </c>
      <c r="C468" s="622" t="s">
        <v>418</v>
      </c>
      <c r="D468" s="466">
        <v>1</v>
      </c>
      <c r="E468" s="355"/>
      <c r="F468" s="492">
        <f t="shared" si="23"/>
        <v>0</v>
      </c>
    </row>
    <row r="469" spans="1:6" s="660" customFormat="1" ht="234">
      <c r="A469" s="655" t="s">
        <v>4295</v>
      </c>
      <c r="B469" s="351" t="s">
        <v>4296</v>
      </c>
      <c r="C469" s="622"/>
      <c r="D469" s="466"/>
      <c r="E469" s="355"/>
      <c r="F469" s="492"/>
    </row>
    <row r="470" spans="1:6" s="660" customFormat="1" ht="156">
      <c r="A470" s="655"/>
      <c r="B470" s="664" t="s">
        <v>4297</v>
      </c>
      <c r="C470" s="622" t="s">
        <v>418</v>
      </c>
      <c r="D470" s="466">
        <v>1</v>
      </c>
      <c r="E470" s="355"/>
      <c r="F470" s="492">
        <f>ROUND((D470*E470),2)</f>
        <v>0</v>
      </c>
    </row>
    <row r="471" spans="1:6" s="660" customFormat="1" ht="195">
      <c r="A471" s="655" t="s">
        <v>4298</v>
      </c>
      <c r="B471" s="351" t="s">
        <v>4299</v>
      </c>
      <c r="C471" s="622" t="s">
        <v>418</v>
      </c>
      <c r="D471" s="466">
        <v>1</v>
      </c>
      <c r="E471" s="355"/>
      <c r="F471" s="492">
        <f>ROUND((D471*E471),2)</f>
        <v>0</v>
      </c>
    </row>
    <row r="472" spans="1:6" s="660" customFormat="1" ht="221">
      <c r="A472" s="655" t="s">
        <v>4300</v>
      </c>
      <c r="B472" s="351" t="s">
        <v>4301</v>
      </c>
      <c r="C472" s="622"/>
      <c r="D472" s="466"/>
      <c r="E472" s="355"/>
      <c r="F472" s="492"/>
    </row>
    <row r="473" spans="1:6" s="660" customFormat="1" ht="156">
      <c r="A473" s="655"/>
      <c r="B473" s="664" t="s">
        <v>4297</v>
      </c>
      <c r="C473" s="622" t="s">
        <v>418</v>
      </c>
      <c r="D473" s="466">
        <v>1</v>
      </c>
      <c r="E473" s="355"/>
      <c r="F473" s="492">
        <f>ROUND((D473*E473),2)</f>
        <v>0</v>
      </c>
    </row>
    <row r="474" spans="1:6" s="660" customFormat="1" ht="39">
      <c r="A474" s="655" t="s">
        <v>4302</v>
      </c>
      <c r="B474" s="351" t="s">
        <v>4303</v>
      </c>
      <c r="C474" s="622" t="s">
        <v>0</v>
      </c>
      <c r="D474" s="466">
        <v>3</v>
      </c>
      <c r="E474" s="355"/>
      <c r="F474" s="492">
        <f>ROUND((D474*E474),2)</f>
        <v>0</v>
      </c>
    </row>
    <row r="475" spans="1:6" s="660" customFormat="1" ht="117">
      <c r="A475" s="655" t="s">
        <v>4304</v>
      </c>
      <c r="B475" s="351" t="s">
        <v>4305</v>
      </c>
      <c r="C475" s="622" t="s">
        <v>0</v>
      </c>
      <c r="D475" s="466">
        <v>1</v>
      </c>
      <c r="E475" s="355"/>
      <c r="F475" s="492">
        <f>ROUND((D475*E475),2)</f>
        <v>0</v>
      </c>
    </row>
    <row r="476" spans="1:6" s="660" customFormat="1" ht="195">
      <c r="A476" s="655" t="s">
        <v>4306</v>
      </c>
      <c r="B476" s="351" t="s">
        <v>4307</v>
      </c>
      <c r="C476" s="622" t="s">
        <v>418</v>
      </c>
      <c r="D476" s="466">
        <v>1</v>
      </c>
      <c r="E476" s="355"/>
      <c r="F476" s="492">
        <f>ROUND((D476*E476),2)</f>
        <v>0</v>
      </c>
    </row>
    <row r="477" spans="1:6" s="660" customFormat="1" ht="221">
      <c r="A477" s="655" t="s">
        <v>4308</v>
      </c>
      <c r="B477" s="351" t="s">
        <v>4309</v>
      </c>
      <c r="C477" s="622"/>
      <c r="D477" s="466"/>
      <c r="E477" s="355"/>
      <c r="F477" s="492"/>
    </row>
    <row r="478" spans="1:6" s="660" customFormat="1" ht="156">
      <c r="A478" s="655"/>
      <c r="B478" s="664" t="s">
        <v>4297</v>
      </c>
      <c r="C478" s="622" t="s">
        <v>0</v>
      </c>
      <c r="D478" s="466">
        <v>1</v>
      </c>
      <c r="E478" s="355"/>
      <c r="F478" s="492">
        <f>ROUND((D478*E478),2)</f>
        <v>0</v>
      </c>
    </row>
    <row r="479" spans="1:6" s="660" customFormat="1" ht="39">
      <c r="A479" s="655" t="s">
        <v>4310</v>
      </c>
      <c r="B479" s="351" t="s">
        <v>4311</v>
      </c>
      <c r="C479" s="622" t="s">
        <v>0</v>
      </c>
      <c r="D479" s="466">
        <v>2</v>
      </c>
      <c r="E479" s="355"/>
      <c r="F479" s="492">
        <f>ROUND((D479*E479),2)</f>
        <v>0</v>
      </c>
    </row>
    <row r="480" spans="1:6" s="660" customFormat="1" ht="117">
      <c r="A480" s="655" t="s">
        <v>4312</v>
      </c>
      <c r="B480" s="351" t="s">
        <v>4313</v>
      </c>
      <c r="C480" s="622" t="s">
        <v>0</v>
      </c>
      <c r="D480" s="466">
        <v>1</v>
      </c>
      <c r="E480" s="355"/>
      <c r="F480" s="492">
        <f>ROUND((D480*E480),2)</f>
        <v>0</v>
      </c>
    </row>
    <row r="481" spans="1:6" s="660" customFormat="1">
      <c r="A481" s="655"/>
      <c r="B481" s="701" t="s">
        <v>4272</v>
      </c>
      <c r="C481" s="622"/>
      <c r="D481" s="466"/>
      <c r="E481" s="355"/>
      <c r="F481" s="492"/>
    </row>
    <row r="482" spans="1:6" s="660" customFormat="1" ht="299">
      <c r="A482" s="655" t="s">
        <v>4314</v>
      </c>
      <c r="B482" s="351" t="s">
        <v>4315</v>
      </c>
      <c r="C482" s="622" t="s">
        <v>418</v>
      </c>
      <c r="D482" s="466">
        <v>1</v>
      </c>
      <c r="E482" s="355"/>
      <c r="F482" s="492">
        <f t="shared" ref="F482:F488" si="24">ROUND((D482*E482),2)</f>
        <v>0</v>
      </c>
    </row>
    <row r="483" spans="1:6" s="660" customFormat="1" ht="143">
      <c r="A483" s="655" t="s">
        <v>4316</v>
      </c>
      <c r="B483" s="351" t="s">
        <v>4317</v>
      </c>
      <c r="C483" s="622" t="s">
        <v>418</v>
      </c>
      <c r="D483" s="466">
        <v>1</v>
      </c>
      <c r="E483" s="355"/>
      <c r="F483" s="492">
        <f t="shared" si="24"/>
        <v>0</v>
      </c>
    </row>
    <row r="484" spans="1:6" s="660" customFormat="1" ht="26">
      <c r="A484" s="655" t="s">
        <v>4318</v>
      </c>
      <c r="B484" s="351" t="s">
        <v>4319</v>
      </c>
      <c r="C484" s="622" t="s">
        <v>418</v>
      </c>
      <c r="D484" s="466">
        <v>1</v>
      </c>
      <c r="E484" s="355"/>
      <c r="F484" s="492">
        <f t="shared" si="24"/>
        <v>0</v>
      </c>
    </row>
    <row r="485" spans="1:6" s="660" customFormat="1" ht="130">
      <c r="A485" s="655" t="s">
        <v>4320</v>
      </c>
      <c r="B485" s="351" t="s">
        <v>4321</v>
      </c>
      <c r="C485" s="622" t="s">
        <v>418</v>
      </c>
      <c r="D485" s="466">
        <v>1</v>
      </c>
      <c r="E485" s="355"/>
      <c r="F485" s="492">
        <f t="shared" si="24"/>
        <v>0</v>
      </c>
    </row>
    <row r="486" spans="1:6" s="660" customFormat="1" ht="39">
      <c r="A486" s="655" t="s">
        <v>4322</v>
      </c>
      <c r="B486" s="351" t="s">
        <v>4323</v>
      </c>
      <c r="C486" s="622" t="s">
        <v>418</v>
      </c>
      <c r="D486" s="466">
        <v>1</v>
      </c>
      <c r="E486" s="355"/>
      <c r="F486" s="492">
        <f t="shared" si="24"/>
        <v>0</v>
      </c>
    </row>
    <row r="487" spans="1:6" s="660" customFormat="1" ht="39">
      <c r="A487" s="655" t="s">
        <v>4324</v>
      </c>
      <c r="B487" s="351" t="s">
        <v>4325</v>
      </c>
      <c r="C487" s="622" t="s">
        <v>418</v>
      </c>
      <c r="D487" s="466">
        <v>1</v>
      </c>
      <c r="E487" s="355"/>
      <c r="F487" s="492">
        <f t="shared" si="24"/>
        <v>0</v>
      </c>
    </row>
    <row r="488" spans="1:6" s="660" customFormat="1" ht="39">
      <c r="A488" s="655" t="s">
        <v>4326</v>
      </c>
      <c r="B488" s="351" t="s">
        <v>4327</v>
      </c>
      <c r="C488" s="622" t="s">
        <v>418</v>
      </c>
      <c r="D488" s="466">
        <v>1</v>
      </c>
      <c r="E488" s="355"/>
      <c r="F488" s="492">
        <f t="shared" si="24"/>
        <v>0</v>
      </c>
    </row>
    <row r="489" spans="1:6" s="660" customFormat="1">
      <c r="A489" s="655"/>
      <c r="B489" s="701" t="s">
        <v>4328</v>
      </c>
      <c r="C489" s="622"/>
      <c r="D489" s="466"/>
      <c r="E489" s="355"/>
      <c r="F489" s="492"/>
    </row>
    <row r="490" spans="1:6" s="660" customFormat="1">
      <c r="A490" s="655"/>
      <c r="B490" s="701" t="s">
        <v>4272</v>
      </c>
      <c r="C490" s="622"/>
      <c r="D490" s="466"/>
      <c r="E490" s="355"/>
      <c r="F490" s="492"/>
    </row>
    <row r="491" spans="1:6" s="660" customFormat="1" ht="52">
      <c r="A491" s="655" t="s">
        <v>4329</v>
      </c>
      <c r="B491" s="351" t="s">
        <v>4330</v>
      </c>
      <c r="C491" s="622" t="s">
        <v>418</v>
      </c>
      <c r="D491" s="466">
        <v>1</v>
      </c>
      <c r="E491" s="355"/>
      <c r="F491" s="492">
        <f>ROUND((D491*E491),2)</f>
        <v>0</v>
      </c>
    </row>
    <row r="492" spans="1:6" s="660" customFormat="1" ht="104">
      <c r="A492" s="655" t="s">
        <v>4331</v>
      </c>
      <c r="B492" s="351" t="s">
        <v>4332</v>
      </c>
      <c r="C492" s="622" t="s">
        <v>418</v>
      </c>
      <c r="D492" s="466">
        <v>1</v>
      </c>
      <c r="E492" s="355"/>
      <c r="F492" s="492">
        <f>ROUND((D492*E492),2)</f>
        <v>0</v>
      </c>
    </row>
    <row r="493" spans="1:6" s="660" customFormat="1" ht="52">
      <c r="A493" s="655" t="s">
        <v>4333</v>
      </c>
      <c r="B493" s="351" t="s">
        <v>4334</v>
      </c>
      <c r="C493" s="622" t="s">
        <v>418</v>
      </c>
      <c r="D493" s="466">
        <v>1</v>
      </c>
      <c r="E493" s="355"/>
      <c r="F493" s="492">
        <f>ROUND((D493*E493),2)</f>
        <v>0</v>
      </c>
    </row>
    <row r="494" spans="1:6" s="660" customFormat="1" ht="312">
      <c r="A494" s="655" t="s">
        <v>4335</v>
      </c>
      <c r="B494" s="351" t="s">
        <v>4336</v>
      </c>
      <c r="C494" s="622" t="s">
        <v>418</v>
      </c>
      <c r="D494" s="466">
        <v>1</v>
      </c>
      <c r="E494" s="355"/>
      <c r="F494" s="492">
        <f>ROUND((D494*E494),2)</f>
        <v>0</v>
      </c>
    </row>
    <row r="495" spans="1:6" s="660" customFormat="1" ht="299">
      <c r="A495" s="655" t="s">
        <v>4337</v>
      </c>
      <c r="B495" s="351" t="s">
        <v>4338</v>
      </c>
      <c r="C495" s="622" t="s">
        <v>418</v>
      </c>
      <c r="D495" s="466">
        <v>1</v>
      </c>
      <c r="E495" s="355"/>
      <c r="F495" s="492">
        <f>ROUND((D495*E495),2)</f>
        <v>0</v>
      </c>
    </row>
    <row r="496" spans="1:6" s="660" customFormat="1">
      <c r="A496" s="625"/>
      <c r="B496" s="637" t="s">
        <v>4339</v>
      </c>
      <c r="C496" s="622"/>
      <c r="D496" s="466"/>
      <c r="E496" s="355"/>
      <c r="F496" s="492"/>
    </row>
    <row r="497" spans="1:6" s="660" customFormat="1">
      <c r="A497" s="625"/>
      <c r="B497" s="637" t="s">
        <v>4264</v>
      </c>
      <c r="C497" s="622"/>
      <c r="D497" s="466"/>
      <c r="E497" s="355"/>
      <c r="F497" s="492"/>
    </row>
    <row r="498" spans="1:6" s="660" customFormat="1" ht="26">
      <c r="A498" s="655" t="s">
        <v>4340</v>
      </c>
      <c r="B498" s="351" t="s">
        <v>4341</v>
      </c>
      <c r="C498" s="622" t="s">
        <v>0</v>
      </c>
      <c r="D498" s="466">
        <v>1</v>
      </c>
      <c r="E498" s="355"/>
      <c r="F498" s="492">
        <f>ROUND((D498*E498),2)</f>
        <v>0</v>
      </c>
    </row>
    <row r="499" spans="1:6" s="660" customFormat="1">
      <c r="A499" s="625"/>
      <c r="B499" s="637" t="s">
        <v>4267</v>
      </c>
      <c r="C499" s="622"/>
      <c r="D499" s="466"/>
      <c r="E499" s="355"/>
      <c r="F499" s="492"/>
    </row>
    <row r="500" spans="1:6" s="660" customFormat="1" ht="169">
      <c r="A500" s="655" t="s">
        <v>4342</v>
      </c>
      <c r="B500" s="351" t="s">
        <v>4343</v>
      </c>
      <c r="C500" s="622" t="s">
        <v>418</v>
      </c>
      <c r="D500" s="466">
        <v>1</v>
      </c>
      <c r="E500" s="355"/>
      <c r="F500" s="492">
        <f>ROUND((D500*E500),2)</f>
        <v>0</v>
      </c>
    </row>
    <row r="501" spans="1:6" s="660" customFormat="1" ht="26">
      <c r="A501" s="655" t="s">
        <v>4344</v>
      </c>
      <c r="B501" s="351" t="s">
        <v>4345</v>
      </c>
      <c r="C501" s="622" t="s">
        <v>0</v>
      </c>
      <c r="D501" s="466">
        <v>3</v>
      </c>
      <c r="E501" s="355"/>
      <c r="F501" s="492">
        <f>ROUND((D501*E501),2)</f>
        <v>0</v>
      </c>
    </row>
    <row r="502" spans="1:6" s="660" customFormat="1">
      <c r="A502" s="625"/>
      <c r="B502" s="637" t="s">
        <v>4272</v>
      </c>
      <c r="C502" s="622"/>
      <c r="D502" s="466"/>
      <c r="E502" s="355"/>
      <c r="F502" s="492"/>
    </row>
    <row r="503" spans="1:6" s="660" customFormat="1" ht="312">
      <c r="A503" s="655" t="s">
        <v>4346</v>
      </c>
      <c r="B503" s="351" t="s">
        <v>4347</v>
      </c>
      <c r="C503" s="622" t="s">
        <v>418</v>
      </c>
      <c r="D503" s="466">
        <v>1</v>
      </c>
      <c r="E503" s="355"/>
      <c r="F503" s="492">
        <f>ROUND((D503*E503),2)</f>
        <v>0</v>
      </c>
    </row>
    <row r="504" spans="1:6" s="660" customFormat="1" ht="312">
      <c r="A504" s="655" t="s">
        <v>4348</v>
      </c>
      <c r="B504" s="351" t="s">
        <v>4349</v>
      </c>
      <c r="C504" s="622" t="s">
        <v>418</v>
      </c>
      <c r="D504" s="466">
        <v>1</v>
      </c>
      <c r="E504" s="355"/>
      <c r="F504" s="492">
        <f>ROUND((D504*E504),2)</f>
        <v>0</v>
      </c>
    </row>
    <row r="505" spans="1:6" s="660" customFormat="1" ht="25.5" customHeight="1">
      <c r="A505" s="655" t="s">
        <v>4350</v>
      </c>
      <c r="B505" s="351" t="s">
        <v>4351</v>
      </c>
      <c r="C505" s="622" t="s">
        <v>418</v>
      </c>
      <c r="D505" s="466">
        <v>1</v>
      </c>
      <c r="E505" s="355"/>
      <c r="F505" s="492">
        <f>ROUND((D505*E505),2)</f>
        <v>0</v>
      </c>
    </row>
    <row r="506" spans="1:6" s="660" customFormat="1">
      <c r="A506" s="625"/>
      <c r="B506" s="637" t="s">
        <v>4352</v>
      </c>
      <c r="C506" s="622"/>
      <c r="D506" s="466"/>
      <c r="E506" s="355"/>
      <c r="F506" s="492"/>
    </row>
    <row r="507" spans="1:6" s="660" customFormat="1">
      <c r="A507" s="625"/>
      <c r="B507" s="637" t="s">
        <v>4264</v>
      </c>
      <c r="C507" s="622"/>
      <c r="D507" s="466"/>
      <c r="E507" s="355"/>
      <c r="F507" s="492"/>
    </row>
    <row r="508" spans="1:6" s="660" customFormat="1" ht="39">
      <c r="A508" s="655" t="s">
        <v>4353</v>
      </c>
      <c r="B508" s="351" t="s">
        <v>4354</v>
      </c>
      <c r="C508" s="622" t="s">
        <v>0</v>
      </c>
      <c r="D508" s="466">
        <v>1</v>
      </c>
      <c r="E508" s="355"/>
      <c r="F508" s="492">
        <f>ROUND((D508*E508),2)</f>
        <v>0</v>
      </c>
    </row>
    <row r="509" spans="1:6" s="660" customFormat="1" ht="39">
      <c r="A509" s="655" t="s">
        <v>4355</v>
      </c>
      <c r="B509" s="351" t="s">
        <v>4356</v>
      </c>
      <c r="C509" s="622" t="s">
        <v>0</v>
      </c>
      <c r="D509" s="466">
        <v>1</v>
      </c>
      <c r="E509" s="355"/>
      <c r="F509" s="492">
        <f>ROUND((D509*E509),2)</f>
        <v>0</v>
      </c>
    </row>
    <row r="510" spans="1:6" s="675" customFormat="1">
      <c r="A510" s="625"/>
      <c r="B510" s="637" t="s">
        <v>4267</v>
      </c>
      <c r="C510" s="622"/>
      <c r="D510" s="466"/>
      <c r="E510" s="355"/>
      <c r="F510" s="492"/>
    </row>
    <row r="511" spans="1:6" s="660" customFormat="1" ht="130">
      <c r="A511" s="655" t="s">
        <v>4357</v>
      </c>
      <c r="B511" s="351" t="s">
        <v>4358</v>
      </c>
      <c r="C511" s="622" t="s">
        <v>418</v>
      </c>
      <c r="D511" s="466">
        <v>1</v>
      </c>
      <c r="E511" s="355"/>
      <c r="F511" s="492">
        <f>ROUND((D511*E511),2)</f>
        <v>0</v>
      </c>
    </row>
    <row r="512" spans="1:6" s="660" customFormat="1" ht="91">
      <c r="A512" s="655" t="s">
        <v>4359</v>
      </c>
      <c r="B512" s="351" t="s">
        <v>4360</v>
      </c>
      <c r="C512" s="622" t="s">
        <v>0</v>
      </c>
      <c r="D512" s="466">
        <v>1</v>
      </c>
      <c r="E512" s="355"/>
      <c r="F512" s="492">
        <f>ROUND((D512*E512),2)</f>
        <v>0</v>
      </c>
    </row>
    <row r="513" spans="1:6" s="660" customFormat="1" ht="91">
      <c r="A513" s="655" t="s">
        <v>4361</v>
      </c>
      <c r="B513" s="351" t="s">
        <v>4362</v>
      </c>
      <c r="C513" s="622" t="s">
        <v>0</v>
      </c>
      <c r="D513" s="466">
        <v>1</v>
      </c>
      <c r="E513" s="355"/>
      <c r="F513" s="492">
        <f>ROUND((D513*E513),2)</f>
        <v>0</v>
      </c>
    </row>
    <row r="514" spans="1:6" s="660" customFormat="1" ht="276" customHeight="1">
      <c r="A514" s="655" t="s">
        <v>4363</v>
      </c>
      <c r="B514" s="351" t="s">
        <v>4364</v>
      </c>
      <c r="C514" s="622" t="s">
        <v>0</v>
      </c>
      <c r="D514" s="466">
        <v>1</v>
      </c>
      <c r="E514" s="355"/>
      <c r="F514" s="492">
        <f>ROUND((D514*E514),2)</f>
        <v>0</v>
      </c>
    </row>
    <row r="515" spans="1:6" s="660" customFormat="1">
      <c r="A515" s="625"/>
      <c r="B515" s="637" t="s">
        <v>4272</v>
      </c>
      <c r="C515" s="622"/>
      <c r="D515" s="466"/>
      <c r="E515" s="355"/>
      <c r="F515" s="492"/>
    </row>
    <row r="516" spans="1:6" s="660" customFormat="1" ht="30.65" customHeight="1">
      <c r="A516" s="655" t="s">
        <v>4365</v>
      </c>
      <c r="B516" s="351" t="s">
        <v>4366</v>
      </c>
      <c r="C516" s="622" t="s">
        <v>418</v>
      </c>
      <c r="D516" s="466">
        <v>1</v>
      </c>
      <c r="E516" s="355"/>
      <c r="F516" s="492">
        <f>ROUND((D516*E516),2)</f>
        <v>0</v>
      </c>
    </row>
    <row r="517" spans="1:6" s="660" customFormat="1" ht="39">
      <c r="A517" s="655" t="s">
        <v>4367</v>
      </c>
      <c r="B517" s="351" t="s">
        <v>4368</v>
      </c>
      <c r="C517" s="622" t="s">
        <v>418</v>
      </c>
      <c r="D517" s="466">
        <v>1</v>
      </c>
      <c r="E517" s="355"/>
      <c r="F517" s="492">
        <f>ROUND((D517*E517),2)</f>
        <v>0</v>
      </c>
    </row>
    <row r="518" spans="1:6" s="660" customFormat="1" ht="39">
      <c r="A518" s="655" t="s">
        <v>4369</v>
      </c>
      <c r="B518" s="351" t="s">
        <v>4370</v>
      </c>
      <c r="C518" s="622" t="s">
        <v>418</v>
      </c>
      <c r="D518" s="466">
        <v>1</v>
      </c>
      <c r="E518" s="355"/>
      <c r="F518" s="492">
        <f>ROUND((D518*E518),2)</f>
        <v>0</v>
      </c>
    </row>
    <row r="519" spans="1:6" s="660" customFormat="1" ht="312">
      <c r="A519" s="702" t="s">
        <v>4371</v>
      </c>
      <c r="B519" s="703" t="s">
        <v>4372</v>
      </c>
      <c r="C519" s="704" t="s">
        <v>418</v>
      </c>
      <c r="D519" s="572">
        <v>1</v>
      </c>
      <c r="E519" s="504"/>
      <c r="F519" s="548">
        <f>ROUND((D519*E519),2)</f>
        <v>0</v>
      </c>
    </row>
    <row r="520" spans="1:6" s="709" customFormat="1">
      <c r="A520" s="995" t="s">
        <v>4373</v>
      </c>
      <c r="B520" s="705" t="s">
        <v>4374</v>
      </c>
      <c r="C520" s="706"/>
      <c r="D520" s="706"/>
      <c r="E520" s="707"/>
      <c r="F520" s="708">
        <f>SUM(F521:F561)</f>
        <v>0</v>
      </c>
    </row>
    <row r="521" spans="1:6" s="660" customFormat="1" ht="39">
      <c r="A521" s="652" t="s">
        <v>4375</v>
      </c>
      <c r="B521" s="659" t="s">
        <v>4376</v>
      </c>
      <c r="C521" s="654" t="s">
        <v>1048</v>
      </c>
      <c r="D521" s="560">
        <v>120</v>
      </c>
      <c r="E521" s="509"/>
      <c r="F521" s="510">
        <f>ROUND((D521*E521),2)</f>
        <v>0</v>
      </c>
    </row>
    <row r="522" spans="1:6" s="660" customFormat="1" ht="78">
      <c r="A522" s="655" t="s">
        <v>4377</v>
      </c>
      <c r="B522" s="351" t="s">
        <v>4378</v>
      </c>
      <c r="C522" s="622"/>
      <c r="D522" s="466"/>
      <c r="E522" s="355"/>
      <c r="F522" s="492"/>
    </row>
    <row r="523" spans="1:6" s="660" customFormat="1">
      <c r="A523" s="625" t="s">
        <v>4379</v>
      </c>
      <c r="B523" s="351" t="s">
        <v>4380</v>
      </c>
      <c r="C523" s="622" t="s">
        <v>1638</v>
      </c>
      <c r="D523" s="466">
        <v>80</v>
      </c>
      <c r="E523" s="355"/>
      <c r="F523" s="492">
        <f t="shared" ref="F523:F529" si="25">ROUND((D523*E523),2)</f>
        <v>0</v>
      </c>
    </row>
    <row r="524" spans="1:6" s="660" customFormat="1">
      <c r="A524" s="625" t="s">
        <v>4381</v>
      </c>
      <c r="B524" s="351" t="s">
        <v>4382</v>
      </c>
      <c r="C524" s="622" t="s">
        <v>1638</v>
      </c>
      <c r="D524" s="466">
        <v>360</v>
      </c>
      <c r="E524" s="355"/>
      <c r="F524" s="492">
        <f t="shared" si="25"/>
        <v>0</v>
      </c>
    </row>
    <row r="525" spans="1:6" s="660" customFormat="1">
      <c r="A525" s="625" t="s">
        <v>4383</v>
      </c>
      <c r="B525" s="351" t="s">
        <v>4384</v>
      </c>
      <c r="C525" s="622" t="s">
        <v>1638</v>
      </c>
      <c r="D525" s="466">
        <v>48</v>
      </c>
      <c r="E525" s="355"/>
      <c r="F525" s="492">
        <f t="shared" si="25"/>
        <v>0</v>
      </c>
    </row>
    <row r="526" spans="1:6" s="660" customFormat="1">
      <c r="A526" s="625" t="s">
        <v>4385</v>
      </c>
      <c r="B526" s="351" t="s">
        <v>4386</v>
      </c>
      <c r="C526" s="622" t="s">
        <v>1638</v>
      </c>
      <c r="D526" s="466">
        <v>64</v>
      </c>
      <c r="E526" s="355"/>
      <c r="F526" s="492">
        <f t="shared" si="25"/>
        <v>0</v>
      </c>
    </row>
    <row r="527" spans="1:6" s="660" customFormat="1">
      <c r="A527" s="625" t="s">
        <v>4387</v>
      </c>
      <c r="B527" s="351" t="s">
        <v>4388</v>
      </c>
      <c r="C527" s="622" t="s">
        <v>1638</v>
      </c>
      <c r="D527" s="466">
        <v>340</v>
      </c>
      <c r="E527" s="355"/>
      <c r="F527" s="492">
        <f t="shared" si="25"/>
        <v>0</v>
      </c>
    </row>
    <row r="528" spans="1:6" s="661" customFormat="1" ht="39">
      <c r="A528" s="625" t="s">
        <v>4389</v>
      </c>
      <c r="B528" s="351" t="s">
        <v>4390</v>
      </c>
      <c r="C528" s="622" t="s">
        <v>1638</v>
      </c>
      <c r="D528" s="466">
        <v>50</v>
      </c>
      <c r="E528" s="355"/>
      <c r="F528" s="492">
        <f t="shared" si="25"/>
        <v>0</v>
      </c>
    </row>
    <row r="529" spans="1:6" s="661" customFormat="1" ht="39">
      <c r="A529" s="625" t="s">
        <v>4391</v>
      </c>
      <c r="B529" s="351" t="s">
        <v>4392</v>
      </c>
      <c r="C529" s="622" t="s">
        <v>1638</v>
      </c>
      <c r="D529" s="466">
        <v>30</v>
      </c>
      <c r="E529" s="355"/>
      <c r="F529" s="492">
        <f t="shared" si="25"/>
        <v>0</v>
      </c>
    </row>
    <row r="530" spans="1:6" s="660" customFormat="1" ht="39">
      <c r="A530" s="655" t="s">
        <v>4393</v>
      </c>
      <c r="B530" s="351" t="s">
        <v>4394</v>
      </c>
      <c r="C530" s="622"/>
      <c r="D530" s="466"/>
      <c r="E530" s="355"/>
      <c r="F530" s="492"/>
    </row>
    <row r="531" spans="1:6" s="660" customFormat="1">
      <c r="A531" s="625" t="s">
        <v>4395</v>
      </c>
      <c r="B531" s="664" t="s">
        <v>4396</v>
      </c>
      <c r="C531" s="622" t="s">
        <v>1638</v>
      </c>
      <c r="D531" s="466">
        <v>5950</v>
      </c>
      <c r="E531" s="355"/>
      <c r="F531" s="492">
        <f t="shared" ref="F531:F561" si="26">ROUND((D531*E531),2)</f>
        <v>0</v>
      </c>
    </row>
    <row r="532" spans="1:6" s="660" customFormat="1">
      <c r="A532" s="625" t="s">
        <v>4397</v>
      </c>
      <c r="B532" s="664" t="s">
        <v>4398</v>
      </c>
      <c r="C532" s="622" t="s">
        <v>1638</v>
      </c>
      <c r="D532" s="466">
        <v>60</v>
      </c>
      <c r="E532" s="355"/>
      <c r="F532" s="492">
        <f t="shared" si="26"/>
        <v>0</v>
      </c>
    </row>
    <row r="533" spans="1:6" s="660" customFormat="1">
      <c r="A533" s="625" t="s">
        <v>4399</v>
      </c>
      <c r="B533" s="664" t="s">
        <v>4400</v>
      </c>
      <c r="C533" s="622" t="s">
        <v>1638</v>
      </c>
      <c r="D533" s="466">
        <v>2050</v>
      </c>
      <c r="E533" s="355"/>
      <c r="F533" s="492">
        <f t="shared" si="26"/>
        <v>0</v>
      </c>
    </row>
    <row r="534" spans="1:6" s="660" customFormat="1">
      <c r="A534" s="625" t="s">
        <v>4401</v>
      </c>
      <c r="B534" s="664" t="s">
        <v>4402</v>
      </c>
      <c r="C534" s="622" t="s">
        <v>1638</v>
      </c>
      <c r="D534" s="466">
        <v>60</v>
      </c>
      <c r="E534" s="355"/>
      <c r="F534" s="492">
        <f t="shared" si="26"/>
        <v>0</v>
      </c>
    </row>
    <row r="535" spans="1:6" s="660" customFormat="1">
      <c r="A535" s="625" t="s">
        <v>4403</v>
      </c>
      <c r="B535" s="664" t="s">
        <v>4404</v>
      </c>
      <c r="C535" s="622" t="s">
        <v>1638</v>
      </c>
      <c r="D535" s="466">
        <v>925</v>
      </c>
      <c r="E535" s="355"/>
      <c r="F535" s="492">
        <f t="shared" si="26"/>
        <v>0</v>
      </c>
    </row>
    <row r="536" spans="1:6" s="660" customFormat="1">
      <c r="A536" s="625" t="s">
        <v>4405</v>
      </c>
      <c r="B536" s="664" t="s">
        <v>4406</v>
      </c>
      <c r="C536" s="622" t="s">
        <v>1638</v>
      </c>
      <c r="D536" s="466">
        <v>1280</v>
      </c>
      <c r="E536" s="355"/>
      <c r="F536" s="492">
        <f t="shared" si="26"/>
        <v>0</v>
      </c>
    </row>
    <row r="537" spans="1:6" s="660" customFormat="1">
      <c r="A537" s="625" t="s">
        <v>4407</v>
      </c>
      <c r="B537" s="664" t="s">
        <v>4408</v>
      </c>
      <c r="C537" s="622" t="s">
        <v>1638</v>
      </c>
      <c r="D537" s="466">
        <v>110</v>
      </c>
      <c r="E537" s="355"/>
      <c r="F537" s="492">
        <f t="shared" si="26"/>
        <v>0</v>
      </c>
    </row>
    <row r="538" spans="1:6" s="660" customFormat="1">
      <c r="A538" s="625" t="s">
        <v>4409</v>
      </c>
      <c r="B538" s="664" t="s">
        <v>4410</v>
      </c>
      <c r="C538" s="622" t="s">
        <v>1638</v>
      </c>
      <c r="D538" s="466">
        <v>110</v>
      </c>
      <c r="E538" s="355"/>
      <c r="F538" s="492">
        <f t="shared" si="26"/>
        <v>0</v>
      </c>
    </row>
    <row r="539" spans="1:6" s="660" customFormat="1">
      <c r="A539" s="625" t="s">
        <v>4411</v>
      </c>
      <c r="B539" s="664" t="s">
        <v>4412</v>
      </c>
      <c r="C539" s="622" t="s">
        <v>1638</v>
      </c>
      <c r="D539" s="466">
        <v>240</v>
      </c>
      <c r="E539" s="355"/>
      <c r="F539" s="492">
        <f t="shared" si="26"/>
        <v>0</v>
      </c>
    </row>
    <row r="540" spans="1:6" s="660" customFormat="1">
      <c r="A540" s="625" t="s">
        <v>4413</v>
      </c>
      <c r="B540" s="664" t="s">
        <v>4414</v>
      </c>
      <c r="C540" s="622" t="s">
        <v>1638</v>
      </c>
      <c r="D540" s="466">
        <v>3000</v>
      </c>
      <c r="E540" s="355"/>
      <c r="F540" s="492">
        <f t="shared" si="26"/>
        <v>0</v>
      </c>
    </row>
    <row r="541" spans="1:6" s="660" customFormat="1">
      <c r="A541" s="625" t="s">
        <v>4415</v>
      </c>
      <c r="B541" s="664" t="s">
        <v>4416</v>
      </c>
      <c r="C541" s="622" t="s">
        <v>1638</v>
      </c>
      <c r="D541" s="466">
        <v>150</v>
      </c>
      <c r="E541" s="355"/>
      <c r="F541" s="492">
        <f t="shared" si="26"/>
        <v>0</v>
      </c>
    </row>
    <row r="542" spans="1:6" s="595" customFormat="1">
      <c r="A542" s="625" t="s">
        <v>4417</v>
      </c>
      <c r="B542" s="664" t="s">
        <v>4418</v>
      </c>
      <c r="C542" s="622" t="s">
        <v>1638</v>
      </c>
      <c r="D542" s="466">
        <v>120</v>
      </c>
      <c r="E542" s="355"/>
      <c r="F542" s="492">
        <f t="shared" si="26"/>
        <v>0</v>
      </c>
    </row>
    <row r="543" spans="1:6" s="660" customFormat="1">
      <c r="A543" s="625" t="s">
        <v>4419</v>
      </c>
      <c r="B543" s="664" t="s">
        <v>4420</v>
      </c>
      <c r="C543" s="622" t="s">
        <v>1638</v>
      </c>
      <c r="D543" s="466">
        <v>80</v>
      </c>
      <c r="E543" s="355"/>
      <c r="F543" s="492">
        <f t="shared" si="26"/>
        <v>0</v>
      </c>
    </row>
    <row r="544" spans="1:6" s="595" customFormat="1">
      <c r="A544" s="625" t="s">
        <v>4421</v>
      </c>
      <c r="B544" s="664" t="s">
        <v>4422</v>
      </c>
      <c r="C544" s="622" t="s">
        <v>1638</v>
      </c>
      <c r="D544" s="466">
        <v>70</v>
      </c>
      <c r="E544" s="355"/>
      <c r="F544" s="492">
        <f t="shared" si="26"/>
        <v>0</v>
      </c>
    </row>
    <row r="545" spans="1:6" s="595" customFormat="1">
      <c r="A545" s="625" t="s">
        <v>4423</v>
      </c>
      <c r="B545" s="664" t="s">
        <v>4424</v>
      </c>
      <c r="C545" s="622" t="s">
        <v>1638</v>
      </c>
      <c r="D545" s="466">
        <v>60</v>
      </c>
      <c r="E545" s="355"/>
      <c r="F545" s="492">
        <f t="shared" si="26"/>
        <v>0</v>
      </c>
    </row>
    <row r="546" spans="1:6" s="595" customFormat="1">
      <c r="A546" s="625" t="s">
        <v>4425</v>
      </c>
      <c r="B546" s="664" t="s">
        <v>4426</v>
      </c>
      <c r="C546" s="622" t="s">
        <v>1638</v>
      </c>
      <c r="D546" s="466">
        <v>40</v>
      </c>
      <c r="E546" s="355"/>
      <c r="F546" s="492">
        <f t="shared" si="26"/>
        <v>0</v>
      </c>
    </row>
    <row r="547" spans="1:6" s="595" customFormat="1">
      <c r="A547" s="625" t="s">
        <v>4427</v>
      </c>
      <c r="B547" s="664" t="s">
        <v>4428</v>
      </c>
      <c r="C547" s="622" t="s">
        <v>1638</v>
      </c>
      <c r="D547" s="466">
        <v>4290</v>
      </c>
      <c r="E547" s="355"/>
      <c r="F547" s="492">
        <f t="shared" si="26"/>
        <v>0</v>
      </c>
    </row>
    <row r="548" spans="1:6" s="595" customFormat="1">
      <c r="A548" s="625" t="s">
        <v>4429</v>
      </c>
      <c r="B548" s="664" t="s">
        <v>4430</v>
      </c>
      <c r="C548" s="622" t="s">
        <v>1638</v>
      </c>
      <c r="D548" s="466">
        <v>4290</v>
      </c>
      <c r="E548" s="355"/>
      <c r="F548" s="492">
        <f t="shared" si="26"/>
        <v>0</v>
      </c>
    </row>
    <row r="549" spans="1:6" s="595" customFormat="1">
      <c r="A549" s="625" t="s">
        <v>4431</v>
      </c>
      <c r="B549" s="664" t="s">
        <v>4432</v>
      </c>
      <c r="C549" s="622" t="s">
        <v>1638</v>
      </c>
      <c r="D549" s="466">
        <v>120</v>
      </c>
      <c r="E549" s="355"/>
      <c r="F549" s="492">
        <f t="shared" si="26"/>
        <v>0</v>
      </c>
    </row>
    <row r="550" spans="1:6" s="660" customFormat="1">
      <c r="A550" s="625" t="s">
        <v>4433</v>
      </c>
      <c r="B550" s="664" t="s">
        <v>4434</v>
      </c>
      <c r="C550" s="622" t="s">
        <v>1638</v>
      </c>
      <c r="D550" s="466">
        <v>8580</v>
      </c>
      <c r="E550" s="355"/>
      <c r="F550" s="492">
        <f t="shared" si="26"/>
        <v>0</v>
      </c>
    </row>
    <row r="551" spans="1:6" s="595" customFormat="1">
      <c r="A551" s="625" t="s">
        <v>4435</v>
      </c>
      <c r="B551" s="351" t="s">
        <v>4436</v>
      </c>
      <c r="C551" s="622" t="s">
        <v>1638</v>
      </c>
      <c r="D551" s="466">
        <v>25740</v>
      </c>
      <c r="E551" s="355"/>
      <c r="F551" s="492">
        <f t="shared" si="26"/>
        <v>0</v>
      </c>
    </row>
    <row r="552" spans="1:6" s="595" customFormat="1">
      <c r="A552" s="625" t="s">
        <v>4437</v>
      </c>
      <c r="B552" s="351" t="s">
        <v>4438</v>
      </c>
      <c r="C552" s="622" t="s">
        <v>1638</v>
      </c>
      <c r="D552" s="466">
        <v>25740</v>
      </c>
      <c r="E552" s="355"/>
      <c r="F552" s="492">
        <f t="shared" si="26"/>
        <v>0</v>
      </c>
    </row>
    <row r="553" spans="1:6" s="595" customFormat="1">
      <c r="A553" s="625" t="s">
        <v>4439</v>
      </c>
      <c r="B553" s="351" t="s">
        <v>4440</v>
      </c>
      <c r="C553" s="622" t="s">
        <v>1638</v>
      </c>
      <c r="D553" s="466">
        <v>280</v>
      </c>
      <c r="E553" s="355"/>
      <c r="F553" s="492">
        <f t="shared" si="26"/>
        <v>0</v>
      </c>
    </row>
    <row r="554" spans="1:6" s="595" customFormat="1">
      <c r="A554" s="625" t="s">
        <v>4441</v>
      </c>
      <c r="B554" s="351" t="s">
        <v>4442</v>
      </c>
      <c r="C554" s="622" t="s">
        <v>1638</v>
      </c>
      <c r="D554" s="466">
        <v>320</v>
      </c>
      <c r="E554" s="355"/>
      <c r="F554" s="492">
        <f t="shared" si="26"/>
        <v>0</v>
      </c>
    </row>
    <row r="555" spans="1:6" s="595" customFormat="1" ht="52">
      <c r="A555" s="655" t="s">
        <v>4443</v>
      </c>
      <c r="B555" s="351" t="s">
        <v>4444</v>
      </c>
      <c r="C555" s="622" t="s">
        <v>1638</v>
      </c>
      <c r="D555" s="466">
        <v>800</v>
      </c>
      <c r="E555" s="355"/>
      <c r="F555" s="492">
        <f t="shared" si="26"/>
        <v>0</v>
      </c>
    </row>
    <row r="556" spans="1:6" s="595" customFormat="1" ht="65">
      <c r="A556" s="655" t="s">
        <v>4445</v>
      </c>
      <c r="B556" s="351" t="s">
        <v>4446</v>
      </c>
      <c r="C556" s="622" t="s">
        <v>1638</v>
      </c>
      <c r="D556" s="466">
        <v>1600</v>
      </c>
      <c r="E556" s="355"/>
      <c r="F556" s="492">
        <f t="shared" si="26"/>
        <v>0</v>
      </c>
    </row>
    <row r="557" spans="1:6" s="595" customFormat="1" ht="52">
      <c r="A557" s="655" t="s">
        <v>4447</v>
      </c>
      <c r="B557" s="351" t="s">
        <v>4448</v>
      </c>
      <c r="C557" s="622" t="s">
        <v>1638</v>
      </c>
      <c r="D557" s="466">
        <v>1800</v>
      </c>
      <c r="E557" s="355"/>
      <c r="F557" s="492">
        <f t="shared" si="26"/>
        <v>0</v>
      </c>
    </row>
    <row r="558" spans="1:6" s="595" customFormat="1" ht="52">
      <c r="A558" s="655" t="s">
        <v>4449</v>
      </c>
      <c r="B558" s="351" t="s">
        <v>4450</v>
      </c>
      <c r="C558" s="622" t="s">
        <v>1638</v>
      </c>
      <c r="D558" s="466">
        <v>250</v>
      </c>
      <c r="E558" s="355"/>
      <c r="F558" s="492">
        <f t="shared" si="26"/>
        <v>0</v>
      </c>
    </row>
    <row r="559" spans="1:6" s="595" customFormat="1" ht="52">
      <c r="A559" s="655" t="s">
        <v>4451</v>
      </c>
      <c r="B559" s="351" t="s">
        <v>4452</v>
      </c>
      <c r="C559" s="622" t="s">
        <v>0</v>
      </c>
      <c r="D559" s="466">
        <v>80</v>
      </c>
      <c r="E559" s="355"/>
      <c r="F559" s="492">
        <f t="shared" si="26"/>
        <v>0</v>
      </c>
    </row>
    <row r="560" spans="1:6" s="595" customFormat="1" ht="78">
      <c r="A560" s="655" t="s">
        <v>4453</v>
      </c>
      <c r="B560" s="710" t="s">
        <v>4454</v>
      </c>
      <c r="C560" s="711" t="s">
        <v>1048</v>
      </c>
      <c r="D560" s="712">
        <v>150</v>
      </c>
      <c r="E560" s="355"/>
      <c r="F560" s="492">
        <f t="shared" si="26"/>
        <v>0</v>
      </c>
    </row>
    <row r="561" spans="1:6" s="595" customFormat="1" ht="52">
      <c r="A561" s="702" t="s">
        <v>4455</v>
      </c>
      <c r="B561" s="703" t="s">
        <v>4456</v>
      </c>
      <c r="C561" s="704" t="s">
        <v>1048</v>
      </c>
      <c r="D561" s="572">
        <v>1080</v>
      </c>
      <c r="E561" s="504"/>
      <c r="F561" s="548">
        <f t="shared" si="26"/>
        <v>0</v>
      </c>
    </row>
    <row r="562" spans="1:6" s="714" customFormat="1">
      <c r="A562" s="995" t="s">
        <v>4457</v>
      </c>
      <c r="B562" s="611" t="s">
        <v>4458</v>
      </c>
      <c r="C562" s="649"/>
      <c r="D562" s="649"/>
      <c r="E562" s="650"/>
      <c r="F562" s="713">
        <f>SUM(F563:F577)</f>
        <v>0</v>
      </c>
    </row>
    <row r="563" spans="1:6" s="595" customFormat="1" ht="39">
      <c r="A563" s="652" t="s">
        <v>4459</v>
      </c>
      <c r="B563" s="659" t="s">
        <v>4460</v>
      </c>
      <c r="C563" s="654" t="s">
        <v>418</v>
      </c>
      <c r="D563" s="560">
        <v>180</v>
      </c>
      <c r="E563" s="509"/>
      <c r="F563" s="510">
        <f t="shared" ref="F563:F568" si="27">ROUND((D563*E563),2)</f>
        <v>0</v>
      </c>
    </row>
    <row r="564" spans="1:6" s="595" customFormat="1" ht="65">
      <c r="A564" s="655" t="s">
        <v>4461</v>
      </c>
      <c r="B564" s="351" t="s">
        <v>4462</v>
      </c>
      <c r="C564" s="622" t="s">
        <v>1638</v>
      </c>
      <c r="D564" s="466">
        <v>2900</v>
      </c>
      <c r="E564" s="355"/>
      <c r="F564" s="492">
        <f t="shared" si="27"/>
        <v>0</v>
      </c>
    </row>
    <row r="565" spans="1:6" s="595" customFormat="1" ht="65">
      <c r="A565" s="655" t="s">
        <v>4463</v>
      </c>
      <c r="B565" s="351" t="s">
        <v>4464</v>
      </c>
      <c r="C565" s="622" t="s">
        <v>1638</v>
      </c>
      <c r="D565" s="466">
        <v>3600</v>
      </c>
      <c r="E565" s="355"/>
      <c r="F565" s="492">
        <f t="shared" si="27"/>
        <v>0</v>
      </c>
    </row>
    <row r="566" spans="1:6" s="595" customFormat="1" ht="52">
      <c r="A566" s="655" t="s">
        <v>4465</v>
      </c>
      <c r="B566" s="351" t="s">
        <v>4466</v>
      </c>
      <c r="C566" s="622" t="s">
        <v>1638</v>
      </c>
      <c r="D566" s="466">
        <v>5400</v>
      </c>
      <c r="E566" s="355"/>
      <c r="F566" s="492">
        <f t="shared" si="27"/>
        <v>0</v>
      </c>
    </row>
    <row r="567" spans="1:6" s="595" customFormat="1" ht="52">
      <c r="A567" s="655" t="s">
        <v>4467</v>
      </c>
      <c r="B567" s="351" t="s">
        <v>4444</v>
      </c>
      <c r="C567" s="622" t="s">
        <v>1638</v>
      </c>
      <c r="D567" s="466">
        <v>3000</v>
      </c>
      <c r="E567" s="355"/>
      <c r="F567" s="492">
        <f t="shared" si="27"/>
        <v>0</v>
      </c>
    </row>
    <row r="568" spans="1:6" s="595" customFormat="1" ht="65">
      <c r="A568" s="655" t="s">
        <v>4468</v>
      </c>
      <c r="B568" s="351" t="s">
        <v>4469</v>
      </c>
      <c r="C568" s="622" t="s">
        <v>1638</v>
      </c>
      <c r="D568" s="466">
        <v>3500</v>
      </c>
      <c r="E568" s="355"/>
      <c r="F568" s="492">
        <f t="shared" si="27"/>
        <v>0</v>
      </c>
    </row>
    <row r="569" spans="1:6" s="595" customFormat="1" ht="52">
      <c r="A569" s="655" t="s">
        <v>4470</v>
      </c>
      <c r="B569" s="351" t="s">
        <v>4471</v>
      </c>
      <c r="C569" s="622"/>
      <c r="D569" s="466"/>
      <c r="E569" s="355"/>
      <c r="F569" s="492"/>
    </row>
    <row r="570" spans="1:6" s="595" customFormat="1" ht="26">
      <c r="A570" s="625" t="s">
        <v>4472</v>
      </c>
      <c r="B570" s="351" t="s">
        <v>4473</v>
      </c>
      <c r="C570" s="622" t="s">
        <v>1638</v>
      </c>
      <c r="D570" s="466">
        <v>100</v>
      </c>
      <c r="E570" s="355"/>
      <c r="F570" s="492">
        <f t="shared" ref="F570:F577" si="28">ROUND((D570*E570),2)</f>
        <v>0</v>
      </c>
    </row>
    <row r="571" spans="1:6" s="595" customFormat="1">
      <c r="A571" s="625" t="s">
        <v>4474</v>
      </c>
      <c r="B571" s="351" t="s">
        <v>4475</v>
      </c>
      <c r="C571" s="622" t="s">
        <v>0</v>
      </c>
      <c r="D571" s="466">
        <v>100</v>
      </c>
      <c r="E571" s="355"/>
      <c r="F571" s="492">
        <f t="shared" si="28"/>
        <v>0</v>
      </c>
    </row>
    <row r="572" spans="1:6" s="660" customFormat="1">
      <c r="A572" s="625" t="s">
        <v>4476</v>
      </c>
      <c r="B572" s="351" t="s">
        <v>4477</v>
      </c>
      <c r="C572" s="622" t="s">
        <v>0</v>
      </c>
      <c r="D572" s="466">
        <v>40</v>
      </c>
      <c r="E572" s="355"/>
      <c r="F572" s="492">
        <f t="shared" si="28"/>
        <v>0</v>
      </c>
    </row>
    <row r="573" spans="1:6" s="660" customFormat="1" ht="52">
      <c r="A573" s="625" t="s">
        <v>4478</v>
      </c>
      <c r="B573" s="351" t="s">
        <v>4479</v>
      </c>
      <c r="C573" s="622" t="s">
        <v>418</v>
      </c>
      <c r="D573" s="466">
        <v>40</v>
      </c>
      <c r="E573" s="355"/>
      <c r="F573" s="492">
        <f t="shared" si="28"/>
        <v>0</v>
      </c>
    </row>
    <row r="574" spans="1:6" s="660" customFormat="1" ht="52">
      <c r="A574" s="625" t="s">
        <v>4480</v>
      </c>
      <c r="B574" s="351" t="s">
        <v>4481</v>
      </c>
      <c r="C574" s="622" t="s">
        <v>0</v>
      </c>
      <c r="D574" s="466">
        <v>150</v>
      </c>
      <c r="E574" s="355"/>
      <c r="F574" s="492">
        <f t="shared" si="28"/>
        <v>0</v>
      </c>
    </row>
    <row r="575" spans="1:6" s="660" customFormat="1" ht="52">
      <c r="A575" s="625" t="s">
        <v>4482</v>
      </c>
      <c r="B575" s="351" t="s">
        <v>4483</v>
      </c>
      <c r="C575" s="622" t="s">
        <v>418</v>
      </c>
      <c r="D575" s="466">
        <v>40</v>
      </c>
      <c r="E575" s="355"/>
      <c r="F575" s="492">
        <f t="shared" si="28"/>
        <v>0</v>
      </c>
    </row>
    <row r="576" spans="1:6" s="660" customFormat="1" ht="52">
      <c r="A576" s="625" t="s">
        <v>4484</v>
      </c>
      <c r="B576" s="351" t="s">
        <v>4485</v>
      </c>
      <c r="C576" s="622" t="s">
        <v>418</v>
      </c>
      <c r="D576" s="466">
        <v>100</v>
      </c>
      <c r="E576" s="355"/>
      <c r="F576" s="492">
        <f t="shared" si="28"/>
        <v>0</v>
      </c>
    </row>
    <row r="577" spans="1:6" s="660" customFormat="1" ht="65">
      <c r="A577" s="702" t="s">
        <v>4486</v>
      </c>
      <c r="B577" s="351" t="s">
        <v>4487</v>
      </c>
      <c r="C577" s="704" t="s">
        <v>0</v>
      </c>
      <c r="D577" s="572">
        <v>100</v>
      </c>
      <c r="E577" s="504"/>
      <c r="F577" s="548">
        <f t="shared" si="28"/>
        <v>0</v>
      </c>
    </row>
    <row r="578" spans="1:6" s="709" customFormat="1">
      <c r="A578" s="995" t="s">
        <v>4488</v>
      </c>
      <c r="B578" s="611" t="s">
        <v>4489</v>
      </c>
      <c r="C578" s="649"/>
      <c r="D578" s="649"/>
      <c r="E578" s="650"/>
      <c r="F578" s="713">
        <f>SUM(F579:F606)</f>
        <v>0</v>
      </c>
    </row>
    <row r="579" spans="1:6" s="595" customFormat="1" ht="39">
      <c r="A579" s="652" t="s">
        <v>4490</v>
      </c>
      <c r="B579" s="659" t="s">
        <v>4491</v>
      </c>
      <c r="C579" s="654"/>
      <c r="D579" s="560"/>
      <c r="E579" s="509"/>
      <c r="F579" s="510"/>
    </row>
    <row r="580" spans="1:6" s="660" customFormat="1" ht="39">
      <c r="A580" s="625" t="s">
        <v>4492</v>
      </c>
      <c r="B580" s="655" t="s">
        <v>4493</v>
      </c>
      <c r="C580" s="622" t="s">
        <v>1638</v>
      </c>
      <c r="D580" s="466">
        <v>1550</v>
      </c>
      <c r="E580" s="355"/>
      <c r="F580" s="492">
        <f t="shared" ref="F580:F588" si="29">ROUND((D580*E580),2)</f>
        <v>0</v>
      </c>
    </row>
    <row r="581" spans="1:6" s="660" customFormat="1" ht="65">
      <c r="A581" s="625" t="s">
        <v>4494</v>
      </c>
      <c r="B581" s="655" t="s">
        <v>4495</v>
      </c>
      <c r="C581" s="622" t="s">
        <v>0</v>
      </c>
      <c r="D581" s="466">
        <v>1050</v>
      </c>
      <c r="E581" s="355"/>
      <c r="F581" s="492">
        <f t="shared" si="29"/>
        <v>0</v>
      </c>
    </row>
    <row r="582" spans="1:6" s="660" customFormat="1" ht="26">
      <c r="A582" s="625" t="s">
        <v>4496</v>
      </c>
      <c r="B582" s="655" t="s">
        <v>4497</v>
      </c>
      <c r="C582" s="622" t="s">
        <v>0</v>
      </c>
      <c r="D582" s="466">
        <v>750</v>
      </c>
      <c r="E582" s="355"/>
      <c r="F582" s="492">
        <f t="shared" si="29"/>
        <v>0</v>
      </c>
    </row>
    <row r="583" spans="1:6" s="660" customFormat="1" ht="26">
      <c r="A583" s="625" t="s">
        <v>4498</v>
      </c>
      <c r="B583" s="655" t="s">
        <v>4499</v>
      </c>
      <c r="C583" s="622" t="s">
        <v>0</v>
      </c>
      <c r="D583" s="466">
        <v>100</v>
      </c>
      <c r="E583" s="355"/>
      <c r="F583" s="492">
        <f t="shared" si="29"/>
        <v>0</v>
      </c>
    </row>
    <row r="584" spans="1:6" s="660" customFormat="1" ht="26">
      <c r="A584" s="625" t="s">
        <v>4500</v>
      </c>
      <c r="B584" s="655" t="s">
        <v>4501</v>
      </c>
      <c r="C584" s="622" t="s">
        <v>0</v>
      </c>
      <c r="D584" s="466">
        <v>40</v>
      </c>
      <c r="E584" s="355"/>
      <c r="F584" s="492">
        <f t="shared" si="29"/>
        <v>0</v>
      </c>
    </row>
    <row r="585" spans="1:6" s="660" customFormat="1" ht="26">
      <c r="A585" s="625" t="s">
        <v>4502</v>
      </c>
      <c r="B585" s="655" t="s">
        <v>4503</v>
      </c>
      <c r="C585" s="622" t="s">
        <v>0</v>
      </c>
      <c r="D585" s="466">
        <v>20</v>
      </c>
      <c r="E585" s="355"/>
      <c r="F585" s="492">
        <f t="shared" si="29"/>
        <v>0</v>
      </c>
    </row>
    <row r="586" spans="1:6" s="660" customFormat="1" ht="39">
      <c r="A586" s="625" t="s">
        <v>4504</v>
      </c>
      <c r="B586" s="655" t="s">
        <v>4505</v>
      </c>
      <c r="C586" s="622" t="s">
        <v>1638</v>
      </c>
      <c r="D586" s="466">
        <v>800</v>
      </c>
      <c r="E586" s="355"/>
      <c r="F586" s="492">
        <f t="shared" si="29"/>
        <v>0</v>
      </c>
    </row>
    <row r="587" spans="1:6" s="660" customFormat="1" ht="26">
      <c r="A587" s="625" t="s">
        <v>4506</v>
      </c>
      <c r="B587" s="655" t="s">
        <v>4507</v>
      </c>
      <c r="C587" s="622" t="s">
        <v>0</v>
      </c>
      <c r="D587" s="466">
        <v>90</v>
      </c>
      <c r="E587" s="355"/>
      <c r="F587" s="492">
        <f t="shared" si="29"/>
        <v>0</v>
      </c>
    </row>
    <row r="588" spans="1:6" s="660" customFormat="1" ht="104">
      <c r="A588" s="625" t="s">
        <v>4508</v>
      </c>
      <c r="B588" s="655" t="s">
        <v>4509</v>
      </c>
      <c r="C588" s="622" t="s">
        <v>0</v>
      </c>
      <c r="D588" s="466">
        <v>10</v>
      </c>
      <c r="E588" s="355"/>
      <c r="F588" s="492">
        <f t="shared" si="29"/>
        <v>0</v>
      </c>
    </row>
    <row r="589" spans="1:6" s="660" customFormat="1" ht="65">
      <c r="A589" s="655" t="s">
        <v>4510</v>
      </c>
      <c r="B589" s="655" t="s">
        <v>4511</v>
      </c>
      <c r="C589" s="622"/>
      <c r="D589" s="466"/>
      <c r="E589" s="355"/>
      <c r="F589" s="492"/>
    </row>
    <row r="590" spans="1:6" s="660" customFormat="1">
      <c r="A590" s="625" t="s">
        <v>4512</v>
      </c>
      <c r="B590" s="655" t="s">
        <v>4513</v>
      </c>
      <c r="C590" s="622" t="s">
        <v>1638</v>
      </c>
      <c r="D590" s="466">
        <v>1050</v>
      </c>
      <c r="E590" s="355"/>
      <c r="F590" s="492">
        <f t="shared" ref="F590:F603" si="30">ROUND((D590*E590),2)</f>
        <v>0</v>
      </c>
    </row>
    <row r="591" spans="1:6" s="660" customFormat="1" ht="39">
      <c r="A591" s="625" t="s">
        <v>4514</v>
      </c>
      <c r="B591" s="655" t="s">
        <v>4515</v>
      </c>
      <c r="C591" s="622" t="s">
        <v>0</v>
      </c>
      <c r="D591" s="466">
        <v>200</v>
      </c>
      <c r="E591" s="355"/>
      <c r="F591" s="492">
        <f t="shared" si="30"/>
        <v>0</v>
      </c>
    </row>
    <row r="592" spans="1:6" s="660" customFormat="1" ht="65">
      <c r="A592" s="625" t="s">
        <v>4516</v>
      </c>
      <c r="B592" s="655" t="s">
        <v>4517</v>
      </c>
      <c r="C592" s="622" t="s">
        <v>0</v>
      </c>
      <c r="D592" s="466">
        <v>100</v>
      </c>
      <c r="E592" s="355"/>
      <c r="F592" s="492">
        <f t="shared" si="30"/>
        <v>0</v>
      </c>
    </row>
    <row r="593" spans="1:6" s="660" customFormat="1" ht="26">
      <c r="A593" s="625" t="s">
        <v>4518</v>
      </c>
      <c r="B593" s="655" t="s">
        <v>4519</v>
      </c>
      <c r="C593" s="622" t="s">
        <v>0</v>
      </c>
      <c r="D593" s="466">
        <v>1050</v>
      </c>
      <c r="E593" s="355"/>
      <c r="F593" s="492">
        <f t="shared" si="30"/>
        <v>0</v>
      </c>
    </row>
    <row r="594" spans="1:6" s="660" customFormat="1">
      <c r="A594" s="625" t="s">
        <v>4520</v>
      </c>
      <c r="B594" s="655" t="s">
        <v>4521</v>
      </c>
      <c r="C594" s="622" t="s">
        <v>0</v>
      </c>
      <c r="D594" s="466">
        <v>100</v>
      </c>
      <c r="E594" s="355"/>
      <c r="F594" s="492">
        <f t="shared" si="30"/>
        <v>0</v>
      </c>
    </row>
    <row r="595" spans="1:6" s="660" customFormat="1" ht="78">
      <c r="A595" s="625" t="s">
        <v>4522</v>
      </c>
      <c r="B595" s="655" t="s">
        <v>4523</v>
      </c>
      <c r="C595" s="622" t="s">
        <v>0</v>
      </c>
      <c r="D595" s="466">
        <v>32</v>
      </c>
      <c r="E595" s="355"/>
      <c r="F595" s="492">
        <f t="shared" si="30"/>
        <v>0</v>
      </c>
    </row>
    <row r="596" spans="1:6" s="660" customFormat="1" ht="26">
      <c r="A596" s="625" t="s">
        <v>4524</v>
      </c>
      <c r="B596" s="655" t="s">
        <v>4525</v>
      </c>
      <c r="C596" s="622" t="s">
        <v>0</v>
      </c>
      <c r="D596" s="466">
        <v>40</v>
      </c>
      <c r="E596" s="355"/>
      <c r="F596" s="492">
        <f t="shared" si="30"/>
        <v>0</v>
      </c>
    </row>
    <row r="597" spans="1:6" s="660" customFormat="1" ht="26">
      <c r="A597" s="625" t="s">
        <v>4526</v>
      </c>
      <c r="B597" s="655" t="s">
        <v>4527</v>
      </c>
      <c r="C597" s="622" t="s">
        <v>0</v>
      </c>
      <c r="D597" s="466">
        <v>86</v>
      </c>
      <c r="E597" s="355"/>
      <c r="F597" s="492">
        <f t="shared" si="30"/>
        <v>0</v>
      </c>
    </row>
    <row r="598" spans="1:6" s="595" customFormat="1" ht="78">
      <c r="A598" s="655" t="s">
        <v>4528</v>
      </c>
      <c r="B598" s="351" t="s">
        <v>4529</v>
      </c>
      <c r="C598" s="622" t="s">
        <v>418</v>
      </c>
      <c r="D598" s="466">
        <v>3</v>
      </c>
      <c r="E598" s="355"/>
      <c r="F598" s="492">
        <f t="shared" si="30"/>
        <v>0</v>
      </c>
    </row>
    <row r="599" spans="1:6" s="595" customFormat="1" ht="78">
      <c r="A599" s="655" t="s">
        <v>4530</v>
      </c>
      <c r="B599" s="351" t="s">
        <v>4531</v>
      </c>
      <c r="C599" s="622" t="s">
        <v>418</v>
      </c>
      <c r="D599" s="466">
        <v>10</v>
      </c>
      <c r="E599" s="355"/>
      <c r="F599" s="492">
        <f t="shared" si="30"/>
        <v>0</v>
      </c>
    </row>
    <row r="600" spans="1:6" s="595" customFormat="1" ht="78">
      <c r="A600" s="655" t="s">
        <v>4532</v>
      </c>
      <c r="B600" s="351" t="s">
        <v>4533</v>
      </c>
      <c r="C600" s="622" t="s">
        <v>418</v>
      </c>
      <c r="D600" s="466">
        <v>30</v>
      </c>
      <c r="E600" s="355"/>
      <c r="F600" s="492">
        <f t="shared" si="30"/>
        <v>0</v>
      </c>
    </row>
    <row r="601" spans="1:6" s="595" customFormat="1" ht="84.65" customHeight="1">
      <c r="A601" s="655" t="s">
        <v>4534</v>
      </c>
      <c r="B601" s="351" t="s">
        <v>4535</v>
      </c>
      <c r="C601" s="622" t="s">
        <v>418</v>
      </c>
      <c r="D601" s="466">
        <v>4</v>
      </c>
      <c r="E601" s="355"/>
      <c r="F601" s="492">
        <f t="shared" si="30"/>
        <v>0</v>
      </c>
    </row>
    <row r="602" spans="1:6" s="595" customFormat="1" ht="104">
      <c r="A602" s="655" t="s">
        <v>4536</v>
      </c>
      <c r="B602" s="351" t="s">
        <v>4537</v>
      </c>
      <c r="C602" s="622" t="s">
        <v>418</v>
      </c>
      <c r="D602" s="466">
        <v>4</v>
      </c>
      <c r="E602" s="355"/>
      <c r="F602" s="492">
        <f t="shared" si="30"/>
        <v>0</v>
      </c>
    </row>
    <row r="603" spans="1:6" s="595" customFormat="1" ht="91">
      <c r="A603" s="655" t="s">
        <v>4538</v>
      </c>
      <c r="B603" s="351" t="s">
        <v>4539</v>
      </c>
      <c r="C603" s="622" t="s">
        <v>418</v>
      </c>
      <c r="D603" s="466">
        <v>90</v>
      </c>
      <c r="E603" s="355"/>
      <c r="F603" s="492">
        <f t="shared" si="30"/>
        <v>0</v>
      </c>
    </row>
    <row r="604" spans="1:6" s="660" customFormat="1" ht="28.5" customHeight="1">
      <c r="A604" s="655" t="s">
        <v>4540</v>
      </c>
      <c r="B604" s="351" t="s">
        <v>4541</v>
      </c>
      <c r="C604" s="622"/>
      <c r="D604" s="466"/>
      <c r="E604" s="355"/>
      <c r="F604" s="492"/>
    </row>
    <row r="605" spans="1:6" s="595" customFormat="1">
      <c r="A605" s="625" t="s">
        <v>4542</v>
      </c>
      <c r="B605" s="351" t="s">
        <v>4543</v>
      </c>
      <c r="C605" s="622" t="s">
        <v>418</v>
      </c>
      <c r="D605" s="466">
        <v>1</v>
      </c>
      <c r="E605" s="355"/>
      <c r="F605" s="492">
        <f>ROUND((D605*E605),2)</f>
        <v>0</v>
      </c>
    </row>
    <row r="606" spans="1:6" s="660" customFormat="1" ht="29.25" customHeight="1">
      <c r="A606" s="625" t="s">
        <v>4544</v>
      </c>
      <c r="B606" s="351" t="s">
        <v>4545</v>
      </c>
      <c r="C606" s="622" t="s">
        <v>418</v>
      </c>
      <c r="D606" s="466">
        <v>1</v>
      </c>
      <c r="E606" s="355"/>
      <c r="F606" s="492">
        <f>ROUND((D606*E606),2)</f>
        <v>0</v>
      </c>
    </row>
    <row r="607" spans="1:6" s="595" customFormat="1">
      <c r="A607" s="995" t="s">
        <v>4546</v>
      </c>
      <c r="B607" s="715" t="s">
        <v>4547</v>
      </c>
      <c r="C607" s="649"/>
      <c r="D607" s="649"/>
      <c r="E607" s="650"/>
      <c r="F607" s="713">
        <f>SUM(F608:F646)</f>
        <v>0</v>
      </c>
    </row>
    <row r="608" spans="1:6" s="595" customFormat="1" ht="39">
      <c r="A608" s="652" t="s">
        <v>4548</v>
      </c>
      <c r="B608" s="652" t="s">
        <v>4549</v>
      </c>
      <c r="C608" s="716"/>
      <c r="D608" s="717"/>
      <c r="E608" s="718"/>
      <c r="F608" s="718"/>
    </row>
    <row r="609" spans="1:6" s="595" customFormat="1" ht="15">
      <c r="A609" s="625" t="s">
        <v>4550</v>
      </c>
      <c r="B609" s="655" t="s">
        <v>4551</v>
      </c>
      <c r="C609" s="683" t="s">
        <v>3730</v>
      </c>
      <c r="D609" s="719">
        <v>30</v>
      </c>
      <c r="E609" s="355"/>
      <c r="F609" s="492">
        <f t="shared" ref="F609:F627" si="31">ROUND((D609*E609),2)</f>
        <v>0</v>
      </c>
    </row>
    <row r="610" spans="1:6" s="595" customFormat="1" ht="15">
      <c r="A610" s="625" t="s">
        <v>4552</v>
      </c>
      <c r="B610" s="655" t="s">
        <v>4553</v>
      </c>
      <c r="C610" s="683" t="s">
        <v>3730</v>
      </c>
      <c r="D610" s="719">
        <v>50</v>
      </c>
      <c r="E610" s="355"/>
      <c r="F610" s="492">
        <f t="shared" si="31"/>
        <v>0</v>
      </c>
    </row>
    <row r="611" spans="1:6" s="595" customFormat="1" ht="15">
      <c r="A611" s="625" t="s">
        <v>4554</v>
      </c>
      <c r="B611" s="655" t="s">
        <v>4555</v>
      </c>
      <c r="C611" s="683" t="s">
        <v>3730</v>
      </c>
      <c r="D611" s="719">
        <v>30</v>
      </c>
      <c r="E611" s="355"/>
      <c r="F611" s="492">
        <f t="shared" si="31"/>
        <v>0</v>
      </c>
    </row>
    <row r="612" spans="1:6" s="595" customFormat="1">
      <c r="A612" s="625" t="s">
        <v>4556</v>
      </c>
      <c r="B612" s="655" t="s">
        <v>4557</v>
      </c>
      <c r="C612" s="683" t="s">
        <v>1638</v>
      </c>
      <c r="D612" s="719">
        <v>213</v>
      </c>
      <c r="E612" s="355"/>
      <c r="F612" s="492">
        <f t="shared" si="31"/>
        <v>0</v>
      </c>
    </row>
    <row r="613" spans="1:6" s="595" customFormat="1" ht="15">
      <c r="A613" s="625" t="s">
        <v>4558</v>
      </c>
      <c r="B613" s="655" t="s">
        <v>4559</v>
      </c>
      <c r="C613" s="683" t="s">
        <v>3730</v>
      </c>
      <c r="D613" s="719">
        <v>70</v>
      </c>
      <c r="E613" s="355"/>
      <c r="F613" s="492">
        <f t="shared" si="31"/>
        <v>0</v>
      </c>
    </row>
    <row r="614" spans="1:6" s="595" customFormat="1" ht="15">
      <c r="A614" s="625" t="s">
        <v>4560</v>
      </c>
      <c r="B614" s="655" t="s">
        <v>4561</v>
      </c>
      <c r="C614" s="683" t="s">
        <v>2373</v>
      </c>
      <c r="D614" s="719">
        <v>64</v>
      </c>
      <c r="E614" s="355"/>
      <c r="F614" s="492">
        <f t="shared" si="31"/>
        <v>0</v>
      </c>
    </row>
    <row r="615" spans="1:6" s="595" customFormat="1" ht="39">
      <c r="A615" s="625" t="s">
        <v>4562</v>
      </c>
      <c r="B615" s="655" t="s">
        <v>4563</v>
      </c>
      <c r="C615" s="683" t="s">
        <v>3505</v>
      </c>
      <c r="D615" s="719">
        <v>4</v>
      </c>
      <c r="E615" s="355"/>
      <c r="F615" s="492">
        <f t="shared" si="31"/>
        <v>0</v>
      </c>
    </row>
    <row r="616" spans="1:6" s="595" customFormat="1" ht="39">
      <c r="A616" s="625" t="s">
        <v>4564</v>
      </c>
      <c r="B616" s="655" t="s">
        <v>4565</v>
      </c>
      <c r="C616" s="683" t="s">
        <v>3505</v>
      </c>
      <c r="D616" s="719">
        <v>2</v>
      </c>
      <c r="E616" s="355"/>
      <c r="F616" s="492">
        <f t="shared" si="31"/>
        <v>0</v>
      </c>
    </row>
    <row r="617" spans="1:6" s="595" customFormat="1" ht="39">
      <c r="A617" s="625" t="s">
        <v>4566</v>
      </c>
      <c r="B617" s="655" t="s">
        <v>4567</v>
      </c>
      <c r="C617" s="683" t="s">
        <v>3730</v>
      </c>
      <c r="D617" s="719">
        <v>6</v>
      </c>
      <c r="E617" s="355"/>
      <c r="F617" s="492">
        <f t="shared" si="31"/>
        <v>0</v>
      </c>
    </row>
    <row r="618" spans="1:6" s="595" customFormat="1" ht="39">
      <c r="A618" s="625" t="s">
        <v>4568</v>
      </c>
      <c r="B618" s="655" t="s">
        <v>4569</v>
      </c>
      <c r="C618" s="683" t="s">
        <v>3730</v>
      </c>
      <c r="D618" s="719">
        <v>3</v>
      </c>
      <c r="E618" s="355"/>
      <c r="F618" s="492">
        <f t="shared" si="31"/>
        <v>0</v>
      </c>
    </row>
    <row r="619" spans="1:6" s="595" customFormat="1" ht="26">
      <c r="A619" s="625" t="s">
        <v>4570</v>
      </c>
      <c r="B619" s="655" t="s">
        <v>4571</v>
      </c>
      <c r="C619" s="683" t="s">
        <v>3730</v>
      </c>
      <c r="D619" s="719">
        <v>40</v>
      </c>
      <c r="E619" s="355"/>
      <c r="F619" s="492">
        <f t="shared" si="31"/>
        <v>0</v>
      </c>
    </row>
    <row r="620" spans="1:6" s="595" customFormat="1" ht="15">
      <c r="A620" s="625" t="s">
        <v>4572</v>
      </c>
      <c r="B620" s="655" t="s">
        <v>4573</v>
      </c>
      <c r="C620" s="683" t="s">
        <v>3730</v>
      </c>
      <c r="D620" s="719">
        <v>40</v>
      </c>
      <c r="E620" s="355"/>
      <c r="F620" s="492">
        <f t="shared" si="31"/>
        <v>0</v>
      </c>
    </row>
    <row r="621" spans="1:6" s="595" customFormat="1" ht="15">
      <c r="A621" s="625" t="s">
        <v>4574</v>
      </c>
      <c r="B621" s="655" t="s">
        <v>4575</v>
      </c>
      <c r="C621" s="683" t="s">
        <v>3730</v>
      </c>
      <c r="D621" s="719">
        <v>4</v>
      </c>
      <c r="E621" s="355"/>
      <c r="F621" s="492">
        <f t="shared" si="31"/>
        <v>0</v>
      </c>
    </row>
    <row r="622" spans="1:6" s="595" customFormat="1">
      <c r="A622" s="625" t="s">
        <v>4576</v>
      </c>
      <c r="B622" s="655" t="s">
        <v>4577</v>
      </c>
      <c r="C622" s="683" t="s">
        <v>0</v>
      </c>
      <c r="D622" s="719">
        <v>10</v>
      </c>
      <c r="E622" s="355"/>
      <c r="F622" s="492">
        <f t="shared" si="31"/>
        <v>0</v>
      </c>
    </row>
    <row r="623" spans="1:6" s="595" customFormat="1" ht="15">
      <c r="A623" s="625" t="s">
        <v>4578</v>
      </c>
      <c r="B623" s="655" t="s">
        <v>4579</v>
      </c>
      <c r="C623" s="683" t="s">
        <v>3730</v>
      </c>
      <c r="D623" s="719">
        <v>10</v>
      </c>
      <c r="E623" s="355"/>
      <c r="F623" s="492">
        <f t="shared" si="31"/>
        <v>0</v>
      </c>
    </row>
    <row r="624" spans="1:6" s="595" customFormat="1">
      <c r="A624" s="625" t="s">
        <v>4580</v>
      </c>
      <c r="B624" s="655" t="s">
        <v>4581</v>
      </c>
      <c r="C624" s="683" t="s">
        <v>0</v>
      </c>
      <c r="D624" s="719">
        <v>10</v>
      </c>
      <c r="E624" s="355"/>
      <c r="F624" s="492">
        <f t="shared" si="31"/>
        <v>0</v>
      </c>
    </row>
    <row r="625" spans="1:6" s="595" customFormat="1">
      <c r="A625" s="625" t="s">
        <v>4582</v>
      </c>
      <c r="B625" s="655" t="s">
        <v>4583</v>
      </c>
      <c r="C625" s="683" t="s">
        <v>4584</v>
      </c>
      <c r="D625" s="719">
        <v>4</v>
      </c>
      <c r="E625" s="355"/>
      <c r="F625" s="492">
        <f t="shared" si="31"/>
        <v>0</v>
      </c>
    </row>
    <row r="626" spans="1:6" s="595" customFormat="1">
      <c r="A626" s="625" t="s">
        <v>4585</v>
      </c>
      <c r="B626" s="655" t="s">
        <v>4586</v>
      </c>
      <c r="C626" s="683" t="s">
        <v>4584</v>
      </c>
      <c r="D626" s="719">
        <v>1</v>
      </c>
      <c r="E626" s="355"/>
      <c r="F626" s="492">
        <f t="shared" si="31"/>
        <v>0</v>
      </c>
    </row>
    <row r="627" spans="1:6" s="595" customFormat="1" ht="26">
      <c r="A627" s="625" t="s">
        <v>4587</v>
      </c>
      <c r="B627" s="655" t="s">
        <v>4588</v>
      </c>
      <c r="C627" s="683" t="s">
        <v>1638</v>
      </c>
      <c r="D627" s="719">
        <v>213</v>
      </c>
      <c r="E627" s="355"/>
      <c r="F627" s="492">
        <f t="shared" si="31"/>
        <v>0</v>
      </c>
    </row>
    <row r="628" spans="1:6" s="595" customFormat="1" ht="26">
      <c r="A628" s="655" t="s">
        <v>4589</v>
      </c>
      <c r="B628" s="655" t="s">
        <v>4590</v>
      </c>
      <c r="C628" s="683"/>
      <c r="D628" s="719"/>
      <c r="E628" s="682"/>
      <c r="F628" s="682"/>
    </row>
    <row r="629" spans="1:6" s="595" customFormat="1" ht="39">
      <c r="A629" s="625" t="s">
        <v>4591</v>
      </c>
      <c r="B629" s="655" t="s">
        <v>4592</v>
      </c>
      <c r="C629" s="683" t="s">
        <v>23</v>
      </c>
      <c r="D629" s="719">
        <v>2</v>
      </c>
      <c r="E629" s="355"/>
      <c r="F629" s="492">
        <f t="shared" ref="F629:F640" si="32">ROUND((D629*E629),2)</f>
        <v>0</v>
      </c>
    </row>
    <row r="630" spans="1:6" s="595" customFormat="1" ht="39">
      <c r="A630" s="625" t="s">
        <v>4593</v>
      </c>
      <c r="B630" s="655" t="s">
        <v>4594</v>
      </c>
      <c r="C630" s="683" t="s">
        <v>23</v>
      </c>
      <c r="D630" s="719">
        <v>2</v>
      </c>
      <c r="E630" s="355"/>
      <c r="F630" s="492">
        <f t="shared" si="32"/>
        <v>0</v>
      </c>
    </row>
    <row r="631" spans="1:6" s="595" customFormat="1">
      <c r="A631" s="625" t="s">
        <v>4595</v>
      </c>
      <c r="B631" s="655" t="s">
        <v>4596</v>
      </c>
      <c r="C631" s="683" t="s">
        <v>0</v>
      </c>
      <c r="D631" s="719">
        <v>8</v>
      </c>
      <c r="E631" s="355"/>
      <c r="F631" s="492">
        <f t="shared" si="32"/>
        <v>0</v>
      </c>
    </row>
    <row r="632" spans="1:6" s="595" customFormat="1">
      <c r="A632" s="625" t="s">
        <v>4597</v>
      </c>
      <c r="B632" s="655" t="s">
        <v>4598</v>
      </c>
      <c r="C632" s="683" t="s">
        <v>0</v>
      </c>
      <c r="D632" s="719">
        <v>4</v>
      </c>
      <c r="E632" s="355"/>
      <c r="F632" s="492">
        <f t="shared" si="32"/>
        <v>0</v>
      </c>
    </row>
    <row r="633" spans="1:6" s="595" customFormat="1">
      <c r="A633" s="625" t="s">
        <v>4599</v>
      </c>
      <c r="B633" s="655" t="s">
        <v>4600</v>
      </c>
      <c r="C633" s="683" t="s">
        <v>0</v>
      </c>
      <c r="D633" s="719">
        <v>4</v>
      </c>
      <c r="E633" s="355"/>
      <c r="F633" s="492">
        <f t="shared" si="32"/>
        <v>0</v>
      </c>
    </row>
    <row r="634" spans="1:6" s="595" customFormat="1">
      <c r="A634" s="625" t="s">
        <v>4601</v>
      </c>
      <c r="B634" s="655" t="s">
        <v>4602</v>
      </c>
      <c r="C634" s="683" t="s">
        <v>0</v>
      </c>
      <c r="D634" s="719">
        <v>8</v>
      </c>
      <c r="E634" s="355"/>
      <c r="F634" s="492">
        <f t="shared" si="32"/>
        <v>0</v>
      </c>
    </row>
    <row r="635" spans="1:6" s="595" customFormat="1">
      <c r="A635" s="625" t="s">
        <v>4603</v>
      </c>
      <c r="B635" s="655" t="s">
        <v>4604</v>
      </c>
      <c r="C635" s="683" t="s">
        <v>0</v>
      </c>
      <c r="D635" s="719">
        <f>D639/4</f>
        <v>150</v>
      </c>
      <c r="E635" s="355"/>
      <c r="F635" s="492">
        <f t="shared" si="32"/>
        <v>0</v>
      </c>
    </row>
    <row r="636" spans="1:6" s="595" customFormat="1">
      <c r="A636" s="625" t="s">
        <v>4605</v>
      </c>
      <c r="B636" s="655" t="s">
        <v>4606</v>
      </c>
      <c r="C636" s="683" t="s">
        <v>0</v>
      </c>
      <c r="D636" s="719">
        <v>70</v>
      </c>
      <c r="E636" s="355"/>
      <c r="F636" s="492">
        <f t="shared" si="32"/>
        <v>0</v>
      </c>
    </row>
    <row r="637" spans="1:6" s="595" customFormat="1">
      <c r="A637" s="625" t="s">
        <v>4607</v>
      </c>
      <c r="B637" s="655" t="s">
        <v>4608</v>
      </c>
      <c r="C637" s="683" t="s">
        <v>0</v>
      </c>
      <c r="D637" s="719">
        <v>200</v>
      </c>
      <c r="E637" s="355"/>
      <c r="F637" s="492">
        <f t="shared" si="32"/>
        <v>0</v>
      </c>
    </row>
    <row r="638" spans="1:6" s="595" customFormat="1">
      <c r="A638" s="625" t="s">
        <v>4609</v>
      </c>
      <c r="B638" s="655" t="s">
        <v>4610</v>
      </c>
      <c r="C638" s="683" t="s">
        <v>1638</v>
      </c>
      <c r="D638" s="719">
        <v>200</v>
      </c>
      <c r="E638" s="355"/>
      <c r="F638" s="492">
        <f t="shared" si="32"/>
        <v>0</v>
      </c>
    </row>
    <row r="639" spans="1:6" s="595" customFormat="1">
      <c r="A639" s="625" t="s">
        <v>4611</v>
      </c>
      <c r="B639" s="655" t="s">
        <v>4612</v>
      </c>
      <c r="C639" s="683" t="s">
        <v>1638</v>
      </c>
      <c r="D639" s="719">
        <v>600</v>
      </c>
      <c r="E639" s="355"/>
      <c r="F639" s="492">
        <f t="shared" si="32"/>
        <v>0</v>
      </c>
    </row>
    <row r="640" spans="1:6" s="595" customFormat="1" ht="26">
      <c r="A640" s="625" t="s">
        <v>4613</v>
      </c>
      <c r="B640" s="655" t="s">
        <v>4614</v>
      </c>
      <c r="C640" s="683" t="s">
        <v>1638</v>
      </c>
      <c r="D640" s="719">
        <v>260</v>
      </c>
      <c r="E640" s="355"/>
      <c r="F640" s="492">
        <f t="shared" si="32"/>
        <v>0</v>
      </c>
    </row>
    <row r="641" spans="1:6" s="595" customFormat="1" ht="39">
      <c r="A641" s="655" t="s">
        <v>4615</v>
      </c>
      <c r="B641" s="655" t="s">
        <v>4541</v>
      </c>
      <c r="C641" s="682"/>
      <c r="D641" s="720"/>
      <c r="E641" s="682"/>
      <c r="F641" s="682"/>
    </row>
    <row r="642" spans="1:6" s="595" customFormat="1" ht="39">
      <c r="A642" s="625" t="s">
        <v>4616</v>
      </c>
      <c r="B642" s="655" t="s">
        <v>4617</v>
      </c>
      <c r="C642" s="683" t="s">
        <v>3505</v>
      </c>
      <c r="D642" s="719">
        <v>5</v>
      </c>
      <c r="E642" s="355"/>
      <c r="F642" s="492">
        <f>ROUND((D642*E642),2)</f>
        <v>0</v>
      </c>
    </row>
    <row r="643" spans="1:6" s="595" customFormat="1" ht="39">
      <c r="A643" s="625" t="s">
        <v>4618</v>
      </c>
      <c r="B643" s="655" t="s">
        <v>4619</v>
      </c>
      <c r="C643" s="683" t="s">
        <v>3505</v>
      </c>
      <c r="D643" s="719">
        <v>1</v>
      </c>
      <c r="E643" s="355"/>
      <c r="F643" s="492">
        <f>ROUND((D643*E643),2)</f>
        <v>0</v>
      </c>
    </row>
    <row r="644" spans="1:6" s="595" customFormat="1" ht="26">
      <c r="A644" s="625" t="s">
        <v>4620</v>
      </c>
      <c r="B644" s="655" t="s">
        <v>4621</v>
      </c>
      <c r="C644" s="683" t="s">
        <v>3505</v>
      </c>
      <c r="D644" s="719">
        <v>1</v>
      </c>
      <c r="E644" s="355"/>
      <c r="F644" s="492">
        <f>ROUND((D644*E644),2)</f>
        <v>0</v>
      </c>
    </row>
    <row r="645" spans="1:6" s="595" customFormat="1" ht="52">
      <c r="A645" s="625" t="s">
        <v>4622</v>
      </c>
      <c r="B645" s="655" t="s">
        <v>4623</v>
      </c>
      <c r="C645" s="683" t="s">
        <v>3505</v>
      </c>
      <c r="D645" s="719">
        <v>1</v>
      </c>
      <c r="E645" s="355"/>
      <c r="F645" s="492">
        <f>ROUND((D645*E645),2)</f>
        <v>0</v>
      </c>
    </row>
    <row r="646" spans="1:6" s="595" customFormat="1" ht="65">
      <c r="A646" s="625" t="s">
        <v>4624</v>
      </c>
      <c r="B646" s="655" t="s">
        <v>4625</v>
      </c>
      <c r="C646" s="683" t="s">
        <v>3505</v>
      </c>
      <c r="D646" s="719">
        <v>1</v>
      </c>
      <c r="E646" s="355"/>
      <c r="F646" s="492">
        <f>ROUND((D646*E646),2)</f>
        <v>0</v>
      </c>
    </row>
    <row r="647" spans="1:6" s="714" customFormat="1">
      <c r="A647" s="995" t="s">
        <v>4626</v>
      </c>
      <c r="B647" s="611" t="s">
        <v>4627</v>
      </c>
      <c r="C647" s="649"/>
      <c r="D647" s="649"/>
      <c r="E647" s="650"/>
      <c r="F647" s="713">
        <f>SUM(F648:F729)</f>
        <v>0</v>
      </c>
    </row>
    <row r="648" spans="1:6" s="595" customFormat="1" ht="116.5" customHeight="1">
      <c r="A648" s="652" t="s">
        <v>4628</v>
      </c>
      <c r="B648" s="653" t="s">
        <v>4629</v>
      </c>
      <c r="C648" s="654"/>
      <c r="D648" s="560"/>
      <c r="E648" s="509"/>
      <c r="F648" s="510"/>
    </row>
    <row r="649" spans="1:6" s="595" customFormat="1">
      <c r="A649" s="625" t="s">
        <v>4630</v>
      </c>
      <c r="B649" s="351" t="s">
        <v>3809</v>
      </c>
      <c r="C649" s="622" t="s">
        <v>1638</v>
      </c>
      <c r="D649" s="466">
        <v>50</v>
      </c>
      <c r="E649" s="355"/>
      <c r="F649" s="492">
        <f>ROUND((D649*E649),2)</f>
        <v>0</v>
      </c>
    </row>
    <row r="650" spans="1:6" s="595" customFormat="1">
      <c r="A650" s="625" t="s">
        <v>4631</v>
      </c>
      <c r="B650" s="351" t="s">
        <v>3805</v>
      </c>
      <c r="C650" s="622" t="s">
        <v>1638</v>
      </c>
      <c r="D650" s="466">
        <v>150</v>
      </c>
      <c r="E650" s="355"/>
      <c r="F650" s="492">
        <f>ROUND((D650*E650),2)</f>
        <v>0</v>
      </c>
    </row>
    <row r="651" spans="1:6" s="595" customFormat="1">
      <c r="A651" s="625" t="s">
        <v>4632</v>
      </c>
      <c r="B651" s="351" t="s">
        <v>3803</v>
      </c>
      <c r="C651" s="622" t="s">
        <v>1638</v>
      </c>
      <c r="D651" s="466">
        <v>100</v>
      </c>
      <c r="E651" s="355"/>
      <c r="F651" s="492">
        <f>ROUND((D651*E651),2)</f>
        <v>0</v>
      </c>
    </row>
    <row r="652" spans="1:6" s="595" customFormat="1" ht="65">
      <c r="A652" s="625" t="s">
        <v>4633</v>
      </c>
      <c r="B652" s="351" t="s">
        <v>4634</v>
      </c>
      <c r="C652" s="604" t="s">
        <v>1638</v>
      </c>
      <c r="D652" s="466">
        <v>300</v>
      </c>
      <c r="E652" s="355"/>
      <c r="F652" s="492">
        <f>ROUND((D652*E652),2)</f>
        <v>0</v>
      </c>
    </row>
    <row r="653" spans="1:6" s="595" customFormat="1" ht="65">
      <c r="A653" s="625" t="s">
        <v>4635</v>
      </c>
      <c r="B653" s="351" t="s">
        <v>4260</v>
      </c>
      <c r="C653" s="604" t="s">
        <v>1638</v>
      </c>
      <c r="D653" s="466">
        <v>500</v>
      </c>
      <c r="E653" s="355"/>
      <c r="F653" s="492">
        <f>ROUND((D653*E653),2)</f>
        <v>0</v>
      </c>
    </row>
    <row r="654" spans="1:6" s="595" customFormat="1" ht="78">
      <c r="A654" s="655" t="s">
        <v>4636</v>
      </c>
      <c r="B654" s="602" t="s">
        <v>4637</v>
      </c>
      <c r="C654" s="622"/>
      <c r="D654" s="466"/>
      <c r="E654" s="355"/>
      <c r="F654" s="492"/>
    </row>
    <row r="655" spans="1:6" s="595" customFormat="1">
      <c r="A655" s="625" t="s">
        <v>4638</v>
      </c>
      <c r="B655" s="351" t="s">
        <v>3809</v>
      </c>
      <c r="C655" s="622" t="s">
        <v>1638</v>
      </c>
      <c r="D655" s="466">
        <v>100</v>
      </c>
      <c r="E655" s="355"/>
      <c r="F655" s="492">
        <f t="shared" ref="F655:F664" si="33">ROUND((D655*E655),2)</f>
        <v>0</v>
      </c>
    </row>
    <row r="656" spans="1:6" s="595" customFormat="1">
      <c r="A656" s="625" t="s">
        <v>4639</v>
      </c>
      <c r="B656" s="351" t="s">
        <v>3807</v>
      </c>
      <c r="C656" s="622" t="s">
        <v>1638</v>
      </c>
      <c r="D656" s="466">
        <v>50</v>
      </c>
      <c r="E656" s="355"/>
      <c r="F656" s="492">
        <f t="shared" si="33"/>
        <v>0</v>
      </c>
    </row>
    <row r="657" spans="1:6" s="595" customFormat="1">
      <c r="A657" s="625" t="s">
        <v>4640</v>
      </c>
      <c r="B657" s="351" t="s">
        <v>3805</v>
      </c>
      <c r="C657" s="622" t="s">
        <v>1638</v>
      </c>
      <c r="D657" s="466">
        <v>350</v>
      </c>
      <c r="E657" s="355"/>
      <c r="F657" s="492">
        <f t="shared" si="33"/>
        <v>0</v>
      </c>
    </row>
    <row r="658" spans="1:6" s="595" customFormat="1">
      <c r="A658" s="625" t="s">
        <v>4641</v>
      </c>
      <c r="B658" s="351" t="s">
        <v>3803</v>
      </c>
      <c r="C658" s="622" t="s">
        <v>1638</v>
      </c>
      <c r="D658" s="466">
        <v>500</v>
      </c>
      <c r="E658" s="355"/>
      <c r="F658" s="492">
        <f t="shared" si="33"/>
        <v>0</v>
      </c>
    </row>
    <row r="659" spans="1:6" s="595" customFormat="1" ht="91">
      <c r="A659" s="625" t="s">
        <v>4642</v>
      </c>
      <c r="B659" s="602" t="s">
        <v>4643</v>
      </c>
      <c r="C659" s="604" t="s">
        <v>1638</v>
      </c>
      <c r="D659" s="466">
        <v>50</v>
      </c>
      <c r="E659" s="355"/>
      <c r="F659" s="492">
        <f t="shared" si="33"/>
        <v>0</v>
      </c>
    </row>
    <row r="660" spans="1:6" s="595" customFormat="1" ht="91">
      <c r="A660" s="625" t="s">
        <v>4644</v>
      </c>
      <c r="B660" s="602" t="s">
        <v>4645</v>
      </c>
      <c r="C660" s="604" t="s">
        <v>1638</v>
      </c>
      <c r="D660" s="466">
        <v>2000</v>
      </c>
      <c r="E660" s="355"/>
      <c r="F660" s="492">
        <f t="shared" si="33"/>
        <v>0</v>
      </c>
    </row>
    <row r="661" spans="1:6" s="595" customFormat="1" ht="52">
      <c r="A661" s="625" t="s">
        <v>4646</v>
      </c>
      <c r="B661" s="351" t="s">
        <v>4647</v>
      </c>
      <c r="C661" s="622" t="s">
        <v>1638</v>
      </c>
      <c r="D661" s="466">
        <v>1000</v>
      </c>
      <c r="E661" s="355"/>
      <c r="F661" s="492">
        <f t="shared" si="33"/>
        <v>0</v>
      </c>
    </row>
    <row r="662" spans="1:6" s="595" customFormat="1" ht="52">
      <c r="A662" s="625" t="s">
        <v>4648</v>
      </c>
      <c r="B662" s="351" t="s">
        <v>4025</v>
      </c>
      <c r="C662" s="622" t="s">
        <v>1638</v>
      </c>
      <c r="D662" s="466">
        <v>3000</v>
      </c>
      <c r="E662" s="355"/>
      <c r="F662" s="492">
        <f t="shared" si="33"/>
        <v>0</v>
      </c>
    </row>
    <row r="663" spans="1:6" s="595" customFormat="1" ht="52">
      <c r="A663" s="625" t="s">
        <v>4649</v>
      </c>
      <c r="B663" s="351" t="s">
        <v>4650</v>
      </c>
      <c r="C663" s="622" t="s">
        <v>1638</v>
      </c>
      <c r="D663" s="466">
        <v>500</v>
      </c>
      <c r="E663" s="355"/>
      <c r="F663" s="492">
        <f t="shared" si="33"/>
        <v>0</v>
      </c>
    </row>
    <row r="664" spans="1:6" s="595" customFormat="1" ht="52">
      <c r="A664" s="625" t="s">
        <v>4651</v>
      </c>
      <c r="B664" s="351" t="s">
        <v>4652</v>
      </c>
      <c r="C664" s="622" t="s">
        <v>1638</v>
      </c>
      <c r="D664" s="466">
        <v>100</v>
      </c>
      <c r="E664" s="355"/>
      <c r="F664" s="492">
        <f t="shared" si="33"/>
        <v>0</v>
      </c>
    </row>
    <row r="665" spans="1:6" s="595" customFormat="1" ht="78">
      <c r="A665" s="655" t="s">
        <v>4653</v>
      </c>
      <c r="B665" s="602" t="s">
        <v>4654</v>
      </c>
      <c r="C665" s="622"/>
      <c r="D665" s="466"/>
      <c r="E665" s="355"/>
      <c r="F665" s="492"/>
    </row>
    <row r="666" spans="1:6" s="595" customFormat="1" ht="117">
      <c r="A666" s="625" t="s">
        <v>4655</v>
      </c>
      <c r="B666" s="602" t="s">
        <v>4656</v>
      </c>
      <c r="C666" s="622" t="s">
        <v>0</v>
      </c>
      <c r="D666" s="466">
        <v>1</v>
      </c>
      <c r="E666" s="355"/>
      <c r="F666" s="492">
        <f>ROUND((D666*E666),2)</f>
        <v>0</v>
      </c>
    </row>
    <row r="667" spans="1:6" s="595" customFormat="1" ht="351">
      <c r="A667" s="625" t="s">
        <v>4657</v>
      </c>
      <c r="B667" s="721" t="s">
        <v>4658</v>
      </c>
      <c r="C667" s="622"/>
      <c r="D667" s="466"/>
      <c r="E667" s="355"/>
      <c r="F667" s="492"/>
    </row>
    <row r="668" spans="1:6" s="595" customFormat="1" ht="104">
      <c r="A668" s="625"/>
      <c r="B668" s="351" t="s">
        <v>4659</v>
      </c>
      <c r="C668" s="622" t="s">
        <v>0</v>
      </c>
      <c r="D668" s="466">
        <v>2</v>
      </c>
      <c r="E668" s="355"/>
      <c r="F668" s="492">
        <f>ROUND((D668*E668),2)</f>
        <v>0</v>
      </c>
    </row>
    <row r="669" spans="1:6" s="595" customFormat="1" ht="104">
      <c r="A669" s="625" t="s">
        <v>4660</v>
      </c>
      <c r="B669" s="655" t="s">
        <v>4661</v>
      </c>
      <c r="C669" s="622" t="s">
        <v>0</v>
      </c>
      <c r="D669" s="466">
        <v>2</v>
      </c>
      <c r="E669" s="355"/>
      <c r="F669" s="492">
        <f>ROUND((D669*E669),2)</f>
        <v>0</v>
      </c>
    </row>
    <row r="670" spans="1:6" s="595" customFormat="1">
      <c r="A670" s="625" t="s">
        <v>4662</v>
      </c>
      <c r="B670" s="655" t="s">
        <v>4663</v>
      </c>
      <c r="C670" s="622" t="s">
        <v>0</v>
      </c>
      <c r="D670" s="466">
        <v>2</v>
      </c>
      <c r="E670" s="355"/>
      <c r="F670" s="492">
        <f>ROUND((D670*E670),2)</f>
        <v>0</v>
      </c>
    </row>
    <row r="671" spans="1:6" s="595" customFormat="1" ht="286">
      <c r="A671" s="625" t="s">
        <v>4664</v>
      </c>
      <c r="B671" s="722" t="s">
        <v>4665</v>
      </c>
      <c r="C671" s="622"/>
      <c r="D671" s="466"/>
      <c r="E671" s="355"/>
      <c r="F671" s="492"/>
    </row>
    <row r="672" spans="1:6" s="595" customFormat="1" ht="52">
      <c r="A672" s="625"/>
      <c r="B672" s="655" t="s">
        <v>4666</v>
      </c>
      <c r="C672" s="622" t="s">
        <v>0</v>
      </c>
      <c r="D672" s="466">
        <v>9</v>
      </c>
      <c r="E672" s="355"/>
      <c r="F672" s="492">
        <f t="shared" ref="F672:F687" si="34">ROUND((D672*E672),2)</f>
        <v>0</v>
      </c>
    </row>
    <row r="673" spans="1:6" s="595" customFormat="1" ht="39">
      <c r="A673" s="625" t="s">
        <v>4667</v>
      </c>
      <c r="B673" s="655" t="s">
        <v>4668</v>
      </c>
      <c r="C673" s="622" t="s">
        <v>0</v>
      </c>
      <c r="D673" s="466">
        <v>2</v>
      </c>
      <c r="E673" s="355"/>
      <c r="F673" s="492">
        <f t="shared" si="34"/>
        <v>0</v>
      </c>
    </row>
    <row r="674" spans="1:6" s="595" customFormat="1" ht="104">
      <c r="A674" s="625" t="s">
        <v>4669</v>
      </c>
      <c r="B674" s="722" t="s">
        <v>4670</v>
      </c>
      <c r="C674" s="622" t="s">
        <v>0</v>
      </c>
      <c r="D674" s="466">
        <v>22</v>
      </c>
      <c r="E674" s="355"/>
      <c r="F674" s="492">
        <f t="shared" si="34"/>
        <v>0</v>
      </c>
    </row>
    <row r="675" spans="1:6" s="595" customFormat="1" ht="312">
      <c r="A675" s="625" t="s">
        <v>4671</v>
      </c>
      <c r="B675" s="722" t="s">
        <v>4672</v>
      </c>
      <c r="C675" s="622" t="s">
        <v>0</v>
      </c>
      <c r="D675" s="466">
        <v>5</v>
      </c>
      <c r="E675" s="355"/>
      <c r="F675" s="492">
        <f t="shared" si="34"/>
        <v>0</v>
      </c>
    </row>
    <row r="676" spans="1:6" s="595" customFormat="1" ht="39">
      <c r="A676" s="625" t="s">
        <v>4673</v>
      </c>
      <c r="B676" s="655" t="s">
        <v>4668</v>
      </c>
      <c r="C676" s="622" t="s">
        <v>0</v>
      </c>
      <c r="D676" s="466">
        <v>5</v>
      </c>
      <c r="E676" s="355"/>
      <c r="F676" s="492">
        <f t="shared" si="34"/>
        <v>0</v>
      </c>
    </row>
    <row r="677" spans="1:6" s="595" customFormat="1" ht="39">
      <c r="A677" s="625" t="s">
        <v>4674</v>
      </c>
      <c r="B677" s="655" t="s">
        <v>4675</v>
      </c>
      <c r="C677" s="622" t="s">
        <v>0</v>
      </c>
      <c r="D677" s="466">
        <v>5</v>
      </c>
      <c r="E677" s="355"/>
      <c r="F677" s="492">
        <f t="shared" si="34"/>
        <v>0</v>
      </c>
    </row>
    <row r="678" spans="1:6" s="595" customFormat="1">
      <c r="A678" s="625" t="s">
        <v>4676</v>
      </c>
      <c r="B678" s="602" t="s">
        <v>4677</v>
      </c>
      <c r="C678" s="622" t="s">
        <v>0</v>
      </c>
      <c r="D678" s="466">
        <v>2</v>
      </c>
      <c r="E678" s="355"/>
      <c r="F678" s="492">
        <f t="shared" si="34"/>
        <v>0</v>
      </c>
    </row>
    <row r="679" spans="1:6" s="595" customFormat="1">
      <c r="A679" s="625" t="s">
        <v>4678</v>
      </c>
      <c r="B679" s="351" t="s">
        <v>4679</v>
      </c>
      <c r="C679" s="622" t="s">
        <v>0</v>
      </c>
      <c r="D679" s="466">
        <v>10</v>
      </c>
      <c r="E679" s="355"/>
      <c r="F679" s="492">
        <f t="shared" si="34"/>
        <v>0</v>
      </c>
    </row>
    <row r="680" spans="1:6" s="595" customFormat="1" ht="104">
      <c r="A680" s="625" t="s">
        <v>4680</v>
      </c>
      <c r="B680" s="351" t="s">
        <v>4681</v>
      </c>
      <c r="C680" s="622" t="s">
        <v>0</v>
      </c>
      <c r="D680" s="466">
        <v>1</v>
      </c>
      <c r="E680" s="355"/>
      <c r="F680" s="492">
        <f t="shared" si="34"/>
        <v>0</v>
      </c>
    </row>
    <row r="681" spans="1:6" s="595" customFormat="1" ht="78">
      <c r="A681" s="625" t="s">
        <v>4682</v>
      </c>
      <c r="B681" s="351" t="s">
        <v>4683</v>
      </c>
      <c r="C681" s="622" t="s">
        <v>0</v>
      </c>
      <c r="D681" s="466">
        <v>17</v>
      </c>
      <c r="E681" s="355"/>
      <c r="F681" s="492">
        <f t="shared" si="34"/>
        <v>0</v>
      </c>
    </row>
    <row r="682" spans="1:6" s="595" customFormat="1">
      <c r="A682" s="625" t="s">
        <v>4684</v>
      </c>
      <c r="B682" s="351" t="s">
        <v>4685</v>
      </c>
      <c r="C682" s="622" t="s">
        <v>0</v>
      </c>
      <c r="D682" s="466">
        <v>2</v>
      </c>
      <c r="E682" s="355"/>
      <c r="F682" s="492">
        <f t="shared" si="34"/>
        <v>0</v>
      </c>
    </row>
    <row r="683" spans="1:6" s="595" customFormat="1" ht="78">
      <c r="A683" s="625" t="s">
        <v>4686</v>
      </c>
      <c r="B683" s="351" t="s">
        <v>4687</v>
      </c>
      <c r="C683" s="622" t="s">
        <v>0</v>
      </c>
      <c r="D683" s="466">
        <v>250</v>
      </c>
      <c r="E683" s="355"/>
      <c r="F683" s="492">
        <f t="shared" si="34"/>
        <v>0</v>
      </c>
    </row>
    <row r="684" spans="1:6" s="595" customFormat="1" ht="78">
      <c r="A684" s="625" t="s">
        <v>4688</v>
      </c>
      <c r="B684" s="351" t="s">
        <v>4689</v>
      </c>
      <c r="C684" s="622" t="s">
        <v>0</v>
      </c>
      <c r="D684" s="466">
        <v>50</v>
      </c>
      <c r="E684" s="355"/>
      <c r="F684" s="492">
        <f t="shared" si="34"/>
        <v>0</v>
      </c>
    </row>
    <row r="685" spans="1:6" s="595" customFormat="1" ht="52">
      <c r="A685" s="625" t="s">
        <v>4690</v>
      </c>
      <c r="B685" s="351" t="s">
        <v>4691</v>
      </c>
      <c r="C685" s="622" t="s">
        <v>0</v>
      </c>
      <c r="D685" s="466">
        <v>10</v>
      </c>
      <c r="E685" s="355"/>
      <c r="F685" s="492">
        <f t="shared" si="34"/>
        <v>0</v>
      </c>
    </row>
    <row r="686" spans="1:6" s="595" customFormat="1" ht="117">
      <c r="A686" s="625" t="s">
        <v>4692</v>
      </c>
      <c r="B686" s="602" t="s">
        <v>4693</v>
      </c>
      <c r="C686" s="622" t="s">
        <v>0</v>
      </c>
      <c r="D686" s="466">
        <v>1</v>
      </c>
      <c r="E686" s="355"/>
      <c r="F686" s="492">
        <f t="shared" si="34"/>
        <v>0</v>
      </c>
    </row>
    <row r="687" spans="1:6" s="595" customFormat="1" ht="39">
      <c r="A687" s="625" t="s">
        <v>4694</v>
      </c>
      <c r="B687" s="602" t="s">
        <v>4695</v>
      </c>
      <c r="C687" s="622" t="s">
        <v>418</v>
      </c>
      <c r="D687" s="466">
        <v>1</v>
      </c>
      <c r="E687" s="355"/>
      <c r="F687" s="492">
        <f t="shared" si="34"/>
        <v>0</v>
      </c>
    </row>
    <row r="688" spans="1:6" s="595" customFormat="1" ht="104">
      <c r="A688" s="655" t="s">
        <v>4696</v>
      </c>
      <c r="B688" s="351" t="s">
        <v>4697</v>
      </c>
      <c r="C688" s="622"/>
      <c r="D688" s="466"/>
      <c r="E688" s="355"/>
      <c r="F688" s="492"/>
    </row>
    <row r="689" spans="1:6" s="595" customFormat="1">
      <c r="A689" s="625" t="s">
        <v>4698</v>
      </c>
      <c r="B689" s="351" t="s">
        <v>4699</v>
      </c>
      <c r="C689" s="622" t="s">
        <v>0</v>
      </c>
      <c r="D689" s="466">
        <v>1</v>
      </c>
      <c r="E689" s="355"/>
      <c r="F689" s="492">
        <f>ROUND((D689*E689),2)</f>
        <v>0</v>
      </c>
    </row>
    <row r="690" spans="1:6" s="595" customFormat="1">
      <c r="A690" s="625" t="s">
        <v>4700</v>
      </c>
      <c r="B690" s="351" t="s">
        <v>4701</v>
      </c>
      <c r="C690" s="622" t="s">
        <v>0</v>
      </c>
      <c r="D690" s="466">
        <v>2</v>
      </c>
      <c r="E690" s="355"/>
      <c r="F690" s="492">
        <f>ROUND((D690*E690),2)</f>
        <v>0</v>
      </c>
    </row>
    <row r="691" spans="1:6" s="595" customFormat="1">
      <c r="A691" s="625" t="s">
        <v>4702</v>
      </c>
      <c r="B691" s="351" t="s">
        <v>4703</v>
      </c>
      <c r="C691" s="622" t="s">
        <v>0</v>
      </c>
      <c r="D691" s="466">
        <v>1</v>
      </c>
      <c r="E691" s="355"/>
      <c r="F691" s="492">
        <f>ROUND((D691*E691),2)</f>
        <v>0</v>
      </c>
    </row>
    <row r="692" spans="1:6" s="595" customFormat="1">
      <c r="A692" s="625" t="s">
        <v>4704</v>
      </c>
      <c r="B692" s="351" t="s">
        <v>4705</v>
      </c>
      <c r="C692" s="622" t="s">
        <v>0</v>
      </c>
      <c r="D692" s="466">
        <v>1</v>
      </c>
      <c r="E692" s="355"/>
      <c r="F692" s="492">
        <f>ROUND((D692*E692),2)</f>
        <v>0</v>
      </c>
    </row>
    <row r="693" spans="1:6" s="595" customFormat="1" ht="52">
      <c r="A693" s="655" t="s">
        <v>4706</v>
      </c>
      <c r="B693" s="602" t="s">
        <v>4707</v>
      </c>
      <c r="C693" s="622"/>
      <c r="D693" s="466"/>
      <c r="E693" s="355"/>
      <c r="F693" s="492"/>
    </row>
    <row r="694" spans="1:6" s="595" customFormat="1" ht="65">
      <c r="A694" s="625" t="s">
        <v>4708</v>
      </c>
      <c r="B694" s="602" t="s">
        <v>4709</v>
      </c>
      <c r="C694" s="622" t="s">
        <v>1638</v>
      </c>
      <c r="D694" s="466">
        <v>84000</v>
      </c>
      <c r="E694" s="355"/>
      <c r="F694" s="492">
        <f>ROUND((D694*E694),2)</f>
        <v>0</v>
      </c>
    </row>
    <row r="695" spans="1:6" s="595" customFormat="1" ht="65">
      <c r="A695" s="625" t="s">
        <v>4710</v>
      </c>
      <c r="B695" s="351" t="s">
        <v>4711</v>
      </c>
      <c r="C695" s="622" t="s">
        <v>1638</v>
      </c>
      <c r="D695" s="466">
        <v>600</v>
      </c>
      <c r="E695" s="355"/>
      <c r="F695" s="492">
        <f>ROUND((D695*E695),2)</f>
        <v>0</v>
      </c>
    </row>
    <row r="696" spans="1:6" s="595" customFormat="1" ht="65">
      <c r="A696" s="625" t="s">
        <v>4712</v>
      </c>
      <c r="B696" s="602" t="s">
        <v>4713</v>
      </c>
      <c r="C696" s="622" t="s">
        <v>1638</v>
      </c>
      <c r="D696" s="466">
        <v>660</v>
      </c>
      <c r="E696" s="355"/>
      <c r="F696" s="492">
        <f>ROUND((D696*E696),2)</f>
        <v>0</v>
      </c>
    </row>
    <row r="697" spans="1:6" s="595" customFormat="1" ht="39">
      <c r="A697" s="625" t="s">
        <v>4714</v>
      </c>
      <c r="B697" s="602" t="s">
        <v>4715</v>
      </c>
      <c r="C697" s="622" t="s">
        <v>1638</v>
      </c>
      <c r="D697" s="466">
        <v>100</v>
      </c>
      <c r="E697" s="355"/>
      <c r="F697" s="492">
        <f>ROUND((D697*E697),2)</f>
        <v>0</v>
      </c>
    </row>
    <row r="698" spans="1:6" s="595" customFormat="1" ht="39">
      <c r="A698" s="625" t="s">
        <v>4716</v>
      </c>
      <c r="B698" s="602" t="s">
        <v>4717</v>
      </c>
      <c r="C698" s="622" t="s">
        <v>1638</v>
      </c>
      <c r="D698" s="466">
        <v>250</v>
      </c>
      <c r="E698" s="355"/>
      <c r="F698" s="492">
        <f>ROUND((D698*E698),2)</f>
        <v>0</v>
      </c>
    </row>
    <row r="699" spans="1:6" s="595" customFormat="1" ht="26">
      <c r="A699" s="655" t="s">
        <v>4718</v>
      </c>
      <c r="B699" s="602" t="s">
        <v>4719</v>
      </c>
      <c r="C699" s="622"/>
      <c r="D699" s="466"/>
      <c r="E699" s="355"/>
      <c r="F699" s="492"/>
    </row>
    <row r="700" spans="1:6" s="595" customFormat="1" ht="65">
      <c r="A700" s="625" t="s">
        <v>4720</v>
      </c>
      <c r="B700" s="602" t="s">
        <v>4721</v>
      </c>
      <c r="C700" s="622" t="s">
        <v>0</v>
      </c>
      <c r="D700" s="466">
        <v>65</v>
      </c>
      <c r="E700" s="355"/>
      <c r="F700" s="492">
        <f t="shared" ref="F700:F713" si="35">ROUND((D700*E700),2)</f>
        <v>0</v>
      </c>
    </row>
    <row r="701" spans="1:6" s="595" customFormat="1" ht="65">
      <c r="A701" s="625" t="s">
        <v>4722</v>
      </c>
      <c r="B701" s="602" t="s">
        <v>4723</v>
      </c>
      <c r="C701" s="622" t="s">
        <v>0</v>
      </c>
      <c r="D701" s="466">
        <v>120</v>
      </c>
      <c r="E701" s="355"/>
      <c r="F701" s="492">
        <f t="shared" si="35"/>
        <v>0</v>
      </c>
    </row>
    <row r="702" spans="1:6" s="595" customFormat="1" ht="78">
      <c r="A702" s="625" t="s">
        <v>4724</v>
      </c>
      <c r="B702" s="602" t="s">
        <v>4725</v>
      </c>
      <c r="C702" s="622" t="s">
        <v>0</v>
      </c>
      <c r="D702" s="466">
        <v>10</v>
      </c>
      <c r="E702" s="355"/>
      <c r="F702" s="492">
        <f t="shared" si="35"/>
        <v>0</v>
      </c>
    </row>
    <row r="703" spans="1:6" s="595" customFormat="1" ht="78">
      <c r="A703" s="625" t="s">
        <v>4726</v>
      </c>
      <c r="B703" s="602" t="s">
        <v>4727</v>
      </c>
      <c r="C703" s="622" t="s">
        <v>0</v>
      </c>
      <c r="D703" s="466">
        <v>45</v>
      </c>
      <c r="E703" s="355"/>
      <c r="F703" s="492">
        <f t="shared" si="35"/>
        <v>0</v>
      </c>
    </row>
    <row r="704" spans="1:6" s="595" customFormat="1" ht="65">
      <c r="A704" s="625" t="s">
        <v>4728</v>
      </c>
      <c r="B704" s="602" t="s">
        <v>4729</v>
      </c>
      <c r="C704" s="622" t="s">
        <v>0</v>
      </c>
      <c r="D704" s="466">
        <v>190</v>
      </c>
      <c r="E704" s="355"/>
      <c r="F704" s="492">
        <f t="shared" si="35"/>
        <v>0</v>
      </c>
    </row>
    <row r="705" spans="1:6" s="595" customFormat="1" ht="78">
      <c r="A705" s="625" t="s">
        <v>4730</v>
      </c>
      <c r="B705" s="602" t="s">
        <v>4731</v>
      </c>
      <c r="C705" s="622" t="s">
        <v>0</v>
      </c>
      <c r="D705" s="466">
        <v>67</v>
      </c>
      <c r="E705" s="355"/>
      <c r="F705" s="492">
        <f t="shared" si="35"/>
        <v>0</v>
      </c>
    </row>
    <row r="706" spans="1:6" s="595" customFormat="1" ht="52">
      <c r="A706" s="625" t="s">
        <v>4732</v>
      </c>
      <c r="B706" s="602" t="s">
        <v>4733</v>
      </c>
      <c r="C706" s="622" t="s">
        <v>0</v>
      </c>
      <c r="D706" s="466">
        <v>8</v>
      </c>
      <c r="E706" s="355"/>
      <c r="F706" s="492">
        <f t="shared" si="35"/>
        <v>0</v>
      </c>
    </row>
    <row r="707" spans="1:6" s="595" customFormat="1" ht="78">
      <c r="A707" s="625" t="s">
        <v>4734</v>
      </c>
      <c r="B707" s="602" t="s">
        <v>4735</v>
      </c>
      <c r="C707" s="622" t="s">
        <v>0</v>
      </c>
      <c r="D707" s="466">
        <v>105</v>
      </c>
      <c r="E707" s="355"/>
      <c r="F707" s="492">
        <f t="shared" si="35"/>
        <v>0</v>
      </c>
    </row>
    <row r="708" spans="1:6" s="595" customFormat="1" ht="78">
      <c r="A708" s="625" t="s">
        <v>4736</v>
      </c>
      <c r="B708" s="602" t="s">
        <v>4737</v>
      </c>
      <c r="C708" s="622" t="s">
        <v>0</v>
      </c>
      <c r="D708" s="466">
        <v>30</v>
      </c>
      <c r="E708" s="355"/>
      <c r="F708" s="492">
        <f t="shared" si="35"/>
        <v>0</v>
      </c>
    </row>
    <row r="709" spans="1:6" s="595" customFormat="1" ht="78">
      <c r="A709" s="625" t="s">
        <v>4738</v>
      </c>
      <c r="B709" s="602" t="s">
        <v>4739</v>
      </c>
      <c r="C709" s="622" t="s">
        <v>0</v>
      </c>
      <c r="D709" s="466">
        <v>10</v>
      </c>
      <c r="E709" s="355"/>
      <c r="F709" s="492">
        <f t="shared" si="35"/>
        <v>0</v>
      </c>
    </row>
    <row r="710" spans="1:6" s="595" customFormat="1" ht="52">
      <c r="A710" s="625" t="s">
        <v>4740</v>
      </c>
      <c r="B710" s="351" t="s">
        <v>4741</v>
      </c>
      <c r="C710" s="622" t="s">
        <v>0</v>
      </c>
      <c r="D710" s="466">
        <v>2</v>
      </c>
      <c r="E710" s="355"/>
      <c r="F710" s="492">
        <f t="shared" si="35"/>
        <v>0</v>
      </c>
    </row>
    <row r="711" spans="1:6" s="595" customFormat="1" ht="78">
      <c r="A711" s="625" t="s">
        <v>4742</v>
      </c>
      <c r="B711" s="351" t="s">
        <v>4743</v>
      </c>
      <c r="C711" s="622" t="s">
        <v>0</v>
      </c>
      <c r="D711" s="466">
        <v>2</v>
      </c>
      <c r="E711" s="355"/>
      <c r="F711" s="492">
        <f t="shared" si="35"/>
        <v>0</v>
      </c>
    </row>
    <row r="712" spans="1:6" s="595" customFormat="1" ht="52">
      <c r="A712" s="625" t="s">
        <v>4744</v>
      </c>
      <c r="B712" s="602" t="s">
        <v>4745</v>
      </c>
      <c r="C712" s="622" t="s">
        <v>0</v>
      </c>
      <c r="D712" s="466">
        <v>180</v>
      </c>
      <c r="E712" s="355"/>
      <c r="F712" s="492">
        <f t="shared" si="35"/>
        <v>0</v>
      </c>
    </row>
    <row r="713" spans="1:6" s="595" customFormat="1" ht="169">
      <c r="A713" s="655" t="s">
        <v>4746</v>
      </c>
      <c r="B713" s="351" t="s">
        <v>4747</v>
      </c>
      <c r="C713" s="622" t="s">
        <v>0</v>
      </c>
      <c r="D713" s="466">
        <v>50</v>
      </c>
      <c r="E713" s="355"/>
      <c r="F713" s="492">
        <f t="shared" si="35"/>
        <v>0</v>
      </c>
    </row>
    <row r="714" spans="1:6" s="595" customFormat="1">
      <c r="A714" s="655" t="s">
        <v>4748</v>
      </c>
      <c r="B714" s="351" t="s">
        <v>4749</v>
      </c>
      <c r="C714" s="622"/>
      <c r="D714" s="466"/>
      <c r="E714" s="355"/>
      <c r="F714" s="492"/>
    </row>
    <row r="715" spans="1:6" s="595" customFormat="1" ht="247">
      <c r="A715" s="625" t="s">
        <v>4750</v>
      </c>
      <c r="B715" s="655" t="s">
        <v>4751</v>
      </c>
      <c r="C715" s="622" t="s">
        <v>0</v>
      </c>
      <c r="D715" s="466">
        <v>10</v>
      </c>
      <c r="E715" s="355"/>
      <c r="F715" s="492">
        <f>ROUND((D715*E715),2)</f>
        <v>0</v>
      </c>
    </row>
    <row r="716" spans="1:6" s="595" customFormat="1" ht="221">
      <c r="A716" s="625" t="s">
        <v>4752</v>
      </c>
      <c r="B716" s="655" t="s">
        <v>4753</v>
      </c>
      <c r="C716" s="622" t="s">
        <v>0</v>
      </c>
      <c r="D716" s="466">
        <v>160</v>
      </c>
      <c r="E716" s="355"/>
      <c r="F716" s="492">
        <f>ROUND((D716*E716),2)</f>
        <v>0</v>
      </c>
    </row>
    <row r="717" spans="1:6" s="595" customFormat="1" ht="91">
      <c r="A717" s="655" t="s">
        <v>4754</v>
      </c>
      <c r="B717" s="602" t="s">
        <v>4755</v>
      </c>
      <c r="C717" s="604" t="s">
        <v>1819</v>
      </c>
      <c r="D717" s="466">
        <v>50</v>
      </c>
      <c r="E717" s="355"/>
      <c r="F717" s="492">
        <f>ROUND((D717*E717),2)</f>
        <v>0</v>
      </c>
    </row>
    <row r="718" spans="1:6" s="595" customFormat="1" ht="130">
      <c r="A718" s="655" t="s">
        <v>4756</v>
      </c>
      <c r="B718" s="351" t="s">
        <v>4757</v>
      </c>
      <c r="C718" s="622"/>
      <c r="D718" s="466"/>
      <c r="E718" s="355"/>
      <c r="F718" s="492"/>
    </row>
    <row r="719" spans="1:6" s="595" customFormat="1">
      <c r="A719" s="625" t="s">
        <v>4758</v>
      </c>
      <c r="B719" s="602" t="s">
        <v>4759</v>
      </c>
      <c r="C719" s="622" t="s">
        <v>418</v>
      </c>
      <c r="D719" s="466">
        <v>2</v>
      </c>
      <c r="E719" s="355"/>
      <c r="F719" s="492">
        <f t="shared" ref="F719:F725" si="36">ROUND((D719*E719),2)</f>
        <v>0</v>
      </c>
    </row>
    <row r="720" spans="1:6" s="595" customFormat="1">
      <c r="A720" s="625" t="s">
        <v>4760</v>
      </c>
      <c r="B720" s="602" t="s">
        <v>4761</v>
      </c>
      <c r="C720" s="622" t="s">
        <v>418</v>
      </c>
      <c r="D720" s="466">
        <v>4</v>
      </c>
      <c r="E720" s="355"/>
      <c r="F720" s="492">
        <f t="shared" si="36"/>
        <v>0</v>
      </c>
    </row>
    <row r="721" spans="1:6" s="595" customFormat="1">
      <c r="A721" s="625" t="s">
        <v>4762</v>
      </c>
      <c r="B721" s="602" t="s">
        <v>4763</v>
      </c>
      <c r="C721" s="622" t="s">
        <v>418</v>
      </c>
      <c r="D721" s="466">
        <v>5</v>
      </c>
      <c r="E721" s="355"/>
      <c r="F721" s="492">
        <f t="shared" si="36"/>
        <v>0</v>
      </c>
    </row>
    <row r="722" spans="1:6" s="595" customFormat="1">
      <c r="A722" s="625" t="s">
        <v>4764</v>
      </c>
      <c r="B722" s="602" t="s">
        <v>4765</v>
      </c>
      <c r="C722" s="622" t="s">
        <v>418</v>
      </c>
      <c r="D722" s="466">
        <v>10</v>
      </c>
      <c r="E722" s="355"/>
      <c r="F722" s="492">
        <f t="shared" si="36"/>
        <v>0</v>
      </c>
    </row>
    <row r="723" spans="1:6" s="595" customFormat="1" ht="26">
      <c r="A723" s="625" t="s">
        <v>4766</v>
      </c>
      <c r="B723" s="602" t="s">
        <v>4767</v>
      </c>
      <c r="C723" s="622" t="s">
        <v>418</v>
      </c>
      <c r="D723" s="466">
        <v>15</v>
      </c>
      <c r="E723" s="355"/>
      <c r="F723" s="492">
        <f t="shared" si="36"/>
        <v>0</v>
      </c>
    </row>
    <row r="724" spans="1:6" s="595" customFormat="1" ht="143">
      <c r="A724" s="655" t="s">
        <v>4768</v>
      </c>
      <c r="B724" s="351" t="s">
        <v>4769</v>
      </c>
      <c r="C724" s="622" t="s">
        <v>0</v>
      </c>
      <c r="D724" s="466">
        <v>100</v>
      </c>
      <c r="E724" s="355"/>
      <c r="F724" s="492">
        <f t="shared" si="36"/>
        <v>0</v>
      </c>
    </row>
    <row r="725" spans="1:6" s="595" customFormat="1" ht="156">
      <c r="A725" s="655" t="s">
        <v>4770</v>
      </c>
      <c r="B725" s="351" t="s">
        <v>4771</v>
      </c>
      <c r="C725" s="622" t="s">
        <v>0</v>
      </c>
      <c r="D725" s="466">
        <v>4</v>
      </c>
      <c r="E725" s="355"/>
      <c r="F725" s="492">
        <f t="shared" si="36"/>
        <v>0</v>
      </c>
    </row>
    <row r="726" spans="1:6" s="595" customFormat="1" ht="52">
      <c r="A726" s="655" t="s">
        <v>4772</v>
      </c>
      <c r="B726" s="602" t="s">
        <v>4773</v>
      </c>
      <c r="C726" s="622"/>
      <c r="D726" s="466"/>
      <c r="E726" s="355"/>
      <c r="F726" s="492"/>
    </row>
    <row r="727" spans="1:6" s="595" customFormat="1" ht="52">
      <c r="A727" s="625" t="s">
        <v>4774</v>
      </c>
      <c r="B727" s="602" t="s">
        <v>4775</v>
      </c>
      <c r="C727" s="622" t="s">
        <v>418</v>
      </c>
      <c r="D727" s="466">
        <v>1</v>
      </c>
      <c r="E727" s="355"/>
      <c r="F727" s="492">
        <f>ROUND((D727*E727),2)</f>
        <v>0</v>
      </c>
    </row>
    <row r="728" spans="1:6" s="595" customFormat="1" ht="78">
      <c r="A728" s="625" t="s">
        <v>4776</v>
      </c>
      <c r="B728" s="602" t="s">
        <v>4777</v>
      </c>
      <c r="C728" s="622" t="s">
        <v>418</v>
      </c>
      <c r="D728" s="466">
        <v>1</v>
      </c>
      <c r="E728" s="355"/>
      <c r="F728" s="492">
        <f>ROUND((D728*E728),2)</f>
        <v>0</v>
      </c>
    </row>
    <row r="729" spans="1:6" s="595" customFormat="1" ht="65">
      <c r="A729" s="625" t="s">
        <v>4778</v>
      </c>
      <c r="B729" s="602" t="s">
        <v>4779</v>
      </c>
      <c r="C729" s="622" t="s">
        <v>418</v>
      </c>
      <c r="D729" s="466">
        <v>1</v>
      </c>
      <c r="E729" s="355"/>
      <c r="F729" s="492">
        <f>ROUND((D729*E729),2)</f>
        <v>0</v>
      </c>
    </row>
    <row r="730" spans="1:6" s="595" customFormat="1">
      <c r="A730" s="995" t="s">
        <v>4780</v>
      </c>
      <c r="B730" s="611" t="s">
        <v>4781</v>
      </c>
      <c r="C730" s="649"/>
      <c r="D730" s="649"/>
      <c r="E730" s="650"/>
      <c r="F730" s="713">
        <f>SUM(F731:F817)</f>
        <v>0</v>
      </c>
    </row>
    <row r="731" spans="1:6" s="595" customFormat="1" ht="91">
      <c r="A731" s="652" t="s">
        <v>4782</v>
      </c>
      <c r="B731" s="652" t="s">
        <v>4783</v>
      </c>
      <c r="C731" s="654"/>
      <c r="D731" s="560"/>
      <c r="E731" s="509"/>
      <c r="F731" s="510"/>
    </row>
    <row r="732" spans="1:6" s="595" customFormat="1" ht="91">
      <c r="A732" s="625" t="s">
        <v>4784</v>
      </c>
      <c r="B732" s="655" t="s">
        <v>4785</v>
      </c>
      <c r="C732" s="622" t="s">
        <v>0</v>
      </c>
      <c r="D732" s="466">
        <v>1</v>
      </c>
      <c r="E732" s="355"/>
      <c r="F732" s="492">
        <f t="shared" ref="F732:F755" si="37">ROUND((D732*E732),2)</f>
        <v>0</v>
      </c>
    </row>
    <row r="733" spans="1:6" s="595" customFormat="1" ht="39">
      <c r="A733" s="625" t="s">
        <v>4786</v>
      </c>
      <c r="B733" s="655" t="s">
        <v>4787</v>
      </c>
      <c r="C733" s="622" t="s">
        <v>0</v>
      </c>
      <c r="D733" s="466">
        <v>2</v>
      </c>
      <c r="E733" s="355"/>
      <c r="F733" s="492">
        <f t="shared" si="37"/>
        <v>0</v>
      </c>
    </row>
    <row r="734" spans="1:6" s="595" customFormat="1" ht="52">
      <c r="A734" s="625" t="s">
        <v>4788</v>
      </c>
      <c r="B734" s="655" t="s">
        <v>4789</v>
      </c>
      <c r="C734" s="622" t="s">
        <v>0</v>
      </c>
      <c r="D734" s="466">
        <v>1</v>
      </c>
      <c r="E734" s="355"/>
      <c r="F734" s="492">
        <f t="shared" si="37"/>
        <v>0</v>
      </c>
    </row>
    <row r="735" spans="1:6" s="595" customFormat="1">
      <c r="A735" s="625" t="s">
        <v>4790</v>
      </c>
      <c r="B735" s="655" t="s">
        <v>4791</v>
      </c>
      <c r="C735" s="622" t="s">
        <v>0</v>
      </c>
      <c r="D735" s="466">
        <v>1</v>
      </c>
      <c r="E735" s="355"/>
      <c r="F735" s="492">
        <f t="shared" si="37"/>
        <v>0</v>
      </c>
    </row>
    <row r="736" spans="1:6" s="595" customFormat="1">
      <c r="A736" s="625" t="s">
        <v>4792</v>
      </c>
      <c r="B736" s="655" t="s">
        <v>4793</v>
      </c>
      <c r="C736" s="622" t="s">
        <v>0</v>
      </c>
      <c r="D736" s="466">
        <v>1</v>
      </c>
      <c r="E736" s="355"/>
      <c r="F736" s="492">
        <f t="shared" si="37"/>
        <v>0</v>
      </c>
    </row>
    <row r="737" spans="1:6" s="595" customFormat="1">
      <c r="A737" s="625" t="s">
        <v>4794</v>
      </c>
      <c r="B737" s="655" t="s">
        <v>4795</v>
      </c>
      <c r="C737" s="622" t="s">
        <v>0</v>
      </c>
      <c r="D737" s="466">
        <v>1</v>
      </c>
      <c r="E737" s="355"/>
      <c r="F737" s="492">
        <f t="shared" si="37"/>
        <v>0</v>
      </c>
    </row>
    <row r="738" spans="1:6" s="595" customFormat="1" ht="52">
      <c r="A738" s="625" t="s">
        <v>4796</v>
      </c>
      <c r="B738" s="655" t="s">
        <v>4797</v>
      </c>
      <c r="C738" s="622" t="s">
        <v>0</v>
      </c>
      <c r="D738" s="466">
        <v>1</v>
      </c>
      <c r="E738" s="355"/>
      <c r="F738" s="492">
        <f t="shared" si="37"/>
        <v>0</v>
      </c>
    </row>
    <row r="739" spans="1:6" s="595" customFormat="1">
      <c r="A739" s="625" t="s">
        <v>4798</v>
      </c>
      <c r="B739" s="655" t="s">
        <v>4799</v>
      </c>
      <c r="C739" s="622" t="s">
        <v>0</v>
      </c>
      <c r="D739" s="466">
        <v>4</v>
      </c>
      <c r="E739" s="355"/>
      <c r="F739" s="492">
        <f t="shared" si="37"/>
        <v>0</v>
      </c>
    </row>
    <row r="740" spans="1:6" s="595" customFormat="1" ht="52">
      <c r="A740" s="625" t="s">
        <v>4800</v>
      </c>
      <c r="B740" s="655" t="s">
        <v>4801</v>
      </c>
      <c r="C740" s="622" t="s">
        <v>0</v>
      </c>
      <c r="D740" s="466">
        <v>2</v>
      </c>
      <c r="E740" s="355"/>
      <c r="F740" s="492">
        <f t="shared" si="37"/>
        <v>0</v>
      </c>
    </row>
    <row r="741" spans="1:6" s="595" customFormat="1" ht="52">
      <c r="A741" s="625" t="s">
        <v>4802</v>
      </c>
      <c r="B741" s="655" t="s">
        <v>4803</v>
      </c>
      <c r="C741" s="622" t="s">
        <v>0</v>
      </c>
      <c r="D741" s="466">
        <v>2</v>
      </c>
      <c r="E741" s="355"/>
      <c r="F741" s="492">
        <f t="shared" si="37"/>
        <v>0</v>
      </c>
    </row>
    <row r="742" spans="1:6" s="595" customFormat="1" ht="39">
      <c r="A742" s="625" t="s">
        <v>4804</v>
      </c>
      <c r="B742" s="655" t="s">
        <v>4805</v>
      </c>
      <c r="C742" s="622" t="s">
        <v>0</v>
      </c>
      <c r="D742" s="466">
        <v>10</v>
      </c>
      <c r="E742" s="355"/>
      <c r="F742" s="492">
        <f t="shared" si="37"/>
        <v>0</v>
      </c>
    </row>
    <row r="743" spans="1:6" s="595" customFormat="1" ht="39">
      <c r="A743" s="625" t="s">
        <v>4806</v>
      </c>
      <c r="B743" s="655" t="s">
        <v>4807</v>
      </c>
      <c r="C743" s="622" t="s">
        <v>0</v>
      </c>
      <c r="D743" s="466">
        <v>20</v>
      </c>
      <c r="E743" s="355"/>
      <c r="F743" s="492">
        <f t="shared" si="37"/>
        <v>0</v>
      </c>
    </row>
    <row r="744" spans="1:6" s="595" customFormat="1" ht="39">
      <c r="A744" s="625" t="s">
        <v>4808</v>
      </c>
      <c r="B744" s="655" t="s">
        <v>4809</v>
      </c>
      <c r="C744" s="622" t="s">
        <v>0</v>
      </c>
      <c r="D744" s="466">
        <v>20</v>
      </c>
      <c r="E744" s="355"/>
      <c r="F744" s="492">
        <f t="shared" si="37"/>
        <v>0</v>
      </c>
    </row>
    <row r="745" spans="1:6" s="595" customFormat="1" ht="52">
      <c r="A745" s="625" t="s">
        <v>4810</v>
      </c>
      <c r="B745" s="655" t="s">
        <v>4811</v>
      </c>
      <c r="C745" s="622" t="s">
        <v>0</v>
      </c>
      <c r="D745" s="466">
        <v>1</v>
      </c>
      <c r="E745" s="355"/>
      <c r="F745" s="492">
        <f t="shared" si="37"/>
        <v>0</v>
      </c>
    </row>
    <row r="746" spans="1:6" s="595" customFormat="1" ht="78">
      <c r="A746" s="625" t="s">
        <v>4812</v>
      </c>
      <c r="B746" s="655" t="s">
        <v>4813</v>
      </c>
      <c r="C746" s="622" t="s">
        <v>0</v>
      </c>
      <c r="D746" s="466">
        <v>3</v>
      </c>
      <c r="E746" s="355"/>
      <c r="F746" s="492">
        <f t="shared" si="37"/>
        <v>0</v>
      </c>
    </row>
    <row r="747" spans="1:6" s="595" customFormat="1" ht="39">
      <c r="A747" s="625" t="s">
        <v>4814</v>
      </c>
      <c r="B747" s="655" t="s">
        <v>4815</v>
      </c>
      <c r="C747" s="622" t="s">
        <v>0</v>
      </c>
      <c r="D747" s="466">
        <v>1</v>
      </c>
      <c r="E747" s="355"/>
      <c r="F747" s="492">
        <f t="shared" si="37"/>
        <v>0</v>
      </c>
    </row>
    <row r="748" spans="1:6" s="595" customFormat="1" ht="39">
      <c r="A748" s="625" t="s">
        <v>4816</v>
      </c>
      <c r="B748" s="655" t="s">
        <v>4817</v>
      </c>
      <c r="C748" s="622" t="s">
        <v>0</v>
      </c>
      <c r="D748" s="466">
        <v>2</v>
      </c>
      <c r="E748" s="355"/>
      <c r="F748" s="492">
        <f t="shared" si="37"/>
        <v>0</v>
      </c>
    </row>
    <row r="749" spans="1:6" s="595" customFormat="1" ht="39">
      <c r="A749" s="625" t="s">
        <v>4818</v>
      </c>
      <c r="B749" s="655" t="s">
        <v>4819</v>
      </c>
      <c r="C749" s="622" t="s">
        <v>0</v>
      </c>
      <c r="D749" s="466">
        <v>2</v>
      </c>
      <c r="E749" s="355"/>
      <c r="F749" s="492">
        <f t="shared" si="37"/>
        <v>0</v>
      </c>
    </row>
    <row r="750" spans="1:6" s="595" customFormat="1" ht="39">
      <c r="A750" s="625" t="s">
        <v>4820</v>
      </c>
      <c r="B750" s="655" t="s">
        <v>4821</v>
      </c>
      <c r="C750" s="622" t="s">
        <v>0</v>
      </c>
      <c r="D750" s="466">
        <v>2</v>
      </c>
      <c r="E750" s="355"/>
      <c r="F750" s="492">
        <f t="shared" si="37"/>
        <v>0</v>
      </c>
    </row>
    <row r="751" spans="1:6" s="595" customFormat="1" ht="39">
      <c r="A751" s="625" t="s">
        <v>4822</v>
      </c>
      <c r="B751" s="655" t="s">
        <v>4823</v>
      </c>
      <c r="C751" s="622" t="s">
        <v>0</v>
      </c>
      <c r="D751" s="466">
        <v>24</v>
      </c>
      <c r="E751" s="355"/>
      <c r="F751" s="492">
        <f t="shared" si="37"/>
        <v>0</v>
      </c>
    </row>
    <row r="752" spans="1:6" s="595" customFormat="1" ht="39">
      <c r="A752" s="625" t="s">
        <v>4824</v>
      </c>
      <c r="B752" s="655" t="s">
        <v>4825</v>
      </c>
      <c r="C752" s="622" t="s">
        <v>0</v>
      </c>
      <c r="D752" s="466">
        <v>24</v>
      </c>
      <c r="E752" s="355"/>
      <c r="F752" s="492">
        <f t="shared" si="37"/>
        <v>0</v>
      </c>
    </row>
    <row r="753" spans="1:6" s="595" customFormat="1" ht="39">
      <c r="A753" s="625" t="s">
        <v>4826</v>
      </c>
      <c r="B753" s="655" t="s">
        <v>4827</v>
      </c>
      <c r="C753" s="622" t="s">
        <v>0</v>
      </c>
      <c r="D753" s="466">
        <v>24</v>
      </c>
      <c r="E753" s="355"/>
      <c r="F753" s="492">
        <f t="shared" si="37"/>
        <v>0</v>
      </c>
    </row>
    <row r="754" spans="1:6" s="595" customFormat="1" ht="39">
      <c r="A754" s="625" t="s">
        <v>4828</v>
      </c>
      <c r="B754" s="655" t="s">
        <v>4695</v>
      </c>
      <c r="C754" s="622" t="s">
        <v>0</v>
      </c>
      <c r="D754" s="466">
        <v>1</v>
      </c>
      <c r="E754" s="355"/>
      <c r="F754" s="492">
        <f t="shared" si="37"/>
        <v>0</v>
      </c>
    </row>
    <row r="755" spans="1:6" s="595" customFormat="1" ht="52">
      <c r="A755" s="655" t="s">
        <v>4829</v>
      </c>
      <c r="B755" s="655" t="s">
        <v>4830</v>
      </c>
      <c r="C755" s="622" t="s">
        <v>0</v>
      </c>
      <c r="D755" s="466">
        <v>5</v>
      </c>
      <c r="E755" s="355"/>
      <c r="F755" s="492">
        <f t="shared" si="37"/>
        <v>0</v>
      </c>
    </row>
    <row r="756" spans="1:6" s="595" customFormat="1" ht="91">
      <c r="A756" s="655" t="s">
        <v>4831</v>
      </c>
      <c r="B756" s="655" t="s">
        <v>4832</v>
      </c>
      <c r="C756" s="622"/>
      <c r="D756" s="466"/>
      <c r="E756" s="355"/>
      <c r="F756" s="492"/>
    </row>
    <row r="757" spans="1:6" s="595" customFormat="1" ht="91">
      <c r="A757" s="625" t="s">
        <v>4833</v>
      </c>
      <c r="B757" s="655" t="s">
        <v>4834</v>
      </c>
      <c r="C757" s="622" t="s">
        <v>0</v>
      </c>
      <c r="D757" s="466">
        <v>1</v>
      </c>
      <c r="E757" s="355"/>
      <c r="F757" s="492">
        <f t="shared" ref="F757:F780" si="38">ROUND((D757*E757),2)</f>
        <v>0</v>
      </c>
    </row>
    <row r="758" spans="1:6" s="595" customFormat="1" ht="39">
      <c r="A758" s="625" t="s">
        <v>4835</v>
      </c>
      <c r="B758" s="655" t="s">
        <v>4787</v>
      </c>
      <c r="C758" s="622" t="s">
        <v>0</v>
      </c>
      <c r="D758" s="466">
        <v>2</v>
      </c>
      <c r="E758" s="355"/>
      <c r="F758" s="492">
        <f t="shared" si="38"/>
        <v>0</v>
      </c>
    </row>
    <row r="759" spans="1:6" s="595" customFormat="1">
      <c r="A759" s="625" t="s">
        <v>4836</v>
      </c>
      <c r="B759" s="655" t="s">
        <v>4837</v>
      </c>
      <c r="C759" s="622" t="s">
        <v>0</v>
      </c>
      <c r="D759" s="466">
        <v>1</v>
      </c>
      <c r="E759" s="355"/>
      <c r="F759" s="492">
        <f t="shared" si="38"/>
        <v>0</v>
      </c>
    </row>
    <row r="760" spans="1:6" s="595" customFormat="1">
      <c r="A760" s="625" t="s">
        <v>4838</v>
      </c>
      <c r="B760" s="655" t="s">
        <v>4839</v>
      </c>
      <c r="C760" s="622" t="s">
        <v>0</v>
      </c>
      <c r="D760" s="466">
        <v>1</v>
      </c>
      <c r="E760" s="355"/>
      <c r="F760" s="492">
        <f t="shared" si="38"/>
        <v>0</v>
      </c>
    </row>
    <row r="761" spans="1:6" s="595" customFormat="1">
      <c r="A761" s="625" t="s">
        <v>4840</v>
      </c>
      <c r="B761" s="655" t="s">
        <v>4795</v>
      </c>
      <c r="C761" s="622" t="s">
        <v>0</v>
      </c>
      <c r="D761" s="466">
        <v>1</v>
      </c>
      <c r="E761" s="355"/>
      <c r="F761" s="492">
        <f t="shared" si="38"/>
        <v>0</v>
      </c>
    </row>
    <row r="762" spans="1:6" s="595" customFormat="1" ht="39">
      <c r="A762" s="625" t="s">
        <v>4841</v>
      </c>
      <c r="B762" s="655" t="s">
        <v>4842</v>
      </c>
      <c r="C762" s="622" t="s">
        <v>0</v>
      </c>
      <c r="D762" s="466">
        <v>1</v>
      </c>
      <c r="E762" s="355"/>
      <c r="F762" s="492">
        <f t="shared" si="38"/>
        <v>0</v>
      </c>
    </row>
    <row r="763" spans="1:6" s="595" customFormat="1">
      <c r="A763" s="625" t="s">
        <v>4843</v>
      </c>
      <c r="B763" s="655" t="s">
        <v>4799</v>
      </c>
      <c r="C763" s="622" t="s">
        <v>0</v>
      </c>
      <c r="D763" s="466">
        <v>1</v>
      </c>
      <c r="E763" s="355"/>
      <c r="F763" s="492">
        <f t="shared" si="38"/>
        <v>0</v>
      </c>
    </row>
    <row r="764" spans="1:6" s="595" customFormat="1" ht="52">
      <c r="A764" s="625" t="s">
        <v>4844</v>
      </c>
      <c r="B764" s="655" t="s">
        <v>4845</v>
      </c>
      <c r="C764" s="622" t="s">
        <v>0</v>
      </c>
      <c r="D764" s="466">
        <v>2</v>
      </c>
      <c r="E764" s="355"/>
      <c r="F764" s="492">
        <f t="shared" si="38"/>
        <v>0</v>
      </c>
    </row>
    <row r="765" spans="1:6" s="595" customFormat="1" ht="52">
      <c r="A765" s="625" t="s">
        <v>4846</v>
      </c>
      <c r="B765" s="655" t="s">
        <v>4803</v>
      </c>
      <c r="C765" s="622" t="s">
        <v>0</v>
      </c>
      <c r="D765" s="466">
        <v>2</v>
      </c>
      <c r="E765" s="355"/>
      <c r="F765" s="492">
        <f t="shared" si="38"/>
        <v>0</v>
      </c>
    </row>
    <row r="766" spans="1:6" s="595" customFormat="1" ht="52">
      <c r="A766" s="625" t="s">
        <v>4847</v>
      </c>
      <c r="B766" s="655" t="s">
        <v>4848</v>
      </c>
      <c r="C766" s="622" t="s">
        <v>0</v>
      </c>
      <c r="D766" s="466">
        <v>2</v>
      </c>
      <c r="E766" s="355"/>
      <c r="F766" s="492">
        <f t="shared" si="38"/>
        <v>0</v>
      </c>
    </row>
    <row r="767" spans="1:6" s="595" customFormat="1" ht="39">
      <c r="A767" s="625" t="s">
        <v>4849</v>
      </c>
      <c r="B767" s="655" t="s">
        <v>4805</v>
      </c>
      <c r="C767" s="622" t="s">
        <v>0</v>
      </c>
      <c r="D767" s="466">
        <v>10</v>
      </c>
      <c r="E767" s="355"/>
      <c r="F767" s="492">
        <f t="shared" si="38"/>
        <v>0</v>
      </c>
    </row>
    <row r="768" spans="1:6" s="595" customFormat="1" ht="39">
      <c r="A768" s="625" t="s">
        <v>4850</v>
      </c>
      <c r="B768" s="655" t="s">
        <v>4851</v>
      </c>
      <c r="C768" s="622" t="s">
        <v>0</v>
      </c>
      <c r="D768" s="466">
        <v>20</v>
      </c>
      <c r="E768" s="355"/>
      <c r="F768" s="492">
        <f t="shared" si="38"/>
        <v>0</v>
      </c>
    </row>
    <row r="769" spans="1:6" s="595" customFormat="1" ht="39">
      <c r="A769" s="625" t="s">
        <v>4852</v>
      </c>
      <c r="B769" s="655" t="s">
        <v>4853</v>
      </c>
      <c r="C769" s="622" t="s">
        <v>0</v>
      </c>
      <c r="D769" s="466">
        <v>20</v>
      </c>
      <c r="E769" s="355"/>
      <c r="F769" s="492">
        <f t="shared" si="38"/>
        <v>0</v>
      </c>
    </row>
    <row r="770" spans="1:6" s="595" customFormat="1" ht="52">
      <c r="A770" s="625" t="s">
        <v>4854</v>
      </c>
      <c r="B770" s="655" t="s">
        <v>4855</v>
      </c>
      <c r="C770" s="622" t="s">
        <v>0</v>
      </c>
      <c r="D770" s="466">
        <v>1</v>
      </c>
      <c r="E770" s="355"/>
      <c r="F770" s="492">
        <f t="shared" si="38"/>
        <v>0</v>
      </c>
    </row>
    <row r="771" spans="1:6" s="595" customFormat="1" ht="78">
      <c r="A771" s="625" t="s">
        <v>4856</v>
      </c>
      <c r="B771" s="655" t="s">
        <v>4813</v>
      </c>
      <c r="C771" s="622" t="s">
        <v>0</v>
      </c>
      <c r="D771" s="466">
        <v>3</v>
      </c>
      <c r="E771" s="355"/>
      <c r="F771" s="492">
        <f t="shared" si="38"/>
        <v>0</v>
      </c>
    </row>
    <row r="772" spans="1:6" s="595" customFormat="1" ht="39">
      <c r="A772" s="625" t="s">
        <v>4857</v>
      </c>
      <c r="B772" s="655" t="s">
        <v>4815</v>
      </c>
      <c r="C772" s="622" t="s">
        <v>0</v>
      </c>
      <c r="D772" s="466">
        <v>1</v>
      </c>
      <c r="E772" s="355"/>
      <c r="F772" s="492">
        <f t="shared" si="38"/>
        <v>0</v>
      </c>
    </row>
    <row r="773" spans="1:6" s="595" customFormat="1" ht="39">
      <c r="A773" s="625" t="s">
        <v>4858</v>
      </c>
      <c r="B773" s="655" t="s">
        <v>4817</v>
      </c>
      <c r="C773" s="622" t="s">
        <v>0</v>
      </c>
      <c r="D773" s="466">
        <v>2</v>
      </c>
      <c r="E773" s="355"/>
      <c r="F773" s="492">
        <f t="shared" si="38"/>
        <v>0</v>
      </c>
    </row>
    <row r="774" spans="1:6" s="595" customFormat="1" ht="39">
      <c r="A774" s="625" t="s">
        <v>4859</v>
      </c>
      <c r="B774" s="655" t="s">
        <v>4819</v>
      </c>
      <c r="C774" s="622" t="s">
        <v>0</v>
      </c>
      <c r="D774" s="466">
        <v>2</v>
      </c>
      <c r="E774" s="355"/>
      <c r="F774" s="492">
        <f t="shared" si="38"/>
        <v>0</v>
      </c>
    </row>
    <row r="775" spans="1:6" s="595" customFormat="1" ht="39">
      <c r="A775" s="625" t="s">
        <v>4860</v>
      </c>
      <c r="B775" s="655" t="s">
        <v>4821</v>
      </c>
      <c r="C775" s="622" t="s">
        <v>0</v>
      </c>
      <c r="D775" s="466">
        <v>2</v>
      </c>
      <c r="E775" s="355"/>
      <c r="F775" s="492">
        <f t="shared" si="38"/>
        <v>0</v>
      </c>
    </row>
    <row r="776" spans="1:6" s="595" customFormat="1" ht="39">
      <c r="A776" s="625" t="s">
        <v>4861</v>
      </c>
      <c r="B776" s="655" t="s">
        <v>4823</v>
      </c>
      <c r="C776" s="622" t="s">
        <v>0</v>
      </c>
      <c r="D776" s="466">
        <v>24</v>
      </c>
      <c r="E776" s="355"/>
      <c r="F776" s="492">
        <f t="shared" si="38"/>
        <v>0</v>
      </c>
    </row>
    <row r="777" spans="1:6" s="595" customFormat="1" ht="39">
      <c r="A777" s="625" t="s">
        <v>4862</v>
      </c>
      <c r="B777" s="655" t="s">
        <v>4863</v>
      </c>
      <c r="C777" s="622" t="s">
        <v>0</v>
      </c>
      <c r="D777" s="466">
        <v>24</v>
      </c>
      <c r="E777" s="355"/>
      <c r="F777" s="492">
        <f t="shared" si="38"/>
        <v>0</v>
      </c>
    </row>
    <row r="778" spans="1:6" s="595" customFormat="1" ht="39">
      <c r="A778" s="625" t="s">
        <v>4864</v>
      </c>
      <c r="B778" s="655" t="s">
        <v>4827</v>
      </c>
      <c r="C778" s="622" t="s">
        <v>0</v>
      </c>
      <c r="D778" s="466">
        <v>24</v>
      </c>
      <c r="E778" s="355"/>
      <c r="F778" s="492">
        <f t="shared" si="38"/>
        <v>0</v>
      </c>
    </row>
    <row r="779" spans="1:6" s="595" customFormat="1" ht="39">
      <c r="A779" s="625" t="s">
        <v>4865</v>
      </c>
      <c r="B779" s="655" t="s">
        <v>4695</v>
      </c>
      <c r="C779" s="622" t="s">
        <v>418</v>
      </c>
      <c r="D779" s="466">
        <v>1</v>
      </c>
      <c r="E779" s="355"/>
      <c r="F779" s="492">
        <f t="shared" si="38"/>
        <v>0</v>
      </c>
    </row>
    <row r="780" spans="1:6" s="595" customFormat="1" ht="52">
      <c r="A780" s="655" t="s">
        <v>4866</v>
      </c>
      <c r="B780" s="655" t="s">
        <v>4867</v>
      </c>
      <c r="C780" s="622" t="s">
        <v>418</v>
      </c>
      <c r="D780" s="466">
        <v>5</v>
      </c>
      <c r="E780" s="355"/>
      <c r="F780" s="492">
        <f t="shared" si="38"/>
        <v>0</v>
      </c>
    </row>
    <row r="781" spans="1:6" s="595" customFormat="1" ht="39">
      <c r="A781" s="655" t="s">
        <v>4868</v>
      </c>
      <c r="B781" s="655" t="s">
        <v>4869</v>
      </c>
      <c r="C781" s="622"/>
      <c r="D781" s="466"/>
      <c r="E781" s="355"/>
      <c r="F781" s="492"/>
    </row>
    <row r="782" spans="1:6" s="595" customFormat="1">
      <c r="A782" s="625"/>
      <c r="B782" s="655" t="s">
        <v>4870</v>
      </c>
      <c r="C782" s="622"/>
      <c r="D782" s="466"/>
      <c r="E782" s="355"/>
      <c r="F782" s="492"/>
    </row>
    <row r="783" spans="1:6" s="595" customFormat="1" ht="325">
      <c r="A783" s="625" t="s">
        <v>4871</v>
      </c>
      <c r="B783" s="722" t="s">
        <v>4872</v>
      </c>
      <c r="C783" s="622" t="s">
        <v>0</v>
      </c>
      <c r="D783" s="466">
        <v>1</v>
      </c>
      <c r="E783" s="355"/>
      <c r="F783" s="492">
        <f t="shared" ref="F783:F797" si="39">ROUND((D783*E783),2)</f>
        <v>0</v>
      </c>
    </row>
    <row r="784" spans="1:6" s="595" customFormat="1" ht="26">
      <c r="A784" s="625" t="s">
        <v>4873</v>
      </c>
      <c r="B784" s="655" t="s">
        <v>4874</v>
      </c>
      <c r="C784" s="622" t="s">
        <v>3505</v>
      </c>
      <c r="D784" s="466">
        <v>1</v>
      </c>
      <c r="E784" s="355"/>
      <c r="F784" s="492">
        <f t="shared" si="39"/>
        <v>0</v>
      </c>
    </row>
    <row r="785" spans="1:6" s="595" customFormat="1" ht="26">
      <c r="A785" s="625" t="s">
        <v>4875</v>
      </c>
      <c r="B785" s="655" t="s">
        <v>4876</v>
      </c>
      <c r="C785" s="622" t="s">
        <v>3505</v>
      </c>
      <c r="D785" s="466">
        <v>1</v>
      </c>
      <c r="E785" s="355"/>
      <c r="F785" s="492">
        <f t="shared" si="39"/>
        <v>0</v>
      </c>
    </row>
    <row r="786" spans="1:6" s="595" customFormat="1" ht="325">
      <c r="A786" s="625" t="s">
        <v>4877</v>
      </c>
      <c r="B786" s="722" t="s">
        <v>4878</v>
      </c>
      <c r="C786" s="622" t="s">
        <v>0</v>
      </c>
      <c r="D786" s="466">
        <v>2</v>
      </c>
      <c r="E786" s="355"/>
      <c r="F786" s="492">
        <f t="shared" si="39"/>
        <v>0</v>
      </c>
    </row>
    <row r="787" spans="1:6" s="595" customFormat="1" ht="39">
      <c r="A787" s="625" t="s">
        <v>4879</v>
      </c>
      <c r="B787" s="655" t="s">
        <v>4880</v>
      </c>
      <c r="C787" s="622" t="s">
        <v>0</v>
      </c>
      <c r="D787" s="466">
        <v>2</v>
      </c>
      <c r="E787" s="355"/>
      <c r="F787" s="492">
        <f t="shared" si="39"/>
        <v>0</v>
      </c>
    </row>
    <row r="788" spans="1:6" s="595" customFormat="1" ht="104">
      <c r="A788" s="625" t="s">
        <v>4881</v>
      </c>
      <c r="B788" s="722" t="s">
        <v>4670</v>
      </c>
      <c r="C788" s="622" t="s">
        <v>0</v>
      </c>
      <c r="D788" s="466">
        <v>2</v>
      </c>
      <c r="E788" s="355"/>
      <c r="F788" s="492">
        <f t="shared" si="39"/>
        <v>0</v>
      </c>
    </row>
    <row r="789" spans="1:6" s="595" customFormat="1" ht="91">
      <c r="A789" s="625" t="s">
        <v>4882</v>
      </c>
      <c r="B789" s="723" t="s">
        <v>4883</v>
      </c>
      <c r="C789" s="622" t="s">
        <v>0</v>
      </c>
      <c r="D789" s="466">
        <v>2</v>
      </c>
      <c r="E789" s="355"/>
      <c r="F789" s="492">
        <f t="shared" si="39"/>
        <v>0</v>
      </c>
    </row>
    <row r="790" spans="1:6" s="595" customFormat="1">
      <c r="A790" s="625" t="s">
        <v>4884</v>
      </c>
      <c r="B790" s="655" t="s">
        <v>4885</v>
      </c>
      <c r="C790" s="622" t="s">
        <v>0</v>
      </c>
      <c r="D790" s="466">
        <v>4</v>
      </c>
      <c r="E790" s="355"/>
      <c r="F790" s="492">
        <f t="shared" si="39"/>
        <v>0</v>
      </c>
    </row>
    <row r="791" spans="1:6" s="595" customFormat="1" ht="286">
      <c r="A791" s="625" t="s">
        <v>4886</v>
      </c>
      <c r="B791" s="722" t="s">
        <v>4887</v>
      </c>
      <c r="C791" s="622" t="s">
        <v>0</v>
      </c>
      <c r="D791" s="466">
        <v>1</v>
      </c>
      <c r="E791" s="355"/>
      <c r="F791" s="492">
        <f t="shared" si="39"/>
        <v>0</v>
      </c>
    </row>
    <row r="792" spans="1:6" s="595" customFormat="1" ht="104">
      <c r="A792" s="625" t="s">
        <v>4888</v>
      </c>
      <c r="B792" s="655" t="s">
        <v>4661</v>
      </c>
      <c r="C792" s="622" t="s">
        <v>0</v>
      </c>
      <c r="D792" s="466">
        <v>2</v>
      </c>
      <c r="E792" s="355"/>
      <c r="F792" s="492">
        <f t="shared" si="39"/>
        <v>0</v>
      </c>
    </row>
    <row r="793" spans="1:6" s="595" customFormat="1" ht="286">
      <c r="A793" s="625" t="s">
        <v>4889</v>
      </c>
      <c r="B793" s="722" t="s">
        <v>4890</v>
      </c>
      <c r="C793" s="622" t="s">
        <v>0</v>
      </c>
      <c r="D793" s="466">
        <v>6</v>
      </c>
      <c r="E793" s="355"/>
      <c r="F793" s="492">
        <f t="shared" si="39"/>
        <v>0</v>
      </c>
    </row>
    <row r="794" spans="1:6" s="595" customFormat="1" ht="39">
      <c r="A794" s="625" t="s">
        <v>4891</v>
      </c>
      <c r="B794" s="655" t="s">
        <v>4675</v>
      </c>
      <c r="C794" s="622" t="s">
        <v>0</v>
      </c>
      <c r="D794" s="466">
        <v>5</v>
      </c>
      <c r="E794" s="355"/>
      <c r="F794" s="492">
        <f t="shared" si="39"/>
        <v>0</v>
      </c>
    </row>
    <row r="795" spans="1:6" s="595" customFormat="1" ht="234">
      <c r="A795" s="625" t="s">
        <v>4892</v>
      </c>
      <c r="B795" s="722" t="s">
        <v>4893</v>
      </c>
      <c r="C795" s="622" t="s">
        <v>0</v>
      </c>
      <c r="D795" s="466">
        <v>1</v>
      </c>
      <c r="E795" s="355"/>
      <c r="F795" s="492">
        <f t="shared" si="39"/>
        <v>0</v>
      </c>
    </row>
    <row r="796" spans="1:6" s="595" customFormat="1" ht="39">
      <c r="A796" s="625" t="s">
        <v>4894</v>
      </c>
      <c r="B796" s="655" t="s">
        <v>4880</v>
      </c>
      <c r="C796" s="622" t="s">
        <v>0</v>
      </c>
      <c r="D796" s="466">
        <v>1</v>
      </c>
      <c r="E796" s="355"/>
      <c r="F796" s="492">
        <f t="shared" si="39"/>
        <v>0</v>
      </c>
    </row>
    <row r="797" spans="1:6" s="595" customFormat="1" ht="26">
      <c r="A797" s="625" t="s">
        <v>4895</v>
      </c>
      <c r="B797" s="655" t="s">
        <v>4896</v>
      </c>
      <c r="C797" s="622" t="s">
        <v>0</v>
      </c>
      <c r="D797" s="466">
        <v>195</v>
      </c>
      <c r="E797" s="355"/>
      <c r="F797" s="492">
        <f t="shared" si="39"/>
        <v>0</v>
      </c>
    </row>
    <row r="798" spans="1:6" s="595" customFormat="1">
      <c r="A798" s="625"/>
      <c r="B798" s="655" t="s">
        <v>4897</v>
      </c>
      <c r="C798" s="622"/>
      <c r="D798" s="466"/>
      <c r="E798" s="355"/>
      <c r="F798" s="492"/>
    </row>
    <row r="799" spans="1:6" s="595" customFormat="1" ht="143">
      <c r="A799" s="625" t="s">
        <v>4898</v>
      </c>
      <c r="B799" s="722" t="s">
        <v>4899</v>
      </c>
      <c r="C799" s="622" t="s">
        <v>0</v>
      </c>
      <c r="D799" s="466">
        <v>2</v>
      </c>
      <c r="E799" s="355"/>
      <c r="F799" s="492">
        <f t="shared" ref="F799:F817" si="40">ROUND((D799*E799),2)</f>
        <v>0</v>
      </c>
    </row>
    <row r="800" spans="1:6" s="595" customFormat="1" ht="39">
      <c r="A800" s="625" t="s">
        <v>4900</v>
      </c>
      <c r="B800" s="655" t="s">
        <v>4668</v>
      </c>
      <c r="C800" s="622" t="s">
        <v>0</v>
      </c>
      <c r="D800" s="466">
        <v>1</v>
      </c>
      <c r="E800" s="355"/>
      <c r="F800" s="492">
        <f t="shared" si="40"/>
        <v>0</v>
      </c>
    </row>
    <row r="801" spans="1:6" s="595" customFormat="1" ht="39">
      <c r="A801" s="625" t="s">
        <v>4901</v>
      </c>
      <c r="B801" s="655" t="s">
        <v>4675</v>
      </c>
      <c r="C801" s="622" t="s">
        <v>0</v>
      </c>
      <c r="D801" s="466">
        <v>1</v>
      </c>
      <c r="E801" s="355"/>
      <c r="F801" s="492">
        <f t="shared" si="40"/>
        <v>0</v>
      </c>
    </row>
    <row r="802" spans="1:6" s="595" customFormat="1" ht="377">
      <c r="A802" s="625" t="s">
        <v>4902</v>
      </c>
      <c r="B802" s="723" t="s">
        <v>4903</v>
      </c>
      <c r="C802" s="622" t="s">
        <v>0</v>
      </c>
      <c r="D802" s="466">
        <v>1</v>
      </c>
      <c r="E802" s="355"/>
      <c r="F802" s="492">
        <f t="shared" si="40"/>
        <v>0</v>
      </c>
    </row>
    <row r="803" spans="1:6" s="595" customFormat="1" ht="26">
      <c r="A803" s="625" t="s">
        <v>4904</v>
      </c>
      <c r="B803" s="655" t="s">
        <v>4905</v>
      </c>
      <c r="C803" s="622" t="s">
        <v>0</v>
      </c>
      <c r="D803" s="466">
        <v>1</v>
      </c>
      <c r="E803" s="355"/>
      <c r="F803" s="492">
        <f t="shared" si="40"/>
        <v>0</v>
      </c>
    </row>
    <row r="804" spans="1:6" s="595" customFormat="1" ht="26">
      <c r="A804" s="625" t="s">
        <v>4906</v>
      </c>
      <c r="B804" s="655" t="s">
        <v>4907</v>
      </c>
      <c r="C804" s="622" t="s">
        <v>0</v>
      </c>
      <c r="D804" s="466">
        <v>1</v>
      </c>
      <c r="E804" s="355"/>
      <c r="F804" s="492">
        <f t="shared" si="40"/>
        <v>0</v>
      </c>
    </row>
    <row r="805" spans="1:6" s="595" customFormat="1" ht="26">
      <c r="A805" s="625" t="s">
        <v>4908</v>
      </c>
      <c r="B805" s="655" t="s">
        <v>4909</v>
      </c>
      <c r="C805" s="622" t="s">
        <v>0</v>
      </c>
      <c r="D805" s="466">
        <v>300</v>
      </c>
      <c r="E805" s="355"/>
      <c r="F805" s="492">
        <f t="shared" si="40"/>
        <v>0</v>
      </c>
    </row>
    <row r="806" spans="1:6" s="595" customFormat="1" ht="26">
      <c r="A806" s="625" t="s">
        <v>4910</v>
      </c>
      <c r="B806" s="655" t="s">
        <v>4911</v>
      </c>
      <c r="C806" s="622" t="s">
        <v>0</v>
      </c>
      <c r="D806" s="466">
        <v>300</v>
      </c>
      <c r="E806" s="355"/>
      <c r="F806" s="492">
        <f t="shared" si="40"/>
        <v>0</v>
      </c>
    </row>
    <row r="807" spans="1:6" s="595" customFormat="1" ht="39">
      <c r="A807" s="625" t="s">
        <v>4912</v>
      </c>
      <c r="B807" s="655" t="s">
        <v>4913</v>
      </c>
      <c r="C807" s="622" t="s">
        <v>0</v>
      </c>
      <c r="D807" s="466">
        <v>1</v>
      </c>
      <c r="E807" s="355"/>
      <c r="F807" s="492">
        <f t="shared" si="40"/>
        <v>0</v>
      </c>
    </row>
    <row r="808" spans="1:6" s="595" customFormat="1" ht="39">
      <c r="A808" s="625" t="s">
        <v>4914</v>
      </c>
      <c r="B808" s="655" t="s">
        <v>4880</v>
      </c>
      <c r="C808" s="622" t="s">
        <v>0</v>
      </c>
      <c r="D808" s="466">
        <v>1</v>
      </c>
      <c r="E808" s="355"/>
      <c r="F808" s="492">
        <f t="shared" si="40"/>
        <v>0</v>
      </c>
    </row>
    <row r="809" spans="1:6" s="595" customFormat="1" ht="26">
      <c r="A809" s="625" t="s">
        <v>4915</v>
      </c>
      <c r="B809" s="655" t="s">
        <v>4916</v>
      </c>
      <c r="C809" s="622" t="s">
        <v>0</v>
      </c>
      <c r="D809" s="466">
        <v>10</v>
      </c>
      <c r="E809" s="355"/>
      <c r="F809" s="492">
        <f t="shared" si="40"/>
        <v>0</v>
      </c>
    </row>
    <row r="810" spans="1:6" s="595" customFormat="1" ht="26">
      <c r="A810" s="625" t="s">
        <v>4917</v>
      </c>
      <c r="B810" s="655" t="s">
        <v>4918</v>
      </c>
      <c r="C810" s="622" t="s">
        <v>0</v>
      </c>
      <c r="D810" s="466">
        <v>10</v>
      </c>
      <c r="E810" s="355"/>
      <c r="F810" s="492">
        <f t="shared" si="40"/>
        <v>0</v>
      </c>
    </row>
    <row r="811" spans="1:6" s="595" customFormat="1" ht="247">
      <c r="A811" s="625" t="s">
        <v>4919</v>
      </c>
      <c r="B811" s="722" t="s">
        <v>4920</v>
      </c>
      <c r="C811" s="622" t="s">
        <v>0</v>
      </c>
      <c r="D811" s="466">
        <v>1</v>
      </c>
      <c r="E811" s="355"/>
      <c r="F811" s="492">
        <f t="shared" si="40"/>
        <v>0</v>
      </c>
    </row>
    <row r="812" spans="1:6" s="595" customFormat="1" ht="39">
      <c r="A812" s="625" t="s">
        <v>4921</v>
      </c>
      <c r="B812" s="655" t="s">
        <v>4922</v>
      </c>
      <c r="C812" s="622" t="s">
        <v>0</v>
      </c>
      <c r="D812" s="466">
        <v>1</v>
      </c>
      <c r="E812" s="355"/>
      <c r="F812" s="492">
        <f t="shared" si="40"/>
        <v>0</v>
      </c>
    </row>
    <row r="813" spans="1:6" s="595" customFormat="1" ht="39">
      <c r="A813" s="625" t="s">
        <v>4923</v>
      </c>
      <c r="B813" s="655" t="s">
        <v>4924</v>
      </c>
      <c r="C813" s="622" t="s">
        <v>0</v>
      </c>
      <c r="D813" s="466">
        <v>1</v>
      </c>
      <c r="E813" s="355"/>
      <c r="F813" s="492">
        <f t="shared" si="40"/>
        <v>0</v>
      </c>
    </row>
    <row r="814" spans="1:6" s="595" customFormat="1" ht="182">
      <c r="A814" s="625" t="s">
        <v>4925</v>
      </c>
      <c r="B814" s="723" t="s">
        <v>4926</v>
      </c>
      <c r="C814" s="622" t="s">
        <v>0</v>
      </c>
      <c r="D814" s="466">
        <v>6</v>
      </c>
      <c r="E814" s="355"/>
      <c r="F814" s="492">
        <f t="shared" si="40"/>
        <v>0</v>
      </c>
    </row>
    <row r="815" spans="1:6" s="595" customFormat="1" ht="39">
      <c r="A815" s="625" t="s">
        <v>4927</v>
      </c>
      <c r="B815" s="655" t="s">
        <v>4675</v>
      </c>
      <c r="C815" s="622" t="s">
        <v>0</v>
      </c>
      <c r="D815" s="466">
        <v>6</v>
      </c>
      <c r="E815" s="355"/>
      <c r="F815" s="492">
        <f t="shared" si="40"/>
        <v>0</v>
      </c>
    </row>
    <row r="816" spans="1:6" s="595" customFormat="1" ht="26">
      <c r="A816" s="625" t="s">
        <v>4928</v>
      </c>
      <c r="B816" s="655" t="s">
        <v>4929</v>
      </c>
      <c r="C816" s="622" t="s">
        <v>0</v>
      </c>
      <c r="D816" s="466">
        <v>6</v>
      </c>
      <c r="E816" s="355"/>
      <c r="F816" s="492">
        <f t="shared" si="40"/>
        <v>0</v>
      </c>
    </row>
    <row r="817" spans="1:6" s="595" customFormat="1" ht="65">
      <c r="A817" s="655" t="s">
        <v>4930</v>
      </c>
      <c r="B817" s="655" t="s">
        <v>4931</v>
      </c>
      <c r="C817" s="622" t="s">
        <v>3505</v>
      </c>
      <c r="D817" s="466">
        <v>1</v>
      </c>
      <c r="E817" s="355"/>
      <c r="F817" s="492">
        <f t="shared" si="40"/>
        <v>0</v>
      </c>
    </row>
    <row r="818" spans="1:6" s="714" customFormat="1" ht="26">
      <c r="A818" s="995" t="s">
        <v>4932</v>
      </c>
      <c r="B818" s="611" t="s">
        <v>4933</v>
      </c>
      <c r="C818" s="649"/>
      <c r="D818" s="649"/>
      <c r="E818" s="650"/>
      <c r="F818" s="713">
        <f>SUM(F819:F856)</f>
        <v>0</v>
      </c>
    </row>
    <row r="819" spans="1:6" s="595" customFormat="1" ht="65">
      <c r="A819" s="652" t="s">
        <v>4934</v>
      </c>
      <c r="B819" s="652" t="s">
        <v>4935</v>
      </c>
      <c r="C819" s="654"/>
      <c r="D819" s="560"/>
      <c r="E819" s="509"/>
      <c r="F819" s="510"/>
    </row>
    <row r="820" spans="1:6" s="595" customFormat="1">
      <c r="A820" s="625" t="s">
        <v>4936</v>
      </c>
      <c r="B820" s="655" t="s">
        <v>4937</v>
      </c>
      <c r="C820" s="622" t="s">
        <v>0</v>
      </c>
      <c r="D820" s="466">
        <v>1</v>
      </c>
      <c r="E820" s="355"/>
      <c r="F820" s="492">
        <f t="shared" ref="F820:F827" si="41">ROUND((D820*E820),2)</f>
        <v>0</v>
      </c>
    </row>
    <row r="821" spans="1:6" s="595" customFormat="1">
      <c r="A821" s="625" t="s">
        <v>4938</v>
      </c>
      <c r="B821" s="655" t="s">
        <v>4939</v>
      </c>
      <c r="C821" s="622" t="s">
        <v>0</v>
      </c>
      <c r="D821" s="466">
        <v>4</v>
      </c>
      <c r="E821" s="355"/>
      <c r="F821" s="492">
        <f t="shared" si="41"/>
        <v>0</v>
      </c>
    </row>
    <row r="822" spans="1:6" s="595" customFormat="1">
      <c r="A822" s="625" t="s">
        <v>4940</v>
      </c>
      <c r="B822" s="655" t="s">
        <v>4941</v>
      </c>
      <c r="C822" s="622" t="s">
        <v>0</v>
      </c>
      <c r="D822" s="466">
        <v>4</v>
      </c>
      <c r="E822" s="355"/>
      <c r="F822" s="492">
        <f t="shared" si="41"/>
        <v>0</v>
      </c>
    </row>
    <row r="823" spans="1:6" s="595" customFormat="1">
      <c r="A823" s="625" t="s">
        <v>4942</v>
      </c>
      <c r="B823" s="655" t="s">
        <v>4943</v>
      </c>
      <c r="C823" s="622" t="s">
        <v>0</v>
      </c>
      <c r="D823" s="466">
        <v>1</v>
      </c>
      <c r="E823" s="355"/>
      <c r="F823" s="492">
        <f t="shared" si="41"/>
        <v>0</v>
      </c>
    </row>
    <row r="824" spans="1:6" s="595" customFormat="1">
      <c r="A824" s="625" t="s">
        <v>4944</v>
      </c>
      <c r="B824" s="655" t="s">
        <v>4945</v>
      </c>
      <c r="C824" s="622" t="s">
        <v>0</v>
      </c>
      <c r="D824" s="466">
        <v>1</v>
      </c>
      <c r="E824" s="355"/>
      <c r="F824" s="492">
        <f t="shared" si="41"/>
        <v>0</v>
      </c>
    </row>
    <row r="825" spans="1:6" s="595" customFormat="1">
      <c r="A825" s="625" t="s">
        <v>4946</v>
      </c>
      <c r="B825" s="655" t="s">
        <v>4947</v>
      </c>
      <c r="C825" s="622" t="s">
        <v>0</v>
      </c>
      <c r="D825" s="466">
        <v>1</v>
      </c>
      <c r="E825" s="355"/>
      <c r="F825" s="492">
        <f t="shared" si="41"/>
        <v>0</v>
      </c>
    </row>
    <row r="826" spans="1:6" s="595" customFormat="1">
      <c r="A826" s="625" t="s">
        <v>4948</v>
      </c>
      <c r="B826" s="655" t="s">
        <v>4949</v>
      </c>
      <c r="C826" s="622" t="s">
        <v>0</v>
      </c>
      <c r="D826" s="466">
        <v>2</v>
      </c>
      <c r="E826" s="355"/>
      <c r="F826" s="492">
        <f t="shared" si="41"/>
        <v>0</v>
      </c>
    </row>
    <row r="827" spans="1:6" s="595" customFormat="1" ht="39">
      <c r="A827" s="625" t="s">
        <v>4950</v>
      </c>
      <c r="B827" s="655" t="s">
        <v>4951</v>
      </c>
      <c r="C827" s="622" t="s">
        <v>1638</v>
      </c>
      <c r="D827" s="466">
        <v>200</v>
      </c>
      <c r="E827" s="355"/>
      <c r="F827" s="492">
        <f t="shared" si="41"/>
        <v>0</v>
      </c>
    </row>
    <row r="828" spans="1:6" s="595" customFormat="1" ht="65">
      <c r="A828" s="655" t="s">
        <v>4952</v>
      </c>
      <c r="B828" s="655" t="s">
        <v>4953</v>
      </c>
      <c r="C828" s="622"/>
      <c r="D828" s="466"/>
      <c r="E828" s="355"/>
      <c r="F828" s="492"/>
    </row>
    <row r="829" spans="1:6" s="595" customFormat="1" ht="52">
      <c r="A829" s="625" t="s">
        <v>4954</v>
      </c>
      <c r="B829" s="655" t="s">
        <v>4955</v>
      </c>
      <c r="C829" s="622" t="s">
        <v>0</v>
      </c>
      <c r="D829" s="466">
        <v>1</v>
      </c>
      <c r="E829" s="355"/>
      <c r="F829" s="492">
        <f t="shared" ref="F829:F835" si="42">ROUND((D829*E829),2)</f>
        <v>0</v>
      </c>
    </row>
    <row r="830" spans="1:6" s="595" customFormat="1">
      <c r="A830" s="625" t="s">
        <v>4956</v>
      </c>
      <c r="B830" s="655" t="s">
        <v>4957</v>
      </c>
      <c r="C830" s="622" t="s">
        <v>0</v>
      </c>
      <c r="D830" s="466">
        <v>3</v>
      </c>
      <c r="E830" s="355"/>
      <c r="F830" s="492">
        <f t="shared" si="42"/>
        <v>0</v>
      </c>
    </row>
    <row r="831" spans="1:6" s="595" customFormat="1">
      <c r="A831" s="625" t="s">
        <v>4958</v>
      </c>
      <c r="B831" s="655" t="s">
        <v>4959</v>
      </c>
      <c r="C831" s="622" t="s">
        <v>0</v>
      </c>
      <c r="D831" s="466">
        <v>2</v>
      </c>
      <c r="E831" s="355"/>
      <c r="F831" s="492">
        <f t="shared" si="42"/>
        <v>0</v>
      </c>
    </row>
    <row r="832" spans="1:6" s="595" customFormat="1">
      <c r="A832" s="625" t="s">
        <v>4960</v>
      </c>
      <c r="B832" s="655" t="s">
        <v>4961</v>
      </c>
      <c r="C832" s="622" t="s">
        <v>0</v>
      </c>
      <c r="D832" s="466">
        <v>1</v>
      </c>
      <c r="E832" s="355"/>
      <c r="F832" s="492">
        <f t="shared" si="42"/>
        <v>0</v>
      </c>
    </row>
    <row r="833" spans="1:6" s="595" customFormat="1">
      <c r="A833" s="625" t="s">
        <v>4962</v>
      </c>
      <c r="B833" s="655" t="s">
        <v>4963</v>
      </c>
      <c r="C833" s="622" t="s">
        <v>0</v>
      </c>
      <c r="D833" s="466">
        <v>1</v>
      </c>
      <c r="E833" s="355"/>
      <c r="F833" s="492">
        <f t="shared" si="42"/>
        <v>0</v>
      </c>
    </row>
    <row r="834" spans="1:6" s="595" customFormat="1">
      <c r="A834" s="625" t="s">
        <v>4964</v>
      </c>
      <c r="B834" s="655" t="s">
        <v>4965</v>
      </c>
      <c r="C834" s="622" t="s">
        <v>0</v>
      </c>
      <c r="D834" s="466">
        <v>1</v>
      </c>
      <c r="E834" s="355"/>
      <c r="F834" s="492">
        <f t="shared" si="42"/>
        <v>0</v>
      </c>
    </row>
    <row r="835" spans="1:6" s="595" customFormat="1" ht="26">
      <c r="A835" s="625" t="s">
        <v>4966</v>
      </c>
      <c r="B835" s="655" t="s">
        <v>4967</v>
      </c>
      <c r="C835" s="622" t="s">
        <v>0</v>
      </c>
      <c r="D835" s="466">
        <v>1</v>
      </c>
      <c r="E835" s="355"/>
      <c r="F835" s="492">
        <f t="shared" si="42"/>
        <v>0</v>
      </c>
    </row>
    <row r="836" spans="1:6" s="595" customFormat="1" ht="65">
      <c r="A836" s="655" t="s">
        <v>4968</v>
      </c>
      <c r="B836" s="655" t="s">
        <v>4969</v>
      </c>
      <c r="C836" s="622"/>
      <c r="D836" s="466"/>
      <c r="E836" s="355"/>
      <c r="F836" s="492"/>
    </row>
    <row r="837" spans="1:6" s="595" customFormat="1" ht="39">
      <c r="A837" s="625" t="s">
        <v>4970</v>
      </c>
      <c r="B837" s="655" t="s">
        <v>4971</v>
      </c>
      <c r="C837" s="622" t="s">
        <v>0</v>
      </c>
      <c r="D837" s="466">
        <v>40</v>
      </c>
      <c r="E837" s="355"/>
      <c r="F837" s="492">
        <f t="shared" ref="F837:F843" si="43">ROUND((D837*E837),2)</f>
        <v>0</v>
      </c>
    </row>
    <row r="838" spans="1:6" s="595" customFormat="1" ht="39">
      <c r="A838" s="625" t="s">
        <v>4972</v>
      </c>
      <c r="B838" s="655" t="s">
        <v>4973</v>
      </c>
      <c r="C838" s="622" t="s">
        <v>0</v>
      </c>
      <c r="D838" s="466">
        <v>1</v>
      </c>
      <c r="E838" s="355"/>
      <c r="F838" s="492">
        <f t="shared" si="43"/>
        <v>0</v>
      </c>
    </row>
    <row r="839" spans="1:6" s="595" customFormat="1" ht="39">
      <c r="A839" s="625" t="s">
        <v>4974</v>
      </c>
      <c r="B839" s="655" t="s">
        <v>4975</v>
      </c>
      <c r="C839" s="622" t="s">
        <v>0</v>
      </c>
      <c r="D839" s="466">
        <v>3</v>
      </c>
      <c r="E839" s="355"/>
      <c r="F839" s="492">
        <f t="shared" si="43"/>
        <v>0</v>
      </c>
    </row>
    <row r="840" spans="1:6" s="595" customFormat="1" ht="39">
      <c r="A840" s="625" t="s">
        <v>4976</v>
      </c>
      <c r="B840" s="655" t="s">
        <v>4977</v>
      </c>
      <c r="C840" s="622" t="s">
        <v>0</v>
      </c>
      <c r="D840" s="466">
        <v>17</v>
      </c>
      <c r="E840" s="355"/>
      <c r="F840" s="492">
        <f t="shared" si="43"/>
        <v>0</v>
      </c>
    </row>
    <row r="841" spans="1:6" s="595" customFormat="1" ht="39">
      <c r="A841" s="625" t="s">
        <v>4978</v>
      </c>
      <c r="B841" s="655" t="s">
        <v>4979</v>
      </c>
      <c r="C841" s="622" t="s">
        <v>0</v>
      </c>
      <c r="D841" s="466">
        <v>6</v>
      </c>
      <c r="E841" s="355"/>
      <c r="F841" s="492">
        <f t="shared" si="43"/>
        <v>0</v>
      </c>
    </row>
    <row r="842" spans="1:6" s="595" customFormat="1" ht="39">
      <c r="A842" s="625" t="s">
        <v>4980</v>
      </c>
      <c r="B842" s="655" t="s">
        <v>4981</v>
      </c>
      <c r="C842" s="622" t="s">
        <v>0</v>
      </c>
      <c r="D842" s="466">
        <v>5</v>
      </c>
      <c r="E842" s="355"/>
      <c r="F842" s="492">
        <f t="shared" si="43"/>
        <v>0</v>
      </c>
    </row>
    <row r="843" spans="1:6" s="595" customFormat="1" ht="26">
      <c r="A843" s="625" t="s">
        <v>4982</v>
      </c>
      <c r="B843" s="655" t="s">
        <v>4983</v>
      </c>
      <c r="C843" s="622" t="s">
        <v>0</v>
      </c>
      <c r="D843" s="466">
        <v>10</v>
      </c>
      <c r="E843" s="355"/>
      <c r="F843" s="492">
        <f t="shared" si="43"/>
        <v>0</v>
      </c>
    </row>
    <row r="844" spans="1:6" s="595" customFormat="1" ht="52">
      <c r="A844" s="655" t="s">
        <v>4984</v>
      </c>
      <c r="B844" s="655" t="s">
        <v>4985</v>
      </c>
      <c r="C844" s="622"/>
      <c r="D844" s="466"/>
      <c r="E844" s="355"/>
      <c r="F844" s="492"/>
    </row>
    <row r="845" spans="1:6" s="595" customFormat="1" ht="52">
      <c r="A845" s="625" t="s">
        <v>4986</v>
      </c>
      <c r="B845" s="351" t="s">
        <v>4025</v>
      </c>
      <c r="C845" s="622" t="s">
        <v>1638</v>
      </c>
      <c r="D845" s="466">
        <v>350</v>
      </c>
      <c r="E845" s="355"/>
      <c r="F845" s="492">
        <f>ROUND((D845*E845),2)</f>
        <v>0</v>
      </c>
    </row>
    <row r="846" spans="1:6" s="595" customFormat="1" ht="52">
      <c r="A846" s="625" t="s">
        <v>4987</v>
      </c>
      <c r="B846" s="351" t="s">
        <v>4029</v>
      </c>
      <c r="C846" s="622" t="s">
        <v>1638</v>
      </c>
      <c r="D846" s="466">
        <v>100</v>
      </c>
      <c r="E846" s="355"/>
      <c r="F846" s="492">
        <f>ROUND((D846*E846),2)</f>
        <v>0</v>
      </c>
    </row>
    <row r="847" spans="1:6" s="595" customFormat="1" ht="78">
      <c r="A847" s="655" t="s">
        <v>4988</v>
      </c>
      <c r="B847" s="655" t="s">
        <v>4989</v>
      </c>
      <c r="C847" s="622" t="s">
        <v>0</v>
      </c>
      <c r="D847" s="466">
        <v>55</v>
      </c>
      <c r="E847" s="355"/>
      <c r="F847" s="492">
        <f>ROUND((D847*E847),2)</f>
        <v>0</v>
      </c>
    </row>
    <row r="848" spans="1:6" s="595" customFormat="1" ht="52">
      <c r="A848" s="655" t="s">
        <v>4990</v>
      </c>
      <c r="B848" s="655" t="s">
        <v>4991</v>
      </c>
      <c r="C848" s="622"/>
      <c r="D848" s="466"/>
      <c r="E848" s="355"/>
      <c r="F848" s="492"/>
    </row>
    <row r="849" spans="1:6" s="595" customFormat="1" ht="39">
      <c r="A849" s="625" t="s">
        <v>4992</v>
      </c>
      <c r="B849" s="655" t="s">
        <v>4993</v>
      </c>
      <c r="C849" s="622" t="s">
        <v>1638</v>
      </c>
      <c r="D849" s="466">
        <v>300</v>
      </c>
      <c r="E849" s="355"/>
      <c r="F849" s="492">
        <f>ROUND((D849*E849),2)</f>
        <v>0</v>
      </c>
    </row>
    <row r="850" spans="1:6" s="595" customFormat="1" ht="39">
      <c r="A850" s="625" t="s">
        <v>4994</v>
      </c>
      <c r="B850" s="655" t="s">
        <v>4995</v>
      </c>
      <c r="C850" s="622" t="s">
        <v>1638</v>
      </c>
      <c r="D850" s="466">
        <v>1200</v>
      </c>
      <c r="E850" s="355"/>
      <c r="F850" s="492">
        <f>ROUND((D850*E850),2)</f>
        <v>0</v>
      </c>
    </row>
    <row r="851" spans="1:6" s="595" customFormat="1" ht="156">
      <c r="A851" s="655" t="s">
        <v>4996</v>
      </c>
      <c r="B851" s="655" t="s">
        <v>4997</v>
      </c>
      <c r="C851" s="622" t="s">
        <v>418</v>
      </c>
      <c r="D851" s="466">
        <v>50</v>
      </c>
      <c r="E851" s="355"/>
      <c r="F851" s="492">
        <f>ROUND((D851*E851),2)</f>
        <v>0</v>
      </c>
    </row>
    <row r="852" spans="1:6" s="595" customFormat="1" ht="33" customHeight="1">
      <c r="A852" s="655" t="s">
        <v>4998</v>
      </c>
      <c r="B852" s="655" t="s">
        <v>4541</v>
      </c>
      <c r="C852" s="622"/>
      <c r="D852" s="466"/>
      <c r="E852" s="355"/>
      <c r="F852" s="492"/>
    </row>
    <row r="853" spans="1:6" s="595" customFormat="1" ht="52">
      <c r="A853" s="625" t="s">
        <v>4999</v>
      </c>
      <c r="B853" s="655" t="s">
        <v>5000</v>
      </c>
      <c r="C853" s="622" t="s">
        <v>418</v>
      </c>
      <c r="D853" s="466">
        <v>1</v>
      </c>
      <c r="E853" s="355"/>
      <c r="F853" s="492">
        <f>ROUND((D853*E853),2)</f>
        <v>0</v>
      </c>
    </row>
    <row r="854" spans="1:6" s="595" customFormat="1" ht="26">
      <c r="A854" s="625" t="s">
        <v>5001</v>
      </c>
      <c r="B854" s="655" t="s">
        <v>5002</v>
      </c>
      <c r="C854" s="622" t="s">
        <v>418</v>
      </c>
      <c r="D854" s="466">
        <v>1</v>
      </c>
      <c r="E854" s="355"/>
      <c r="F854" s="492">
        <f>ROUND((D854*E854),2)</f>
        <v>0</v>
      </c>
    </row>
    <row r="855" spans="1:6" s="595" customFormat="1" ht="39">
      <c r="A855" s="625" t="s">
        <v>5003</v>
      </c>
      <c r="B855" s="655" t="s">
        <v>5004</v>
      </c>
      <c r="C855" s="622" t="s">
        <v>418</v>
      </c>
      <c r="D855" s="466">
        <v>1</v>
      </c>
      <c r="E855" s="355"/>
      <c r="F855" s="492">
        <f>ROUND((D855*E855),2)</f>
        <v>0</v>
      </c>
    </row>
    <row r="856" spans="1:6" s="595" customFormat="1" ht="26">
      <c r="A856" s="625" t="s">
        <v>5005</v>
      </c>
      <c r="B856" s="655" t="s">
        <v>5006</v>
      </c>
      <c r="C856" s="622" t="s">
        <v>418</v>
      </c>
      <c r="D856" s="466">
        <v>1</v>
      </c>
      <c r="E856" s="355"/>
      <c r="F856" s="492">
        <f>ROUND((D856*E856),2)</f>
        <v>0</v>
      </c>
    </row>
    <row r="857" spans="1:6" s="714" customFormat="1">
      <c r="A857" s="995" t="s">
        <v>5007</v>
      </c>
      <c r="B857" s="611" t="s">
        <v>5008</v>
      </c>
      <c r="C857" s="649"/>
      <c r="D857" s="649"/>
      <c r="E857" s="650"/>
      <c r="F857" s="713">
        <f>SUM(F858:F876)</f>
        <v>0</v>
      </c>
    </row>
    <row r="858" spans="1:6" s="595" customFormat="1" ht="288.75" customHeight="1">
      <c r="A858" s="652" t="s">
        <v>5009</v>
      </c>
      <c r="B858" s="652" t="s">
        <v>5010</v>
      </c>
      <c r="C858" s="654" t="s">
        <v>0</v>
      </c>
      <c r="D858" s="560">
        <v>1</v>
      </c>
      <c r="E858" s="509"/>
      <c r="F858" s="510">
        <f t="shared" ref="F858:F870" si="44">ROUND((D858*E858),2)</f>
        <v>0</v>
      </c>
    </row>
    <row r="859" spans="1:6" s="595" customFormat="1" ht="403">
      <c r="A859" s="655" t="s">
        <v>5011</v>
      </c>
      <c r="B859" s="655" t="s">
        <v>5012</v>
      </c>
      <c r="C859" s="622" t="s">
        <v>0</v>
      </c>
      <c r="D859" s="466">
        <v>1</v>
      </c>
      <c r="E859" s="355"/>
      <c r="F859" s="492">
        <f t="shared" si="44"/>
        <v>0</v>
      </c>
    </row>
    <row r="860" spans="1:6" s="595" customFormat="1" ht="325">
      <c r="A860" s="655" t="s">
        <v>5013</v>
      </c>
      <c r="B860" s="655" t="s">
        <v>5014</v>
      </c>
      <c r="C860" s="622" t="s">
        <v>0</v>
      </c>
      <c r="D860" s="466">
        <v>1</v>
      </c>
      <c r="E860" s="355"/>
      <c r="F860" s="492">
        <f t="shared" si="44"/>
        <v>0</v>
      </c>
    </row>
    <row r="861" spans="1:6" s="595" customFormat="1" ht="325">
      <c r="A861" s="655" t="s">
        <v>5015</v>
      </c>
      <c r="B861" s="655" t="s">
        <v>5016</v>
      </c>
      <c r="C861" s="622" t="s">
        <v>0</v>
      </c>
      <c r="D861" s="466">
        <v>1</v>
      </c>
      <c r="E861" s="355"/>
      <c r="F861" s="492">
        <f t="shared" si="44"/>
        <v>0</v>
      </c>
    </row>
    <row r="862" spans="1:6" s="595" customFormat="1" ht="234">
      <c r="A862" s="655" t="s">
        <v>5017</v>
      </c>
      <c r="B862" s="655" t="s">
        <v>5018</v>
      </c>
      <c r="C862" s="622" t="s">
        <v>0</v>
      </c>
      <c r="D862" s="466">
        <v>1</v>
      </c>
      <c r="E862" s="355"/>
      <c r="F862" s="492">
        <f t="shared" si="44"/>
        <v>0</v>
      </c>
    </row>
    <row r="863" spans="1:6" s="595" customFormat="1" ht="195">
      <c r="A863" s="655" t="s">
        <v>5019</v>
      </c>
      <c r="B863" s="655" t="s">
        <v>5020</v>
      </c>
      <c r="C863" s="622" t="s">
        <v>0</v>
      </c>
      <c r="D863" s="466">
        <v>1</v>
      </c>
      <c r="E863" s="355"/>
      <c r="F863" s="492">
        <f t="shared" si="44"/>
        <v>0</v>
      </c>
    </row>
    <row r="864" spans="1:6" s="595" customFormat="1" ht="169">
      <c r="A864" s="655" t="s">
        <v>5021</v>
      </c>
      <c r="B864" s="655" t="s">
        <v>5022</v>
      </c>
      <c r="C864" s="622" t="s">
        <v>0</v>
      </c>
      <c r="D864" s="466">
        <v>1</v>
      </c>
      <c r="E864" s="355"/>
      <c r="F864" s="492">
        <f t="shared" si="44"/>
        <v>0</v>
      </c>
    </row>
    <row r="865" spans="1:6" s="595" customFormat="1" ht="104">
      <c r="A865" s="655" t="s">
        <v>5023</v>
      </c>
      <c r="B865" s="655" t="s">
        <v>5024</v>
      </c>
      <c r="C865" s="622" t="s">
        <v>0</v>
      </c>
      <c r="D865" s="466">
        <v>4</v>
      </c>
      <c r="E865" s="355"/>
      <c r="F865" s="492">
        <f t="shared" si="44"/>
        <v>0</v>
      </c>
    </row>
    <row r="866" spans="1:6" s="595" customFormat="1" ht="117">
      <c r="A866" s="655" t="s">
        <v>5025</v>
      </c>
      <c r="B866" s="655" t="s">
        <v>5026</v>
      </c>
      <c r="C866" s="622" t="s">
        <v>0</v>
      </c>
      <c r="D866" s="466">
        <v>6</v>
      </c>
      <c r="E866" s="355"/>
      <c r="F866" s="492">
        <f t="shared" si="44"/>
        <v>0</v>
      </c>
    </row>
    <row r="867" spans="1:6" s="595" customFormat="1" ht="169">
      <c r="A867" s="655" t="s">
        <v>5027</v>
      </c>
      <c r="B867" s="655" t="s">
        <v>5028</v>
      </c>
      <c r="C867" s="622" t="s">
        <v>0</v>
      </c>
      <c r="D867" s="466">
        <v>3</v>
      </c>
      <c r="E867" s="355"/>
      <c r="F867" s="492">
        <f t="shared" si="44"/>
        <v>0</v>
      </c>
    </row>
    <row r="868" spans="1:6" s="595" customFormat="1" ht="91">
      <c r="A868" s="655" t="s">
        <v>5029</v>
      </c>
      <c r="B868" s="351" t="s">
        <v>5030</v>
      </c>
      <c r="C868" s="622" t="s">
        <v>0</v>
      </c>
      <c r="D868" s="466">
        <v>14</v>
      </c>
      <c r="E868" s="355"/>
      <c r="F868" s="492">
        <f t="shared" si="44"/>
        <v>0</v>
      </c>
    </row>
    <row r="869" spans="1:6" s="595" customFormat="1" ht="104">
      <c r="A869" s="655" t="s">
        <v>5031</v>
      </c>
      <c r="B869" s="351" t="s">
        <v>5032</v>
      </c>
      <c r="C869" s="622" t="s">
        <v>0</v>
      </c>
      <c r="D869" s="466">
        <v>14</v>
      </c>
      <c r="E869" s="355"/>
      <c r="F869" s="492">
        <f t="shared" si="44"/>
        <v>0</v>
      </c>
    </row>
    <row r="870" spans="1:6" s="595" customFormat="1" ht="104">
      <c r="A870" s="655" t="s">
        <v>5033</v>
      </c>
      <c r="B870" s="351" t="s">
        <v>5034</v>
      </c>
      <c r="C870" s="622" t="s">
        <v>0</v>
      </c>
      <c r="D870" s="466">
        <v>330</v>
      </c>
      <c r="E870" s="355"/>
      <c r="F870" s="492">
        <f t="shared" si="44"/>
        <v>0</v>
      </c>
    </row>
    <row r="871" spans="1:6" s="595" customFormat="1">
      <c r="A871" s="655" t="s">
        <v>5035</v>
      </c>
      <c r="B871" s="655" t="s">
        <v>5036</v>
      </c>
      <c r="C871" s="622"/>
      <c r="D871" s="466"/>
      <c r="E871" s="355"/>
      <c r="F871" s="492"/>
    </row>
    <row r="872" spans="1:6" s="595" customFormat="1" ht="52">
      <c r="A872" s="625" t="s">
        <v>5037</v>
      </c>
      <c r="B872" s="655" t="s">
        <v>5038</v>
      </c>
      <c r="C872" s="622" t="s">
        <v>418</v>
      </c>
      <c r="D872" s="466">
        <v>1</v>
      </c>
      <c r="E872" s="355"/>
      <c r="F872" s="492">
        <f>ROUND((D872*E872),2)</f>
        <v>0</v>
      </c>
    </row>
    <row r="873" spans="1:6" s="595" customFormat="1" ht="52">
      <c r="A873" s="625" t="s">
        <v>5039</v>
      </c>
      <c r="B873" s="655" t="s">
        <v>5040</v>
      </c>
      <c r="C873" s="622" t="s">
        <v>418</v>
      </c>
      <c r="D873" s="466">
        <v>1</v>
      </c>
      <c r="E873" s="355"/>
      <c r="F873" s="492">
        <f>ROUND((D873*E873),2)</f>
        <v>0</v>
      </c>
    </row>
    <row r="874" spans="1:6" s="595" customFormat="1" ht="39">
      <c r="A874" s="625" t="s">
        <v>5041</v>
      </c>
      <c r="B874" s="655" t="s">
        <v>5042</v>
      </c>
      <c r="C874" s="622" t="s">
        <v>418</v>
      </c>
      <c r="D874" s="466">
        <v>1</v>
      </c>
      <c r="E874" s="355"/>
      <c r="F874" s="492">
        <f>ROUND((D874*E874),2)</f>
        <v>0</v>
      </c>
    </row>
    <row r="875" spans="1:6" s="595" customFormat="1" ht="26">
      <c r="A875" s="625" t="s">
        <v>5043</v>
      </c>
      <c r="B875" s="655" t="s">
        <v>5044</v>
      </c>
      <c r="C875" s="622" t="s">
        <v>418</v>
      </c>
      <c r="D875" s="466">
        <v>1</v>
      </c>
      <c r="E875" s="355"/>
      <c r="F875" s="492">
        <f>ROUND((D875*E875),2)</f>
        <v>0</v>
      </c>
    </row>
    <row r="876" spans="1:6" s="595" customFormat="1" ht="26">
      <c r="A876" s="724" t="s">
        <v>5045</v>
      </c>
      <c r="B876" s="702" t="s">
        <v>5046</v>
      </c>
      <c r="C876" s="704" t="s">
        <v>418</v>
      </c>
      <c r="D876" s="572">
        <v>1</v>
      </c>
      <c r="E876" s="504"/>
      <c r="F876" s="548">
        <f>ROUND((D876*E876),2)</f>
        <v>0</v>
      </c>
    </row>
    <row r="877" spans="1:6" s="714" customFormat="1">
      <c r="A877" s="995" t="s">
        <v>5047</v>
      </c>
      <c r="B877" s="611" t="s">
        <v>5048</v>
      </c>
      <c r="C877" s="649"/>
      <c r="D877" s="649"/>
      <c r="E877" s="650"/>
      <c r="F877" s="713">
        <f>SUM(F878:F895)</f>
        <v>0</v>
      </c>
    </row>
    <row r="878" spans="1:6" s="595" customFormat="1" ht="312">
      <c r="A878" s="652" t="s">
        <v>5049</v>
      </c>
      <c r="B878" s="652" t="s">
        <v>5050</v>
      </c>
      <c r="C878" s="654" t="s">
        <v>0</v>
      </c>
      <c r="D878" s="560">
        <v>1</v>
      </c>
      <c r="E878" s="509"/>
      <c r="F878" s="510">
        <f t="shared" ref="F878:F883" si="45">ROUND((D878*E878),2)</f>
        <v>0</v>
      </c>
    </row>
    <row r="879" spans="1:6" s="595" customFormat="1" ht="351">
      <c r="A879" s="655" t="s">
        <v>5051</v>
      </c>
      <c r="B879" s="655" t="s">
        <v>5052</v>
      </c>
      <c r="C879" s="622" t="s">
        <v>0</v>
      </c>
      <c r="D879" s="466">
        <v>1</v>
      </c>
      <c r="E879" s="355"/>
      <c r="F879" s="492">
        <f t="shared" si="45"/>
        <v>0</v>
      </c>
    </row>
    <row r="880" spans="1:6" s="595" customFormat="1" ht="26">
      <c r="A880" s="655" t="s">
        <v>5053</v>
      </c>
      <c r="B880" s="655" t="s">
        <v>5054</v>
      </c>
      <c r="C880" s="622" t="s">
        <v>0</v>
      </c>
      <c r="D880" s="466">
        <v>1</v>
      </c>
      <c r="E880" s="355"/>
      <c r="F880" s="492">
        <f t="shared" si="45"/>
        <v>0</v>
      </c>
    </row>
    <row r="881" spans="1:6" s="595" customFormat="1" ht="65">
      <c r="A881" s="655" t="s">
        <v>5055</v>
      </c>
      <c r="B881" s="655" t="s">
        <v>5056</v>
      </c>
      <c r="C881" s="622" t="s">
        <v>0</v>
      </c>
      <c r="D881" s="466">
        <v>8</v>
      </c>
      <c r="E881" s="355"/>
      <c r="F881" s="492">
        <f t="shared" si="45"/>
        <v>0</v>
      </c>
    </row>
    <row r="882" spans="1:6" s="595" customFormat="1" ht="403">
      <c r="A882" s="655" t="s">
        <v>5057</v>
      </c>
      <c r="B882" s="655" t="s">
        <v>5058</v>
      </c>
      <c r="C882" s="622" t="s">
        <v>0</v>
      </c>
      <c r="D882" s="466">
        <v>9</v>
      </c>
      <c r="E882" s="355"/>
      <c r="F882" s="492">
        <f t="shared" si="45"/>
        <v>0</v>
      </c>
    </row>
    <row r="883" spans="1:6" s="595" customFormat="1" ht="403">
      <c r="A883" s="655" t="s">
        <v>5059</v>
      </c>
      <c r="B883" s="655" t="s">
        <v>5060</v>
      </c>
      <c r="C883" s="622" t="s">
        <v>0</v>
      </c>
      <c r="D883" s="466">
        <v>7</v>
      </c>
      <c r="E883" s="355"/>
      <c r="F883" s="492">
        <f t="shared" si="45"/>
        <v>0</v>
      </c>
    </row>
    <row r="884" spans="1:6" s="595" customFormat="1" ht="299">
      <c r="A884" s="655" t="s">
        <v>5061</v>
      </c>
      <c r="B884" s="351" t="s">
        <v>5062</v>
      </c>
      <c r="C884" s="622"/>
      <c r="D884" s="466"/>
      <c r="E884" s="355"/>
      <c r="F884" s="492"/>
    </row>
    <row r="885" spans="1:6" s="595" customFormat="1" ht="91">
      <c r="A885" s="655"/>
      <c r="B885" s="664" t="s">
        <v>5063</v>
      </c>
      <c r="C885" s="622" t="s">
        <v>0</v>
      </c>
      <c r="D885" s="466">
        <v>61</v>
      </c>
      <c r="E885" s="355"/>
      <c r="F885" s="492">
        <f t="shared" ref="F885:F895" si="46">ROUND((D885*E885),2)</f>
        <v>0</v>
      </c>
    </row>
    <row r="886" spans="1:6" s="595" customFormat="1" ht="78">
      <c r="A886" s="655" t="s">
        <v>5064</v>
      </c>
      <c r="B886" s="351" t="s">
        <v>5065</v>
      </c>
      <c r="C886" s="622" t="s">
        <v>1638</v>
      </c>
      <c r="D886" s="466">
        <v>5000</v>
      </c>
      <c r="E886" s="355"/>
      <c r="F886" s="492">
        <f t="shared" si="46"/>
        <v>0</v>
      </c>
    </row>
    <row r="887" spans="1:6" s="595" customFormat="1" ht="78">
      <c r="A887" s="655" t="s">
        <v>5066</v>
      </c>
      <c r="B887" s="351" t="s">
        <v>5067</v>
      </c>
      <c r="C887" s="604" t="s">
        <v>1638</v>
      </c>
      <c r="D887" s="466">
        <v>100</v>
      </c>
      <c r="E887" s="355"/>
      <c r="F887" s="492">
        <f t="shared" si="46"/>
        <v>0</v>
      </c>
    </row>
    <row r="888" spans="1:6" s="595" customFormat="1" ht="65">
      <c r="A888" s="655" t="s">
        <v>5068</v>
      </c>
      <c r="B888" s="351" t="s">
        <v>5069</v>
      </c>
      <c r="C888" s="622" t="s">
        <v>1638</v>
      </c>
      <c r="D888" s="466">
        <v>500</v>
      </c>
      <c r="E888" s="355"/>
      <c r="F888" s="492">
        <f t="shared" si="46"/>
        <v>0</v>
      </c>
    </row>
    <row r="889" spans="1:6" s="595" customFormat="1" ht="156">
      <c r="A889" s="655" t="s">
        <v>5070</v>
      </c>
      <c r="B889" s="655" t="s">
        <v>5071</v>
      </c>
      <c r="C889" s="622" t="s">
        <v>418</v>
      </c>
      <c r="D889" s="466">
        <v>10</v>
      </c>
      <c r="E889" s="355"/>
      <c r="F889" s="492">
        <f t="shared" si="46"/>
        <v>0</v>
      </c>
    </row>
    <row r="890" spans="1:6" s="595" customFormat="1" ht="26">
      <c r="A890" s="655" t="s">
        <v>5072</v>
      </c>
      <c r="B890" s="655" t="s">
        <v>5073</v>
      </c>
      <c r="C890" s="622" t="s">
        <v>418</v>
      </c>
      <c r="D890" s="466">
        <v>1</v>
      </c>
      <c r="E890" s="355"/>
      <c r="F890" s="492">
        <f t="shared" si="46"/>
        <v>0</v>
      </c>
    </row>
    <row r="891" spans="1:6" s="595" customFormat="1" ht="91">
      <c r="A891" s="655" t="s">
        <v>5074</v>
      </c>
      <c r="B891" s="655" t="s">
        <v>5075</v>
      </c>
      <c r="C891" s="622" t="s">
        <v>418</v>
      </c>
      <c r="D891" s="466">
        <v>1</v>
      </c>
      <c r="E891" s="355"/>
      <c r="F891" s="492">
        <f t="shared" si="46"/>
        <v>0</v>
      </c>
    </row>
    <row r="892" spans="1:6" s="595" customFormat="1" ht="117">
      <c r="A892" s="655" t="s">
        <v>5076</v>
      </c>
      <c r="B892" s="655" t="s">
        <v>5077</v>
      </c>
      <c r="C892" s="622" t="s">
        <v>418</v>
      </c>
      <c r="D892" s="466">
        <v>1</v>
      </c>
      <c r="E892" s="355"/>
      <c r="F892" s="492">
        <f t="shared" si="46"/>
        <v>0</v>
      </c>
    </row>
    <row r="893" spans="1:6" s="595" customFormat="1" ht="52">
      <c r="A893" s="655" t="s">
        <v>5078</v>
      </c>
      <c r="B893" s="655" t="s">
        <v>5079</v>
      </c>
      <c r="C893" s="622" t="s">
        <v>418</v>
      </c>
      <c r="D893" s="466">
        <v>1</v>
      </c>
      <c r="E893" s="355"/>
      <c r="F893" s="492">
        <f t="shared" si="46"/>
        <v>0</v>
      </c>
    </row>
    <row r="894" spans="1:6" s="595" customFormat="1" ht="52">
      <c r="A894" s="655" t="s">
        <v>5080</v>
      </c>
      <c r="B894" s="655" t="s">
        <v>5081</v>
      </c>
      <c r="C894" s="622" t="s">
        <v>418</v>
      </c>
      <c r="D894" s="466">
        <v>1</v>
      </c>
      <c r="E894" s="355"/>
      <c r="F894" s="492">
        <f t="shared" si="46"/>
        <v>0</v>
      </c>
    </row>
    <row r="895" spans="1:6" s="595" customFormat="1" ht="39">
      <c r="A895" s="655" t="s">
        <v>5082</v>
      </c>
      <c r="B895" s="655" t="s">
        <v>5083</v>
      </c>
      <c r="C895" s="622" t="s">
        <v>418</v>
      </c>
      <c r="D895" s="466">
        <v>1</v>
      </c>
      <c r="E895" s="355"/>
      <c r="F895" s="492">
        <f t="shared" si="46"/>
        <v>0</v>
      </c>
    </row>
    <row r="896" spans="1:6" s="714" customFormat="1">
      <c r="A896" s="995" t="s">
        <v>5084</v>
      </c>
      <c r="B896" s="611" t="s">
        <v>5085</v>
      </c>
      <c r="C896" s="649"/>
      <c r="D896" s="649"/>
      <c r="E896" s="650"/>
      <c r="F896" s="713">
        <f>SUM(F897:F928)</f>
        <v>0</v>
      </c>
    </row>
    <row r="897" spans="1:6" s="595" customFormat="1" ht="289.5" customHeight="1">
      <c r="A897" s="652" t="s">
        <v>5086</v>
      </c>
      <c r="B897" s="652" t="s">
        <v>5087</v>
      </c>
      <c r="C897" s="654" t="s">
        <v>0</v>
      </c>
      <c r="D897" s="560">
        <v>1</v>
      </c>
      <c r="E897" s="509"/>
      <c r="F897" s="510">
        <f t="shared" ref="F897:F928" si="47">ROUND((D897*E897),2)</f>
        <v>0</v>
      </c>
    </row>
    <row r="898" spans="1:6" s="595" customFormat="1" ht="143">
      <c r="A898" s="655" t="s">
        <v>5088</v>
      </c>
      <c r="B898" s="655" t="s">
        <v>5089</v>
      </c>
      <c r="C898" s="622" t="s">
        <v>0</v>
      </c>
      <c r="D898" s="466">
        <v>1</v>
      </c>
      <c r="E898" s="355"/>
      <c r="F898" s="492">
        <f t="shared" si="47"/>
        <v>0</v>
      </c>
    </row>
    <row r="899" spans="1:6" s="595" customFormat="1" ht="78">
      <c r="A899" s="655" t="s">
        <v>5090</v>
      </c>
      <c r="B899" s="655" t="s">
        <v>5091</v>
      </c>
      <c r="C899" s="622" t="s">
        <v>0</v>
      </c>
      <c r="D899" s="466">
        <v>1</v>
      </c>
      <c r="E899" s="355"/>
      <c r="F899" s="492">
        <f t="shared" si="47"/>
        <v>0</v>
      </c>
    </row>
    <row r="900" spans="1:6" s="595" customFormat="1" ht="153.75" customHeight="1">
      <c r="A900" s="655" t="s">
        <v>5092</v>
      </c>
      <c r="B900" s="655" t="s">
        <v>5093</v>
      </c>
      <c r="C900" s="622" t="s">
        <v>0</v>
      </c>
      <c r="D900" s="466">
        <v>12</v>
      </c>
      <c r="E900" s="355"/>
      <c r="F900" s="492">
        <f t="shared" si="47"/>
        <v>0</v>
      </c>
    </row>
    <row r="901" spans="1:6" s="595" customFormat="1" ht="156">
      <c r="A901" s="655" t="s">
        <v>5094</v>
      </c>
      <c r="B901" s="655" t="s">
        <v>5095</v>
      </c>
      <c r="C901" s="622" t="s">
        <v>0</v>
      </c>
      <c r="D901" s="466">
        <v>36</v>
      </c>
      <c r="E901" s="355"/>
      <c r="F901" s="492">
        <f t="shared" si="47"/>
        <v>0</v>
      </c>
    </row>
    <row r="902" spans="1:6" s="595" customFormat="1" ht="182">
      <c r="A902" s="655" t="s">
        <v>5096</v>
      </c>
      <c r="B902" s="655" t="s">
        <v>5097</v>
      </c>
      <c r="C902" s="622" t="s">
        <v>0</v>
      </c>
      <c r="D902" s="466">
        <v>50</v>
      </c>
      <c r="E902" s="355"/>
      <c r="F902" s="492">
        <f t="shared" si="47"/>
        <v>0</v>
      </c>
    </row>
    <row r="903" spans="1:6" s="595" customFormat="1" ht="130">
      <c r="A903" s="655" t="s">
        <v>5098</v>
      </c>
      <c r="B903" s="655" t="s">
        <v>5099</v>
      </c>
      <c r="C903" s="622" t="s">
        <v>0</v>
      </c>
      <c r="D903" s="466">
        <v>1</v>
      </c>
      <c r="E903" s="355"/>
      <c r="F903" s="492">
        <f t="shared" si="47"/>
        <v>0</v>
      </c>
    </row>
    <row r="904" spans="1:6" s="725" customFormat="1" ht="78">
      <c r="A904" s="655" t="s">
        <v>5100</v>
      </c>
      <c r="B904" s="655" t="s">
        <v>5101</v>
      </c>
      <c r="C904" s="622" t="s">
        <v>0</v>
      </c>
      <c r="D904" s="466">
        <v>100</v>
      </c>
      <c r="E904" s="355"/>
      <c r="F904" s="492">
        <f t="shared" si="47"/>
        <v>0</v>
      </c>
    </row>
    <row r="905" spans="1:6" s="595" customFormat="1" ht="65">
      <c r="A905" s="655" t="s">
        <v>5102</v>
      </c>
      <c r="B905" s="655" t="s">
        <v>5103</v>
      </c>
      <c r="C905" s="622" t="s">
        <v>0</v>
      </c>
      <c r="D905" s="466">
        <v>36</v>
      </c>
      <c r="E905" s="355"/>
      <c r="F905" s="492">
        <f t="shared" si="47"/>
        <v>0</v>
      </c>
    </row>
    <row r="906" spans="1:6" s="595" customFormat="1" ht="91">
      <c r="A906" s="655" t="s">
        <v>5104</v>
      </c>
      <c r="B906" s="655" t="s">
        <v>5105</v>
      </c>
      <c r="C906" s="622" t="s">
        <v>0</v>
      </c>
      <c r="D906" s="466">
        <v>18</v>
      </c>
      <c r="E906" s="355"/>
      <c r="F906" s="492">
        <f t="shared" si="47"/>
        <v>0</v>
      </c>
    </row>
    <row r="907" spans="1:6" s="595" customFormat="1" ht="91">
      <c r="A907" s="655" t="s">
        <v>5106</v>
      </c>
      <c r="B907" s="655" t="s">
        <v>5107</v>
      </c>
      <c r="C907" s="622" t="s">
        <v>0</v>
      </c>
      <c r="D907" s="466">
        <v>9</v>
      </c>
      <c r="E907" s="355"/>
      <c r="F907" s="492">
        <f t="shared" si="47"/>
        <v>0</v>
      </c>
    </row>
    <row r="908" spans="1:6" s="595" customFormat="1" ht="91">
      <c r="A908" s="655" t="s">
        <v>5108</v>
      </c>
      <c r="B908" s="351" t="s">
        <v>5109</v>
      </c>
      <c r="C908" s="622" t="s">
        <v>0</v>
      </c>
      <c r="D908" s="466">
        <v>1</v>
      </c>
      <c r="E908" s="355"/>
      <c r="F908" s="492">
        <f t="shared" si="47"/>
        <v>0</v>
      </c>
    </row>
    <row r="909" spans="1:6" s="595" customFormat="1" ht="91">
      <c r="A909" s="655" t="s">
        <v>5110</v>
      </c>
      <c r="B909" s="351" t="s">
        <v>5111</v>
      </c>
      <c r="C909" s="622" t="s">
        <v>0</v>
      </c>
      <c r="D909" s="466">
        <v>1</v>
      </c>
      <c r="E909" s="355"/>
      <c r="F909" s="492">
        <f t="shared" si="47"/>
        <v>0</v>
      </c>
    </row>
    <row r="910" spans="1:6" s="595" customFormat="1" ht="78">
      <c r="A910" s="655" t="s">
        <v>5112</v>
      </c>
      <c r="B910" s="351" t="s">
        <v>5113</v>
      </c>
      <c r="C910" s="622" t="s">
        <v>0</v>
      </c>
      <c r="D910" s="466">
        <v>16</v>
      </c>
      <c r="E910" s="355"/>
      <c r="F910" s="492">
        <f t="shared" si="47"/>
        <v>0</v>
      </c>
    </row>
    <row r="911" spans="1:6" s="595" customFormat="1" ht="117">
      <c r="A911" s="655" t="s">
        <v>5114</v>
      </c>
      <c r="B911" s="655" t="s">
        <v>5115</v>
      </c>
      <c r="C911" s="622" t="s">
        <v>0</v>
      </c>
      <c r="D911" s="466">
        <v>3</v>
      </c>
      <c r="E911" s="355"/>
      <c r="F911" s="492">
        <f t="shared" si="47"/>
        <v>0</v>
      </c>
    </row>
    <row r="912" spans="1:6" s="595" customFormat="1" ht="130">
      <c r="A912" s="655" t="s">
        <v>5116</v>
      </c>
      <c r="B912" s="655" t="s">
        <v>5117</v>
      </c>
      <c r="C912" s="622" t="s">
        <v>0</v>
      </c>
      <c r="D912" s="466">
        <v>1</v>
      </c>
      <c r="E912" s="355"/>
      <c r="F912" s="492">
        <f t="shared" si="47"/>
        <v>0</v>
      </c>
    </row>
    <row r="913" spans="1:6" s="595" customFormat="1" ht="104">
      <c r="A913" s="655" t="s">
        <v>5118</v>
      </c>
      <c r="B913" s="655" t="s">
        <v>5119</v>
      </c>
      <c r="C913" s="622" t="s">
        <v>0</v>
      </c>
      <c r="D913" s="466">
        <v>1</v>
      </c>
      <c r="E913" s="355"/>
      <c r="F913" s="492">
        <f t="shared" si="47"/>
        <v>0</v>
      </c>
    </row>
    <row r="914" spans="1:6" s="595" customFormat="1" ht="169">
      <c r="A914" s="655" t="s">
        <v>5120</v>
      </c>
      <c r="B914" s="655" t="s">
        <v>5121</v>
      </c>
      <c r="C914" s="622" t="s">
        <v>0</v>
      </c>
      <c r="D914" s="466">
        <v>2</v>
      </c>
      <c r="E914" s="355"/>
      <c r="F914" s="492">
        <f t="shared" si="47"/>
        <v>0</v>
      </c>
    </row>
    <row r="915" spans="1:6" s="595" customFormat="1" ht="78">
      <c r="A915" s="655" t="s">
        <v>5122</v>
      </c>
      <c r="B915" s="351" t="s">
        <v>5065</v>
      </c>
      <c r="C915" s="622" t="s">
        <v>1638</v>
      </c>
      <c r="D915" s="466">
        <v>1000</v>
      </c>
      <c r="E915" s="355"/>
      <c r="F915" s="492">
        <f t="shared" si="47"/>
        <v>0</v>
      </c>
    </row>
    <row r="916" spans="1:6" s="595" customFormat="1" ht="39">
      <c r="A916" s="655" t="s">
        <v>5123</v>
      </c>
      <c r="B916" s="655" t="s">
        <v>5124</v>
      </c>
      <c r="C916" s="622" t="s">
        <v>1638</v>
      </c>
      <c r="D916" s="466">
        <v>300</v>
      </c>
      <c r="E916" s="355"/>
      <c r="F916" s="492">
        <f t="shared" si="47"/>
        <v>0</v>
      </c>
    </row>
    <row r="917" spans="1:6" s="595" customFormat="1" ht="39">
      <c r="A917" s="655" t="s">
        <v>5125</v>
      </c>
      <c r="B917" s="655" t="s">
        <v>5126</v>
      </c>
      <c r="C917" s="622" t="s">
        <v>1638</v>
      </c>
      <c r="D917" s="466">
        <v>700</v>
      </c>
      <c r="E917" s="355"/>
      <c r="F917" s="492">
        <f t="shared" si="47"/>
        <v>0</v>
      </c>
    </row>
    <row r="918" spans="1:6" s="595" customFormat="1" ht="39">
      <c r="A918" s="655" t="s">
        <v>5127</v>
      </c>
      <c r="B918" s="655" t="s">
        <v>5128</v>
      </c>
      <c r="C918" s="622" t="s">
        <v>1638</v>
      </c>
      <c r="D918" s="466">
        <v>300</v>
      </c>
      <c r="E918" s="355"/>
      <c r="F918" s="492">
        <f t="shared" si="47"/>
        <v>0</v>
      </c>
    </row>
    <row r="919" spans="1:6" s="595" customFormat="1" ht="39">
      <c r="A919" s="655" t="s">
        <v>5129</v>
      </c>
      <c r="B919" s="351" t="s">
        <v>5130</v>
      </c>
      <c r="C919" s="622" t="s">
        <v>1638</v>
      </c>
      <c r="D919" s="466">
        <v>500</v>
      </c>
      <c r="E919" s="355"/>
      <c r="F919" s="492">
        <f t="shared" si="47"/>
        <v>0</v>
      </c>
    </row>
    <row r="920" spans="1:6" s="595" customFormat="1" ht="78">
      <c r="A920" s="655" t="s">
        <v>5131</v>
      </c>
      <c r="B920" s="351" t="s">
        <v>5067</v>
      </c>
      <c r="C920" s="622" t="s">
        <v>1638</v>
      </c>
      <c r="D920" s="466">
        <v>300</v>
      </c>
      <c r="E920" s="355"/>
      <c r="F920" s="492">
        <f t="shared" si="47"/>
        <v>0</v>
      </c>
    </row>
    <row r="921" spans="1:6" s="595" customFormat="1" ht="65">
      <c r="A921" s="655" t="s">
        <v>5132</v>
      </c>
      <c r="B921" s="351" t="s">
        <v>5069</v>
      </c>
      <c r="C921" s="622" t="s">
        <v>1638</v>
      </c>
      <c r="D921" s="466">
        <v>1000</v>
      </c>
      <c r="E921" s="355"/>
      <c r="F921" s="492">
        <f t="shared" si="47"/>
        <v>0</v>
      </c>
    </row>
    <row r="922" spans="1:6" s="595" customFormat="1" ht="156">
      <c r="A922" s="655" t="s">
        <v>5133</v>
      </c>
      <c r="B922" s="655" t="s">
        <v>5134</v>
      </c>
      <c r="C922" s="622" t="s">
        <v>418</v>
      </c>
      <c r="D922" s="466">
        <v>10</v>
      </c>
      <c r="E922" s="355"/>
      <c r="F922" s="492">
        <f t="shared" si="47"/>
        <v>0</v>
      </c>
    </row>
    <row r="923" spans="1:6" s="595" customFormat="1" ht="26">
      <c r="A923" s="655" t="s">
        <v>5135</v>
      </c>
      <c r="B923" s="655" t="s">
        <v>5136</v>
      </c>
      <c r="C923" s="622" t="s">
        <v>418</v>
      </c>
      <c r="D923" s="466">
        <v>1</v>
      </c>
      <c r="E923" s="355"/>
      <c r="F923" s="492">
        <f t="shared" si="47"/>
        <v>0</v>
      </c>
    </row>
    <row r="924" spans="1:6" s="595" customFormat="1" ht="130">
      <c r="A924" s="655" t="s">
        <v>5137</v>
      </c>
      <c r="B924" s="655" t="s">
        <v>5138</v>
      </c>
      <c r="C924" s="622" t="s">
        <v>418</v>
      </c>
      <c r="D924" s="466">
        <v>1</v>
      </c>
      <c r="E924" s="355"/>
      <c r="F924" s="492">
        <f t="shared" si="47"/>
        <v>0</v>
      </c>
    </row>
    <row r="925" spans="1:6" s="595" customFormat="1" ht="303" customHeight="1">
      <c r="A925" s="655" t="s">
        <v>5139</v>
      </c>
      <c r="B925" s="655" t="s">
        <v>5140</v>
      </c>
      <c r="C925" s="622" t="s">
        <v>418</v>
      </c>
      <c r="D925" s="466">
        <v>1</v>
      </c>
      <c r="E925" s="355"/>
      <c r="F925" s="492">
        <f t="shared" si="47"/>
        <v>0</v>
      </c>
    </row>
    <row r="926" spans="1:6" s="595" customFormat="1" ht="39">
      <c r="A926" s="655" t="s">
        <v>5141</v>
      </c>
      <c r="B926" s="655" t="s">
        <v>5142</v>
      </c>
      <c r="C926" s="622" t="s">
        <v>418</v>
      </c>
      <c r="D926" s="466">
        <v>1</v>
      </c>
      <c r="E926" s="355"/>
      <c r="F926" s="492">
        <f t="shared" si="47"/>
        <v>0</v>
      </c>
    </row>
    <row r="927" spans="1:6" s="595" customFormat="1" ht="52">
      <c r="A927" s="655" t="s">
        <v>5143</v>
      </c>
      <c r="B927" s="655" t="s">
        <v>5081</v>
      </c>
      <c r="C927" s="622" t="s">
        <v>418</v>
      </c>
      <c r="D927" s="466">
        <v>1</v>
      </c>
      <c r="E927" s="355"/>
      <c r="F927" s="492">
        <f t="shared" si="47"/>
        <v>0</v>
      </c>
    </row>
    <row r="928" spans="1:6" s="595" customFormat="1" ht="39">
      <c r="A928" s="655" t="s">
        <v>5144</v>
      </c>
      <c r="B928" s="655" t="s">
        <v>5083</v>
      </c>
      <c r="C928" s="622" t="s">
        <v>418</v>
      </c>
      <c r="D928" s="466">
        <v>1</v>
      </c>
      <c r="E928" s="355"/>
      <c r="F928" s="492">
        <f t="shared" si="47"/>
        <v>0</v>
      </c>
    </row>
    <row r="929" spans="1:6" s="714" customFormat="1">
      <c r="A929" s="995" t="s">
        <v>5145</v>
      </c>
      <c r="B929" s="611" t="s">
        <v>5146</v>
      </c>
      <c r="C929" s="649"/>
      <c r="D929" s="649"/>
      <c r="E929" s="650"/>
      <c r="F929" s="713">
        <f>SUM(F930:F953)</f>
        <v>0</v>
      </c>
    </row>
    <row r="930" spans="1:6" s="595" customFormat="1" ht="221">
      <c r="A930" s="652" t="s">
        <v>5147</v>
      </c>
      <c r="B930" s="659" t="s">
        <v>5148</v>
      </c>
      <c r="C930" s="654" t="s">
        <v>0</v>
      </c>
      <c r="D930" s="560">
        <v>1</v>
      </c>
      <c r="E930" s="509"/>
      <c r="F930" s="510">
        <f t="shared" ref="F930:F953" si="48">ROUND((D930*E930),2)</f>
        <v>0</v>
      </c>
    </row>
    <row r="931" spans="1:6" s="595" customFormat="1" ht="117">
      <c r="A931" s="655" t="s">
        <v>5149</v>
      </c>
      <c r="B931" s="351" t="s">
        <v>5150</v>
      </c>
      <c r="C931" s="622" t="s">
        <v>0</v>
      </c>
      <c r="D931" s="466">
        <v>1</v>
      </c>
      <c r="E931" s="355"/>
      <c r="F931" s="492">
        <f t="shared" si="48"/>
        <v>0</v>
      </c>
    </row>
    <row r="932" spans="1:6" s="595" customFormat="1" ht="78">
      <c r="A932" s="655" t="s">
        <v>5151</v>
      </c>
      <c r="B932" s="351" t="s">
        <v>5152</v>
      </c>
      <c r="C932" s="622" t="s">
        <v>0</v>
      </c>
      <c r="D932" s="466">
        <v>3</v>
      </c>
      <c r="E932" s="355"/>
      <c r="F932" s="492">
        <f t="shared" si="48"/>
        <v>0</v>
      </c>
    </row>
    <row r="933" spans="1:6" s="595" customFormat="1" ht="143">
      <c r="A933" s="655" t="s">
        <v>5153</v>
      </c>
      <c r="B933" s="351" t="s">
        <v>5154</v>
      </c>
      <c r="C933" s="622" t="s">
        <v>0</v>
      </c>
      <c r="D933" s="466">
        <v>11</v>
      </c>
      <c r="E933" s="355"/>
      <c r="F933" s="492">
        <f t="shared" si="48"/>
        <v>0</v>
      </c>
    </row>
    <row r="934" spans="1:6" s="595" customFormat="1" ht="273">
      <c r="A934" s="655" t="s">
        <v>5155</v>
      </c>
      <c r="B934" s="351" t="s">
        <v>5156</v>
      </c>
      <c r="C934" s="622" t="s">
        <v>0</v>
      </c>
      <c r="D934" s="466">
        <v>53</v>
      </c>
      <c r="E934" s="355"/>
      <c r="F934" s="492">
        <f t="shared" si="48"/>
        <v>0</v>
      </c>
    </row>
    <row r="935" spans="1:6" s="595" customFormat="1" ht="325">
      <c r="A935" s="655" t="s">
        <v>5157</v>
      </c>
      <c r="B935" s="351" t="s">
        <v>5158</v>
      </c>
      <c r="C935" s="622" t="s">
        <v>0</v>
      </c>
      <c r="D935" s="466">
        <v>12</v>
      </c>
      <c r="E935" s="355"/>
      <c r="F935" s="492">
        <f t="shared" si="48"/>
        <v>0</v>
      </c>
    </row>
    <row r="936" spans="1:6" s="595" customFormat="1" ht="130">
      <c r="A936" s="655" t="s">
        <v>5159</v>
      </c>
      <c r="B936" s="351" t="s">
        <v>5160</v>
      </c>
      <c r="C936" s="622" t="s">
        <v>0</v>
      </c>
      <c r="D936" s="466">
        <v>12</v>
      </c>
      <c r="E936" s="355"/>
      <c r="F936" s="492">
        <f t="shared" si="48"/>
        <v>0</v>
      </c>
    </row>
    <row r="937" spans="1:6" s="595" customFormat="1" ht="91">
      <c r="A937" s="655" t="s">
        <v>5161</v>
      </c>
      <c r="B937" s="351" t="s">
        <v>5162</v>
      </c>
      <c r="C937" s="622" t="s">
        <v>0</v>
      </c>
      <c r="D937" s="466">
        <v>41</v>
      </c>
      <c r="E937" s="355"/>
      <c r="F937" s="492">
        <f t="shared" si="48"/>
        <v>0</v>
      </c>
    </row>
    <row r="938" spans="1:6" s="595" customFormat="1" ht="117">
      <c r="A938" s="655" t="s">
        <v>5163</v>
      </c>
      <c r="B938" s="351" t="s">
        <v>5164</v>
      </c>
      <c r="C938" s="622" t="s">
        <v>0</v>
      </c>
      <c r="D938" s="466">
        <v>20</v>
      </c>
      <c r="E938" s="355"/>
      <c r="F938" s="492">
        <f t="shared" si="48"/>
        <v>0</v>
      </c>
    </row>
    <row r="939" spans="1:6" s="595" customFormat="1" ht="117">
      <c r="A939" s="655" t="s">
        <v>5165</v>
      </c>
      <c r="B939" s="351" t="s">
        <v>5166</v>
      </c>
      <c r="C939" s="622" t="s">
        <v>0</v>
      </c>
      <c r="D939" s="466">
        <v>105</v>
      </c>
      <c r="E939" s="355"/>
      <c r="F939" s="492">
        <f t="shared" si="48"/>
        <v>0</v>
      </c>
    </row>
    <row r="940" spans="1:6" s="595" customFormat="1" ht="143">
      <c r="A940" s="655" t="s">
        <v>5167</v>
      </c>
      <c r="B940" s="351" t="s">
        <v>5168</v>
      </c>
      <c r="C940" s="622" t="s">
        <v>0</v>
      </c>
      <c r="D940" s="466">
        <v>105</v>
      </c>
      <c r="E940" s="355"/>
      <c r="F940" s="492">
        <f t="shared" si="48"/>
        <v>0</v>
      </c>
    </row>
    <row r="941" spans="1:6" s="595" customFormat="1" ht="156">
      <c r="A941" s="655" t="s">
        <v>5169</v>
      </c>
      <c r="B941" s="351" t="s">
        <v>5170</v>
      </c>
      <c r="C941" s="622" t="s">
        <v>0</v>
      </c>
      <c r="D941" s="466">
        <v>3</v>
      </c>
      <c r="E941" s="355"/>
      <c r="F941" s="492">
        <f t="shared" si="48"/>
        <v>0</v>
      </c>
    </row>
    <row r="942" spans="1:6" s="595" customFormat="1" ht="195">
      <c r="A942" s="655" t="s">
        <v>5171</v>
      </c>
      <c r="B942" s="351" t="s">
        <v>5172</v>
      </c>
      <c r="C942" s="622" t="s">
        <v>0</v>
      </c>
      <c r="D942" s="466">
        <v>72</v>
      </c>
      <c r="E942" s="355"/>
      <c r="F942" s="492">
        <f t="shared" si="48"/>
        <v>0</v>
      </c>
    </row>
    <row r="943" spans="1:6" s="595" customFormat="1" ht="130">
      <c r="A943" s="655" t="s">
        <v>5173</v>
      </c>
      <c r="B943" s="351" t="s">
        <v>5174</v>
      </c>
      <c r="C943" s="622" t="s">
        <v>0</v>
      </c>
      <c r="D943" s="466">
        <v>50</v>
      </c>
      <c r="E943" s="355"/>
      <c r="F943" s="492">
        <f t="shared" si="48"/>
        <v>0</v>
      </c>
    </row>
    <row r="944" spans="1:6" s="595" customFormat="1" ht="78">
      <c r="A944" s="655" t="s">
        <v>5175</v>
      </c>
      <c r="B944" s="351" t="s">
        <v>5065</v>
      </c>
      <c r="C944" s="622" t="s">
        <v>1638</v>
      </c>
      <c r="D944" s="466">
        <v>5000</v>
      </c>
      <c r="E944" s="355"/>
      <c r="F944" s="492">
        <f t="shared" si="48"/>
        <v>0</v>
      </c>
    </row>
    <row r="945" spans="1:6" s="595" customFormat="1" ht="39">
      <c r="A945" s="655" t="s">
        <v>5176</v>
      </c>
      <c r="B945" s="351" t="s">
        <v>5130</v>
      </c>
      <c r="C945" s="622" t="s">
        <v>1638</v>
      </c>
      <c r="D945" s="466">
        <v>300</v>
      </c>
      <c r="E945" s="355"/>
      <c r="F945" s="492">
        <f t="shared" si="48"/>
        <v>0</v>
      </c>
    </row>
    <row r="946" spans="1:6" s="595" customFormat="1" ht="39">
      <c r="A946" s="655" t="s">
        <v>5177</v>
      </c>
      <c r="B946" s="655" t="s">
        <v>5178</v>
      </c>
      <c r="C946" s="622" t="s">
        <v>1638</v>
      </c>
      <c r="D946" s="466">
        <v>1500</v>
      </c>
      <c r="E946" s="355"/>
      <c r="F946" s="492">
        <f t="shared" si="48"/>
        <v>0</v>
      </c>
    </row>
    <row r="947" spans="1:6" s="595" customFormat="1" ht="78">
      <c r="A947" s="655" t="s">
        <v>5179</v>
      </c>
      <c r="B947" s="351" t="s">
        <v>5067</v>
      </c>
      <c r="C947" s="622" t="s">
        <v>1638</v>
      </c>
      <c r="D947" s="466">
        <v>1000</v>
      </c>
      <c r="E947" s="355"/>
      <c r="F947" s="492">
        <f t="shared" si="48"/>
        <v>0</v>
      </c>
    </row>
    <row r="948" spans="1:6" s="595" customFormat="1" ht="65">
      <c r="A948" s="655" t="s">
        <v>5180</v>
      </c>
      <c r="B948" s="351" t="s">
        <v>5069</v>
      </c>
      <c r="C948" s="622" t="s">
        <v>1638</v>
      </c>
      <c r="D948" s="466">
        <v>2000</v>
      </c>
      <c r="E948" s="355"/>
      <c r="F948" s="492">
        <f t="shared" si="48"/>
        <v>0</v>
      </c>
    </row>
    <row r="949" spans="1:6" s="595" customFormat="1" ht="156">
      <c r="A949" s="655" t="s">
        <v>5181</v>
      </c>
      <c r="B949" s="655" t="s">
        <v>5182</v>
      </c>
      <c r="C949" s="622" t="s">
        <v>418</v>
      </c>
      <c r="D949" s="466">
        <v>10</v>
      </c>
      <c r="E949" s="355"/>
      <c r="F949" s="492">
        <f t="shared" si="48"/>
        <v>0</v>
      </c>
    </row>
    <row r="950" spans="1:6" s="595" customFormat="1" ht="52">
      <c r="A950" s="655" t="s">
        <v>5183</v>
      </c>
      <c r="B950" s="655" t="s">
        <v>5184</v>
      </c>
      <c r="C950" s="622" t="s">
        <v>418</v>
      </c>
      <c r="D950" s="466">
        <v>1</v>
      </c>
      <c r="E950" s="355"/>
      <c r="F950" s="492">
        <f t="shared" si="48"/>
        <v>0</v>
      </c>
    </row>
    <row r="951" spans="1:6" s="595" customFormat="1" ht="39">
      <c r="A951" s="655" t="s">
        <v>5185</v>
      </c>
      <c r="B951" s="655" t="s">
        <v>5186</v>
      </c>
      <c r="C951" s="622" t="s">
        <v>418</v>
      </c>
      <c r="D951" s="466">
        <v>1</v>
      </c>
      <c r="E951" s="355"/>
      <c r="F951" s="492">
        <f t="shared" si="48"/>
        <v>0</v>
      </c>
    </row>
    <row r="952" spans="1:6" s="595" customFormat="1" ht="52">
      <c r="A952" s="655" t="s">
        <v>5187</v>
      </c>
      <c r="B952" s="655" t="s">
        <v>5081</v>
      </c>
      <c r="C952" s="622" t="s">
        <v>418</v>
      </c>
      <c r="D952" s="466">
        <v>1</v>
      </c>
      <c r="E952" s="355"/>
      <c r="F952" s="492">
        <f t="shared" si="48"/>
        <v>0</v>
      </c>
    </row>
    <row r="953" spans="1:6" s="595" customFormat="1" ht="39">
      <c r="A953" s="655" t="s">
        <v>5188</v>
      </c>
      <c r="B953" s="655" t="s">
        <v>5083</v>
      </c>
      <c r="C953" s="622" t="s">
        <v>418</v>
      </c>
      <c r="D953" s="466">
        <v>1</v>
      </c>
      <c r="E953" s="355"/>
      <c r="F953" s="492">
        <f t="shared" si="48"/>
        <v>0</v>
      </c>
    </row>
    <row r="954" spans="1:6" s="714" customFormat="1">
      <c r="A954" s="995" t="s">
        <v>5189</v>
      </c>
      <c r="B954" s="611" t="s">
        <v>5190</v>
      </c>
      <c r="C954" s="649"/>
      <c r="D954" s="649"/>
      <c r="E954" s="650"/>
      <c r="F954" s="713">
        <f>SUM(F955:F971)</f>
        <v>0</v>
      </c>
    </row>
    <row r="955" spans="1:6" s="595" customFormat="1" ht="111" customHeight="1">
      <c r="A955" s="652" t="s">
        <v>5191</v>
      </c>
      <c r="B955" s="652" t="s">
        <v>5192</v>
      </c>
      <c r="C955" s="654" t="s">
        <v>0</v>
      </c>
      <c r="D955" s="560">
        <v>1</v>
      </c>
      <c r="E955" s="509"/>
      <c r="F955" s="510">
        <f t="shared" ref="F955:F971" si="49">ROUND((D955*E955),2)</f>
        <v>0</v>
      </c>
    </row>
    <row r="956" spans="1:6" s="595" customFormat="1" ht="286">
      <c r="A956" s="655" t="s">
        <v>5193</v>
      </c>
      <c r="B956" s="655" t="s">
        <v>5194</v>
      </c>
      <c r="C956" s="622" t="s">
        <v>0</v>
      </c>
      <c r="D956" s="466">
        <v>1</v>
      </c>
      <c r="E956" s="355"/>
      <c r="F956" s="492">
        <f t="shared" si="49"/>
        <v>0</v>
      </c>
    </row>
    <row r="957" spans="1:6" s="595" customFormat="1" ht="52">
      <c r="A957" s="655" t="s">
        <v>5195</v>
      </c>
      <c r="B957" s="655" t="s">
        <v>5196</v>
      </c>
      <c r="C957" s="622" t="s">
        <v>0</v>
      </c>
      <c r="D957" s="466">
        <v>1</v>
      </c>
      <c r="E957" s="355"/>
      <c r="F957" s="492">
        <f t="shared" si="49"/>
        <v>0</v>
      </c>
    </row>
    <row r="958" spans="1:6" s="595" customFormat="1" ht="364">
      <c r="A958" s="655" t="s">
        <v>5197</v>
      </c>
      <c r="B958" s="351" t="s">
        <v>5198</v>
      </c>
      <c r="C958" s="622" t="s">
        <v>0</v>
      </c>
      <c r="D958" s="466">
        <v>54</v>
      </c>
      <c r="E958" s="355"/>
      <c r="F958" s="492">
        <f t="shared" si="49"/>
        <v>0</v>
      </c>
    </row>
    <row r="959" spans="1:6" s="595" customFormat="1" ht="390">
      <c r="A959" s="655" t="s">
        <v>5199</v>
      </c>
      <c r="B959" s="351" t="s">
        <v>5200</v>
      </c>
      <c r="C959" s="622" t="s">
        <v>0</v>
      </c>
      <c r="D959" s="466">
        <v>5</v>
      </c>
      <c r="E959" s="355"/>
      <c r="F959" s="492">
        <f t="shared" si="49"/>
        <v>0</v>
      </c>
    </row>
    <row r="960" spans="1:6" s="595" customFormat="1" ht="299">
      <c r="A960" s="655" t="s">
        <v>5201</v>
      </c>
      <c r="B960" s="655" t="s">
        <v>5202</v>
      </c>
      <c r="C960" s="622" t="s">
        <v>0</v>
      </c>
      <c r="D960" s="466">
        <v>1</v>
      </c>
      <c r="E960" s="355"/>
      <c r="F960" s="492">
        <f t="shared" si="49"/>
        <v>0</v>
      </c>
    </row>
    <row r="961" spans="1:6" s="595" customFormat="1" ht="182">
      <c r="A961" s="655" t="s">
        <v>5203</v>
      </c>
      <c r="B961" s="351" t="s">
        <v>5204</v>
      </c>
      <c r="C961" s="622" t="s">
        <v>0</v>
      </c>
      <c r="D961" s="466">
        <v>43</v>
      </c>
      <c r="E961" s="355"/>
      <c r="F961" s="492">
        <f t="shared" si="49"/>
        <v>0</v>
      </c>
    </row>
    <row r="962" spans="1:6" s="595" customFormat="1" ht="65">
      <c r="A962" s="655" t="s">
        <v>5205</v>
      </c>
      <c r="B962" s="351" t="s">
        <v>5206</v>
      </c>
      <c r="C962" s="622" t="s">
        <v>0</v>
      </c>
      <c r="D962" s="466">
        <v>4</v>
      </c>
      <c r="E962" s="355"/>
      <c r="F962" s="492">
        <f t="shared" si="49"/>
        <v>0</v>
      </c>
    </row>
    <row r="963" spans="1:6" s="595" customFormat="1" ht="52">
      <c r="A963" s="655" t="s">
        <v>5207</v>
      </c>
      <c r="B963" s="655" t="s">
        <v>5208</v>
      </c>
      <c r="C963" s="622" t="s">
        <v>0</v>
      </c>
      <c r="D963" s="466">
        <v>54</v>
      </c>
      <c r="E963" s="355"/>
      <c r="F963" s="492">
        <f t="shared" si="49"/>
        <v>0</v>
      </c>
    </row>
    <row r="964" spans="1:6" s="595" customFormat="1" ht="78">
      <c r="A964" s="655" t="s">
        <v>5209</v>
      </c>
      <c r="B964" s="351" t="s">
        <v>5065</v>
      </c>
      <c r="C964" s="622" t="s">
        <v>1638</v>
      </c>
      <c r="D964" s="466">
        <v>5000</v>
      </c>
      <c r="E964" s="355"/>
      <c r="F964" s="492">
        <f t="shared" si="49"/>
        <v>0</v>
      </c>
    </row>
    <row r="965" spans="1:6" s="595" customFormat="1" ht="78">
      <c r="A965" s="655" t="s">
        <v>5210</v>
      </c>
      <c r="B965" s="351" t="s">
        <v>5067</v>
      </c>
      <c r="C965" s="622" t="s">
        <v>1638</v>
      </c>
      <c r="D965" s="466">
        <v>500</v>
      </c>
      <c r="E965" s="355"/>
      <c r="F965" s="492">
        <f t="shared" si="49"/>
        <v>0</v>
      </c>
    </row>
    <row r="966" spans="1:6" s="595" customFormat="1" ht="65">
      <c r="A966" s="655" t="s">
        <v>5211</v>
      </c>
      <c r="B966" s="351" t="s">
        <v>5069</v>
      </c>
      <c r="C966" s="622" t="s">
        <v>1638</v>
      </c>
      <c r="D966" s="466">
        <v>1000</v>
      </c>
      <c r="E966" s="355"/>
      <c r="F966" s="492">
        <f t="shared" si="49"/>
        <v>0</v>
      </c>
    </row>
    <row r="967" spans="1:6" s="595" customFormat="1" ht="156">
      <c r="A967" s="655" t="s">
        <v>5212</v>
      </c>
      <c r="B967" s="655" t="s">
        <v>5213</v>
      </c>
      <c r="C967" s="622" t="s">
        <v>418</v>
      </c>
      <c r="D967" s="466">
        <v>10</v>
      </c>
      <c r="E967" s="355"/>
      <c r="F967" s="492">
        <f t="shared" si="49"/>
        <v>0</v>
      </c>
    </row>
    <row r="968" spans="1:6" s="595" customFormat="1" ht="78">
      <c r="A968" s="655" t="s">
        <v>5214</v>
      </c>
      <c r="B968" s="655" t="s">
        <v>5215</v>
      </c>
      <c r="C968" s="622" t="s">
        <v>418</v>
      </c>
      <c r="D968" s="466">
        <v>1</v>
      </c>
      <c r="E968" s="355"/>
      <c r="F968" s="492">
        <f t="shared" si="49"/>
        <v>0</v>
      </c>
    </row>
    <row r="969" spans="1:6" s="595" customFormat="1" ht="39">
      <c r="A969" s="655" t="s">
        <v>5216</v>
      </c>
      <c r="B969" s="655" t="s">
        <v>5217</v>
      </c>
      <c r="C969" s="622" t="s">
        <v>418</v>
      </c>
      <c r="D969" s="466">
        <v>1</v>
      </c>
      <c r="E969" s="355"/>
      <c r="F969" s="492">
        <f t="shared" si="49"/>
        <v>0</v>
      </c>
    </row>
    <row r="970" spans="1:6" s="595" customFormat="1" ht="52">
      <c r="A970" s="655" t="s">
        <v>5218</v>
      </c>
      <c r="B970" s="655" t="s">
        <v>5081</v>
      </c>
      <c r="C970" s="622" t="s">
        <v>418</v>
      </c>
      <c r="D970" s="466">
        <v>1</v>
      </c>
      <c r="E970" s="355"/>
      <c r="F970" s="492">
        <f t="shared" si="49"/>
        <v>0</v>
      </c>
    </row>
    <row r="971" spans="1:6" s="595" customFormat="1" ht="39">
      <c r="A971" s="655" t="s">
        <v>5219</v>
      </c>
      <c r="B971" s="655" t="s">
        <v>5083</v>
      </c>
      <c r="C971" s="622" t="s">
        <v>418</v>
      </c>
      <c r="D971" s="466">
        <v>1</v>
      </c>
      <c r="E971" s="355"/>
      <c r="F971" s="492">
        <f t="shared" si="49"/>
        <v>0</v>
      </c>
    </row>
    <row r="972" spans="1:6" s="714" customFormat="1">
      <c r="A972" s="995" t="s">
        <v>5220</v>
      </c>
      <c r="B972" s="611" t="s">
        <v>5221</v>
      </c>
      <c r="C972" s="649"/>
      <c r="D972" s="649"/>
      <c r="E972" s="650"/>
      <c r="F972" s="713">
        <f>SUM(F973:F982)</f>
        <v>0</v>
      </c>
    </row>
    <row r="973" spans="1:6" s="595" customFormat="1" ht="195">
      <c r="A973" s="652" t="s">
        <v>5222</v>
      </c>
      <c r="B973" s="726" t="s">
        <v>5223</v>
      </c>
      <c r="C973" s="654" t="s">
        <v>0</v>
      </c>
      <c r="D973" s="560">
        <v>10</v>
      </c>
      <c r="E973" s="509"/>
      <c r="F973" s="510">
        <f t="shared" ref="F973:F982" si="50">ROUND((D973*E973),2)</f>
        <v>0</v>
      </c>
    </row>
    <row r="974" spans="1:6" s="595" customFormat="1" ht="195">
      <c r="A974" s="655" t="s">
        <v>5224</v>
      </c>
      <c r="B974" s="727" t="s">
        <v>5225</v>
      </c>
      <c r="C974" s="622" t="s">
        <v>0</v>
      </c>
      <c r="D974" s="466">
        <v>15</v>
      </c>
      <c r="E974" s="355"/>
      <c r="F974" s="492">
        <f t="shared" si="50"/>
        <v>0</v>
      </c>
    </row>
    <row r="975" spans="1:6" s="595" customFormat="1" ht="195">
      <c r="A975" s="655" t="s">
        <v>5226</v>
      </c>
      <c r="B975" s="727" t="s">
        <v>5227</v>
      </c>
      <c r="C975" s="622" t="s">
        <v>0</v>
      </c>
      <c r="D975" s="466">
        <v>9</v>
      </c>
      <c r="E975" s="355"/>
      <c r="F975" s="492">
        <f t="shared" si="50"/>
        <v>0</v>
      </c>
    </row>
    <row r="976" spans="1:6" s="595" customFormat="1" ht="78">
      <c r="A976" s="655" t="s">
        <v>5228</v>
      </c>
      <c r="B976" s="351" t="s">
        <v>5065</v>
      </c>
      <c r="C976" s="622" t="s">
        <v>1638</v>
      </c>
      <c r="D976" s="466">
        <v>1800</v>
      </c>
      <c r="E976" s="355"/>
      <c r="F976" s="492">
        <f t="shared" si="50"/>
        <v>0</v>
      </c>
    </row>
    <row r="977" spans="1:6" s="595" customFormat="1" ht="78">
      <c r="A977" s="655" t="s">
        <v>5229</v>
      </c>
      <c r="B977" s="351" t="s">
        <v>5067</v>
      </c>
      <c r="C977" s="622" t="s">
        <v>1638</v>
      </c>
      <c r="D977" s="466">
        <v>300</v>
      </c>
      <c r="E977" s="355"/>
      <c r="F977" s="492">
        <f t="shared" si="50"/>
        <v>0</v>
      </c>
    </row>
    <row r="978" spans="1:6" s="595" customFormat="1" ht="65">
      <c r="A978" s="655" t="s">
        <v>5230</v>
      </c>
      <c r="B978" s="351" t="s">
        <v>5069</v>
      </c>
      <c r="C978" s="622" t="s">
        <v>1638</v>
      </c>
      <c r="D978" s="466">
        <v>400</v>
      </c>
      <c r="E978" s="355"/>
      <c r="F978" s="492">
        <f t="shared" si="50"/>
        <v>0</v>
      </c>
    </row>
    <row r="979" spans="1:6" s="595" customFormat="1" ht="156">
      <c r="A979" s="655" t="s">
        <v>5231</v>
      </c>
      <c r="B979" s="655" t="s">
        <v>5232</v>
      </c>
      <c r="C979" s="622" t="s">
        <v>418</v>
      </c>
      <c r="D979" s="466">
        <v>10</v>
      </c>
      <c r="E979" s="355"/>
      <c r="F979" s="492">
        <f t="shared" si="50"/>
        <v>0</v>
      </c>
    </row>
    <row r="980" spans="1:6" s="595" customFormat="1" ht="26">
      <c r="A980" s="655" t="s">
        <v>5233</v>
      </c>
      <c r="B980" s="655" t="s">
        <v>5234</v>
      </c>
      <c r="C980" s="622" t="s">
        <v>418</v>
      </c>
      <c r="D980" s="466">
        <v>1</v>
      </c>
      <c r="E980" s="355"/>
      <c r="F980" s="492">
        <f t="shared" si="50"/>
        <v>0</v>
      </c>
    </row>
    <row r="981" spans="1:6" s="595" customFormat="1" ht="52">
      <c r="A981" s="655" t="s">
        <v>5235</v>
      </c>
      <c r="B981" s="655" t="s">
        <v>5081</v>
      </c>
      <c r="C981" s="622" t="s">
        <v>418</v>
      </c>
      <c r="D981" s="466">
        <v>1</v>
      </c>
      <c r="E981" s="355"/>
      <c r="F981" s="492">
        <f t="shared" si="50"/>
        <v>0</v>
      </c>
    </row>
    <row r="982" spans="1:6" s="595" customFormat="1" ht="39">
      <c r="A982" s="655" t="s">
        <v>5236</v>
      </c>
      <c r="B982" s="655" t="s">
        <v>5083</v>
      </c>
      <c r="C982" s="622" t="s">
        <v>418</v>
      </c>
      <c r="D982" s="466">
        <v>1</v>
      </c>
      <c r="E982" s="355"/>
      <c r="F982" s="492">
        <f t="shared" si="50"/>
        <v>0</v>
      </c>
    </row>
    <row r="983" spans="1:6" s="714" customFormat="1" ht="26">
      <c r="A983" s="995" t="s">
        <v>5237</v>
      </c>
      <c r="B983" s="611" t="s">
        <v>5238</v>
      </c>
      <c r="C983" s="649"/>
      <c r="D983" s="649"/>
      <c r="E983" s="650"/>
      <c r="F983" s="713">
        <f>SUM(F984:F1046)</f>
        <v>0</v>
      </c>
    </row>
    <row r="984" spans="1:6" s="595" customFormat="1" ht="221">
      <c r="A984" s="652" t="s">
        <v>5239</v>
      </c>
      <c r="B984" s="728" t="s">
        <v>5240</v>
      </c>
      <c r="C984" s="654" t="s">
        <v>418</v>
      </c>
      <c r="D984" s="560">
        <v>1</v>
      </c>
      <c r="E984" s="509"/>
      <c r="F984" s="510">
        <f>ROUND((D984*E984),2)</f>
        <v>0</v>
      </c>
    </row>
    <row r="985" spans="1:6" s="595" customFormat="1" ht="201" customHeight="1">
      <c r="A985" s="655" t="s">
        <v>5241</v>
      </c>
      <c r="B985" s="721" t="s">
        <v>5242</v>
      </c>
      <c r="C985" s="353" t="s">
        <v>418</v>
      </c>
      <c r="D985" s="466">
        <v>2</v>
      </c>
      <c r="E985" s="355"/>
      <c r="F985" s="492">
        <f>ROUND((D985*E985),2)</f>
        <v>0</v>
      </c>
    </row>
    <row r="986" spans="1:6" s="595" customFormat="1" ht="273">
      <c r="A986" s="655" t="s">
        <v>5243</v>
      </c>
      <c r="B986" s="721" t="s">
        <v>5244</v>
      </c>
      <c r="C986" s="353"/>
      <c r="D986" s="466"/>
      <c r="E986" s="355"/>
      <c r="F986" s="492"/>
    </row>
    <row r="987" spans="1:6" s="595" customFormat="1" ht="117">
      <c r="A987" s="655"/>
      <c r="B987" s="721" t="s">
        <v>5245</v>
      </c>
      <c r="C987" s="353" t="s">
        <v>23</v>
      </c>
      <c r="D987" s="466">
        <v>1</v>
      </c>
      <c r="E987" s="355"/>
      <c r="F987" s="492">
        <f t="shared" ref="F987:F1017" si="51">ROUND((D987*E987),2)</f>
        <v>0</v>
      </c>
    </row>
    <row r="988" spans="1:6" s="595" customFormat="1" ht="299">
      <c r="A988" s="655" t="s">
        <v>5246</v>
      </c>
      <c r="B988" s="721" t="s">
        <v>5247</v>
      </c>
      <c r="C988" s="353" t="s">
        <v>418</v>
      </c>
      <c r="D988" s="466">
        <v>1</v>
      </c>
      <c r="E988" s="355"/>
      <c r="F988" s="492">
        <f t="shared" si="51"/>
        <v>0</v>
      </c>
    </row>
    <row r="989" spans="1:6" s="595" customFormat="1" ht="39">
      <c r="A989" s="655" t="s">
        <v>5248</v>
      </c>
      <c r="B989" s="351" t="s">
        <v>5249</v>
      </c>
      <c r="C989" s="353" t="s">
        <v>0</v>
      </c>
      <c r="D989" s="466">
        <v>4</v>
      </c>
      <c r="E989" s="355"/>
      <c r="F989" s="492">
        <f t="shared" si="51"/>
        <v>0</v>
      </c>
    </row>
    <row r="990" spans="1:6" s="595" customFormat="1" ht="117">
      <c r="A990" s="655" t="s">
        <v>5250</v>
      </c>
      <c r="B990" s="721" t="s">
        <v>5251</v>
      </c>
      <c r="C990" s="353" t="s">
        <v>0</v>
      </c>
      <c r="D990" s="466">
        <v>4</v>
      </c>
      <c r="E990" s="355"/>
      <c r="F990" s="492">
        <f t="shared" si="51"/>
        <v>0</v>
      </c>
    </row>
    <row r="991" spans="1:6" s="595" customFormat="1" ht="117">
      <c r="A991" s="655" t="s">
        <v>5252</v>
      </c>
      <c r="B991" s="721" t="s">
        <v>5253</v>
      </c>
      <c r="C991" s="353" t="s">
        <v>0</v>
      </c>
      <c r="D991" s="466">
        <v>1</v>
      </c>
      <c r="E991" s="355"/>
      <c r="F991" s="492">
        <f t="shared" si="51"/>
        <v>0</v>
      </c>
    </row>
    <row r="992" spans="1:6" s="595" customFormat="1" ht="91">
      <c r="A992" s="655" t="s">
        <v>5254</v>
      </c>
      <c r="B992" s="721" t="s">
        <v>5255</v>
      </c>
      <c r="C992" s="353" t="s">
        <v>0</v>
      </c>
      <c r="D992" s="466">
        <v>2</v>
      </c>
      <c r="E992" s="355"/>
      <c r="F992" s="492">
        <f t="shared" si="51"/>
        <v>0</v>
      </c>
    </row>
    <row r="993" spans="1:6" s="595" customFormat="1" ht="143">
      <c r="A993" s="655" t="s">
        <v>5256</v>
      </c>
      <c r="B993" s="721" t="s">
        <v>5257</v>
      </c>
      <c r="C993" s="353" t="s">
        <v>0</v>
      </c>
      <c r="D993" s="466">
        <v>2</v>
      </c>
      <c r="E993" s="355"/>
      <c r="F993" s="492">
        <f t="shared" si="51"/>
        <v>0</v>
      </c>
    </row>
    <row r="994" spans="1:6" s="595" customFormat="1" ht="55.9" customHeight="1">
      <c r="A994" s="655" t="s">
        <v>5258</v>
      </c>
      <c r="B994" s="721" t="s">
        <v>5259</v>
      </c>
      <c r="C994" s="353" t="s">
        <v>0</v>
      </c>
      <c r="D994" s="466">
        <v>2</v>
      </c>
      <c r="E994" s="355"/>
      <c r="F994" s="492">
        <f t="shared" si="51"/>
        <v>0</v>
      </c>
    </row>
    <row r="995" spans="1:6" s="595" customFormat="1" ht="117">
      <c r="A995" s="655" t="s">
        <v>5260</v>
      </c>
      <c r="B995" s="721" t="s">
        <v>5261</v>
      </c>
      <c r="C995" s="353" t="s">
        <v>0</v>
      </c>
      <c r="D995" s="466">
        <v>1</v>
      </c>
      <c r="E995" s="355"/>
      <c r="F995" s="492">
        <f t="shared" si="51"/>
        <v>0</v>
      </c>
    </row>
    <row r="996" spans="1:6" s="595" customFormat="1" ht="99" customHeight="1">
      <c r="A996" s="655" t="s">
        <v>5262</v>
      </c>
      <c r="B996" s="351" t="s">
        <v>5263</v>
      </c>
      <c r="C996" s="353" t="s">
        <v>418</v>
      </c>
      <c r="D996" s="466">
        <v>1</v>
      </c>
      <c r="E996" s="355"/>
      <c r="F996" s="492">
        <f t="shared" si="51"/>
        <v>0</v>
      </c>
    </row>
    <row r="997" spans="1:6" s="595" customFormat="1" ht="117">
      <c r="A997" s="655" t="s">
        <v>5264</v>
      </c>
      <c r="B997" s="721" t="s">
        <v>5265</v>
      </c>
      <c r="C997" s="353" t="s">
        <v>418</v>
      </c>
      <c r="D997" s="466">
        <v>1</v>
      </c>
      <c r="E997" s="355"/>
      <c r="F997" s="492">
        <f t="shared" si="51"/>
        <v>0</v>
      </c>
    </row>
    <row r="998" spans="1:6" s="595" customFormat="1" ht="117">
      <c r="A998" s="655" t="s">
        <v>5266</v>
      </c>
      <c r="B998" s="721" t="s">
        <v>5267</v>
      </c>
      <c r="C998" s="353" t="s">
        <v>418</v>
      </c>
      <c r="D998" s="466">
        <v>1</v>
      </c>
      <c r="E998" s="355"/>
      <c r="F998" s="492">
        <f t="shared" si="51"/>
        <v>0</v>
      </c>
    </row>
    <row r="999" spans="1:6" s="595" customFormat="1" ht="208">
      <c r="A999" s="655" t="s">
        <v>5268</v>
      </c>
      <c r="B999" s="721" t="s">
        <v>5269</v>
      </c>
      <c r="C999" s="353" t="s">
        <v>0</v>
      </c>
      <c r="D999" s="466">
        <v>790</v>
      </c>
      <c r="E999" s="355"/>
      <c r="F999" s="492">
        <f t="shared" si="51"/>
        <v>0</v>
      </c>
    </row>
    <row r="1000" spans="1:6" s="595" customFormat="1" ht="260">
      <c r="A1000" s="655" t="s">
        <v>5270</v>
      </c>
      <c r="B1000" s="351" t="s">
        <v>5271</v>
      </c>
      <c r="C1000" s="353" t="s">
        <v>0</v>
      </c>
      <c r="D1000" s="466">
        <v>10</v>
      </c>
      <c r="E1000" s="355"/>
      <c r="F1000" s="492">
        <f t="shared" si="51"/>
        <v>0</v>
      </c>
    </row>
    <row r="1001" spans="1:6" s="595" customFormat="1" ht="117">
      <c r="A1001" s="655" t="s">
        <v>5272</v>
      </c>
      <c r="B1001" s="721" t="s">
        <v>5273</v>
      </c>
      <c r="C1001" s="353" t="s">
        <v>0</v>
      </c>
      <c r="D1001" s="466">
        <v>395</v>
      </c>
      <c r="E1001" s="355"/>
      <c r="F1001" s="492">
        <f t="shared" si="51"/>
        <v>0</v>
      </c>
    </row>
    <row r="1002" spans="1:6" s="595" customFormat="1" ht="182">
      <c r="A1002" s="655" t="s">
        <v>5274</v>
      </c>
      <c r="B1002" s="721" t="s">
        <v>5275</v>
      </c>
      <c r="C1002" s="353" t="s">
        <v>0</v>
      </c>
      <c r="D1002" s="466">
        <v>52</v>
      </c>
      <c r="E1002" s="355"/>
      <c r="F1002" s="492">
        <f t="shared" si="51"/>
        <v>0</v>
      </c>
    </row>
    <row r="1003" spans="1:6" s="595" customFormat="1" ht="78">
      <c r="A1003" s="655" t="s">
        <v>5276</v>
      </c>
      <c r="B1003" s="351" t="s">
        <v>5277</v>
      </c>
      <c r="C1003" s="353" t="s">
        <v>0</v>
      </c>
      <c r="D1003" s="466">
        <v>52</v>
      </c>
      <c r="E1003" s="355"/>
      <c r="F1003" s="492">
        <f t="shared" si="51"/>
        <v>0</v>
      </c>
    </row>
    <row r="1004" spans="1:6" s="595" customFormat="1" ht="65">
      <c r="A1004" s="655" t="s">
        <v>5278</v>
      </c>
      <c r="B1004" s="721" t="s">
        <v>5279</v>
      </c>
      <c r="C1004" s="353" t="s">
        <v>0</v>
      </c>
      <c r="D1004" s="466">
        <v>395</v>
      </c>
      <c r="E1004" s="355"/>
      <c r="F1004" s="492">
        <f t="shared" si="51"/>
        <v>0</v>
      </c>
    </row>
    <row r="1005" spans="1:6" s="595" customFormat="1" ht="78">
      <c r="A1005" s="655" t="s">
        <v>5280</v>
      </c>
      <c r="B1005" s="721" t="s">
        <v>5281</v>
      </c>
      <c r="C1005" s="353" t="s">
        <v>0</v>
      </c>
      <c r="D1005" s="466">
        <v>405</v>
      </c>
      <c r="E1005" s="355"/>
      <c r="F1005" s="492">
        <f t="shared" si="51"/>
        <v>0</v>
      </c>
    </row>
    <row r="1006" spans="1:6" s="595" customFormat="1" ht="91">
      <c r="A1006" s="655" t="s">
        <v>5282</v>
      </c>
      <c r="B1006" s="721" t="s">
        <v>5283</v>
      </c>
      <c r="C1006" s="353" t="s">
        <v>0</v>
      </c>
      <c r="D1006" s="466">
        <v>41</v>
      </c>
      <c r="E1006" s="355"/>
      <c r="F1006" s="492">
        <f t="shared" si="51"/>
        <v>0</v>
      </c>
    </row>
    <row r="1007" spans="1:6" s="595" customFormat="1" ht="91">
      <c r="A1007" s="655" t="s">
        <v>5284</v>
      </c>
      <c r="B1007" s="721" t="s">
        <v>5285</v>
      </c>
      <c r="C1007" s="353" t="s">
        <v>0</v>
      </c>
      <c r="D1007" s="466">
        <v>5</v>
      </c>
      <c r="E1007" s="355"/>
      <c r="F1007" s="492">
        <f t="shared" si="51"/>
        <v>0</v>
      </c>
    </row>
    <row r="1008" spans="1:6" s="595" customFormat="1" ht="143">
      <c r="A1008" s="655" t="s">
        <v>5286</v>
      </c>
      <c r="B1008" s="723" t="s">
        <v>5287</v>
      </c>
      <c r="C1008" s="353" t="s">
        <v>0</v>
      </c>
      <c r="D1008" s="466">
        <v>45</v>
      </c>
      <c r="E1008" s="355"/>
      <c r="F1008" s="492">
        <f t="shared" si="51"/>
        <v>0</v>
      </c>
    </row>
    <row r="1009" spans="1:6" s="595" customFormat="1" ht="143">
      <c r="A1009" s="655" t="s">
        <v>5288</v>
      </c>
      <c r="B1009" s="721" t="s">
        <v>5289</v>
      </c>
      <c r="C1009" s="353" t="s">
        <v>0</v>
      </c>
      <c r="D1009" s="466">
        <v>4</v>
      </c>
      <c r="E1009" s="355"/>
      <c r="F1009" s="492">
        <f t="shared" si="51"/>
        <v>0</v>
      </c>
    </row>
    <row r="1010" spans="1:6" s="595" customFormat="1" ht="156">
      <c r="A1010" s="655" t="s">
        <v>5290</v>
      </c>
      <c r="B1010" s="721" t="s">
        <v>5291</v>
      </c>
      <c r="C1010" s="353" t="s">
        <v>0</v>
      </c>
      <c r="D1010" s="466">
        <v>24</v>
      </c>
      <c r="E1010" s="355"/>
      <c r="F1010" s="492">
        <f t="shared" si="51"/>
        <v>0</v>
      </c>
    </row>
    <row r="1011" spans="1:6" s="595" customFormat="1" ht="143">
      <c r="A1011" s="655" t="s">
        <v>5292</v>
      </c>
      <c r="B1011" s="721" t="s">
        <v>5293</v>
      </c>
      <c r="C1011" s="353" t="s">
        <v>0</v>
      </c>
      <c r="D1011" s="466">
        <v>39</v>
      </c>
      <c r="E1011" s="355"/>
      <c r="F1011" s="492">
        <f t="shared" si="51"/>
        <v>0</v>
      </c>
    </row>
    <row r="1012" spans="1:6" s="595" customFormat="1" ht="156">
      <c r="A1012" s="655" t="s">
        <v>5294</v>
      </c>
      <c r="B1012" s="723" t="s">
        <v>5295</v>
      </c>
      <c r="C1012" s="353" t="s">
        <v>0</v>
      </c>
      <c r="D1012" s="466">
        <v>6</v>
      </c>
      <c r="E1012" s="355"/>
      <c r="F1012" s="492">
        <f t="shared" si="51"/>
        <v>0</v>
      </c>
    </row>
    <row r="1013" spans="1:6" s="595" customFormat="1" ht="156">
      <c r="A1013" s="655" t="s">
        <v>5296</v>
      </c>
      <c r="B1013" s="723" t="s">
        <v>5297</v>
      </c>
      <c r="C1013" s="353" t="s">
        <v>0</v>
      </c>
      <c r="D1013" s="466">
        <v>6</v>
      </c>
      <c r="E1013" s="355"/>
      <c r="F1013" s="492">
        <f t="shared" si="51"/>
        <v>0</v>
      </c>
    </row>
    <row r="1014" spans="1:6" s="595" customFormat="1" ht="130">
      <c r="A1014" s="655" t="s">
        <v>5298</v>
      </c>
      <c r="B1014" s="723" t="s">
        <v>5299</v>
      </c>
      <c r="C1014" s="353" t="s">
        <v>0</v>
      </c>
      <c r="D1014" s="466">
        <v>6</v>
      </c>
      <c r="E1014" s="355"/>
      <c r="F1014" s="492">
        <f t="shared" si="51"/>
        <v>0</v>
      </c>
    </row>
    <row r="1015" spans="1:6" s="595" customFormat="1" ht="91">
      <c r="A1015" s="655" t="s">
        <v>5300</v>
      </c>
      <c r="B1015" s="723" t="s">
        <v>5301</v>
      </c>
      <c r="C1015" s="353" t="s">
        <v>0</v>
      </c>
      <c r="D1015" s="466">
        <v>3</v>
      </c>
      <c r="E1015" s="355"/>
      <c r="F1015" s="492">
        <f t="shared" si="51"/>
        <v>0</v>
      </c>
    </row>
    <row r="1016" spans="1:6" s="595" customFormat="1" ht="78">
      <c r="A1016" s="655" t="s">
        <v>5302</v>
      </c>
      <c r="B1016" s="723" t="s">
        <v>5303</v>
      </c>
      <c r="C1016" s="353" t="s">
        <v>0</v>
      </c>
      <c r="D1016" s="466">
        <v>6</v>
      </c>
      <c r="E1016" s="355"/>
      <c r="F1016" s="492">
        <f t="shared" si="51"/>
        <v>0</v>
      </c>
    </row>
    <row r="1017" spans="1:6" s="595" customFormat="1" ht="52">
      <c r="A1017" s="655" t="s">
        <v>5304</v>
      </c>
      <c r="B1017" s="351" t="s">
        <v>5305</v>
      </c>
      <c r="C1017" s="353" t="s">
        <v>0</v>
      </c>
      <c r="D1017" s="466">
        <v>1420</v>
      </c>
      <c r="E1017" s="355"/>
      <c r="F1017" s="492">
        <f t="shared" si="51"/>
        <v>0</v>
      </c>
    </row>
    <row r="1018" spans="1:6" s="595" customFormat="1" ht="109.5" customHeight="1">
      <c r="A1018" s="655" t="s">
        <v>5306</v>
      </c>
      <c r="B1018" s="721" t="s">
        <v>5307</v>
      </c>
      <c r="C1018" s="353"/>
      <c r="D1018" s="466"/>
      <c r="E1018" s="355"/>
      <c r="F1018" s="492"/>
    </row>
    <row r="1019" spans="1:6" s="595" customFormat="1" ht="39">
      <c r="A1019" s="625" t="s">
        <v>5308</v>
      </c>
      <c r="B1019" s="351" t="s">
        <v>5309</v>
      </c>
      <c r="C1019" s="353" t="s">
        <v>0</v>
      </c>
      <c r="D1019" s="466">
        <v>180</v>
      </c>
      <c r="E1019" s="355"/>
      <c r="F1019" s="492">
        <f t="shared" ref="F1019:F1028" si="52">ROUND((D1019*E1019),2)</f>
        <v>0</v>
      </c>
    </row>
    <row r="1020" spans="1:6" s="595" customFormat="1" ht="65">
      <c r="A1020" s="625" t="s">
        <v>5310</v>
      </c>
      <c r="B1020" s="351" t="s">
        <v>5311</v>
      </c>
      <c r="C1020" s="353" t="s">
        <v>0</v>
      </c>
      <c r="D1020" s="466">
        <v>100</v>
      </c>
      <c r="E1020" s="355"/>
      <c r="F1020" s="492">
        <f t="shared" si="52"/>
        <v>0</v>
      </c>
    </row>
    <row r="1021" spans="1:6" s="595" customFormat="1" ht="39">
      <c r="A1021" s="625" t="s">
        <v>5312</v>
      </c>
      <c r="B1021" s="351" t="s">
        <v>5313</v>
      </c>
      <c r="C1021" s="353" t="s">
        <v>0</v>
      </c>
      <c r="D1021" s="466">
        <v>17000</v>
      </c>
      <c r="E1021" s="355"/>
      <c r="F1021" s="492">
        <f t="shared" si="52"/>
        <v>0</v>
      </c>
    </row>
    <row r="1022" spans="1:6" s="595" customFormat="1" ht="65">
      <c r="A1022" s="625" t="s">
        <v>5314</v>
      </c>
      <c r="B1022" s="721" t="s">
        <v>4634</v>
      </c>
      <c r="C1022" s="353" t="s">
        <v>1638</v>
      </c>
      <c r="D1022" s="466">
        <v>550</v>
      </c>
      <c r="E1022" s="355"/>
      <c r="F1022" s="492">
        <f t="shared" si="52"/>
        <v>0</v>
      </c>
    </row>
    <row r="1023" spans="1:6" s="595" customFormat="1" ht="65">
      <c r="A1023" s="625" t="s">
        <v>5315</v>
      </c>
      <c r="B1023" s="721" t="s">
        <v>4260</v>
      </c>
      <c r="C1023" s="353" t="s">
        <v>1638</v>
      </c>
      <c r="D1023" s="466">
        <v>300</v>
      </c>
      <c r="E1023" s="355"/>
      <c r="F1023" s="492">
        <f t="shared" si="52"/>
        <v>0</v>
      </c>
    </row>
    <row r="1024" spans="1:6" s="595" customFormat="1" ht="65">
      <c r="A1024" s="655" t="s">
        <v>5316</v>
      </c>
      <c r="B1024" s="721" t="s">
        <v>5317</v>
      </c>
      <c r="C1024" s="353" t="s">
        <v>1638</v>
      </c>
      <c r="D1024" s="466">
        <v>5400</v>
      </c>
      <c r="E1024" s="355"/>
      <c r="F1024" s="492">
        <f t="shared" si="52"/>
        <v>0</v>
      </c>
    </row>
    <row r="1025" spans="1:6" s="595" customFormat="1" ht="65">
      <c r="A1025" s="655" t="s">
        <v>5318</v>
      </c>
      <c r="B1025" s="721" t="s">
        <v>5319</v>
      </c>
      <c r="C1025" s="353" t="s">
        <v>1638</v>
      </c>
      <c r="D1025" s="466">
        <v>100</v>
      </c>
      <c r="E1025" s="355"/>
      <c r="F1025" s="492">
        <f t="shared" si="52"/>
        <v>0</v>
      </c>
    </row>
    <row r="1026" spans="1:6" s="595" customFormat="1" ht="65">
      <c r="A1026" s="655" t="s">
        <v>5320</v>
      </c>
      <c r="B1026" s="351" t="s">
        <v>5321</v>
      </c>
      <c r="C1026" s="353" t="s">
        <v>418</v>
      </c>
      <c r="D1026" s="466">
        <v>8</v>
      </c>
      <c r="E1026" s="355"/>
      <c r="F1026" s="492">
        <f t="shared" si="52"/>
        <v>0</v>
      </c>
    </row>
    <row r="1027" spans="1:6" s="595" customFormat="1" ht="228.75" customHeight="1">
      <c r="A1027" s="655" t="s">
        <v>5322</v>
      </c>
      <c r="B1027" s="721" t="s">
        <v>5323</v>
      </c>
      <c r="C1027" s="353" t="s">
        <v>418</v>
      </c>
      <c r="D1027" s="466">
        <v>1</v>
      </c>
      <c r="E1027" s="355"/>
      <c r="F1027" s="492">
        <f t="shared" si="52"/>
        <v>0</v>
      </c>
    </row>
    <row r="1028" spans="1:6" s="595" customFormat="1" ht="39">
      <c r="A1028" s="655" t="s">
        <v>5324</v>
      </c>
      <c r="B1028" s="351" t="s">
        <v>5325</v>
      </c>
      <c r="C1028" s="353" t="s">
        <v>418</v>
      </c>
      <c r="D1028" s="466" t="s">
        <v>5326</v>
      </c>
      <c r="E1028" s="355"/>
      <c r="F1028" s="492">
        <f t="shared" si="52"/>
        <v>0</v>
      </c>
    </row>
    <row r="1029" spans="1:6" s="595" customFormat="1" ht="117">
      <c r="A1029" s="655" t="s">
        <v>5327</v>
      </c>
      <c r="B1029" s="351" t="s">
        <v>5328</v>
      </c>
      <c r="C1029" s="353"/>
      <c r="D1029" s="466"/>
      <c r="E1029" s="355"/>
      <c r="F1029" s="492"/>
    </row>
    <row r="1030" spans="1:6" s="595" customFormat="1" ht="234">
      <c r="A1030" s="625" t="s">
        <v>5329</v>
      </c>
      <c r="B1030" s="721" t="s">
        <v>5330</v>
      </c>
      <c r="C1030" s="353" t="s">
        <v>418</v>
      </c>
      <c r="D1030" s="466">
        <v>1</v>
      </c>
      <c r="E1030" s="355"/>
      <c r="F1030" s="492">
        <f>ROUND((D1030*E1030),2)</f>
        <v>0</v>
      </c>
    </row>
    <row r="1031" spans="1:6" s="595" customFormat="1" ht="169">
      <c r="A1031" s="625" t="s">
        <v>5331</v>
      </c>
      <c r="B1031" s="721" t="s">
        <v>5332</v>
      </c>
      <c r="C1031" s="353" t="s">
        <v>418</v>
      </c>
      <c r="D1031" s="466">
        <v>1</v>
      </c>
      <c r="E1031" s="355"/>
      <c r="F1031" s="492">
        <f>ROUND((D1031*E1031),2)</f>
        <v>0</v>
      </c>
    </row>
    <row r="1032" spans="1:6" s="595" customFormat="1" ht="130">
      <c r="A1032" s="625" t="s">
        <v>5333</v>
      </c>
      <c r="B1032" s="721" t="s">
        <v>5334</v>
      </c>
      <c r="C1032" s="353" t="s">
        <v>418</v>
      </c>
      <c r="D1032" s="466">
        <v>1</v>
      </c>
      <c r="E1032" s="355"/>
      <c r="F1032" s="492">
        <f>ROUND((D1032*E1032),2)</f>
        <v>0</v>
      </c>
    </row>
    <row r="1033" spans="1:6" s="595" customFormat="1" ht="78">
      <c r="A1033" s="625" t="s">
        <v>5335</v>
      </c>
      <c r="B1033" s="351" t="s">
        <v>5336</v>
      </c>
      <c r="C1033" s="353" t="s">
        <v>418</v>
      </c>
      <c r="D1033" s="466">
        <v>2</v>
      </c>
      <c r="E1033" s="355"/>
      <c r="F1033" s="492">
        <f>ROUND((D1033*E1033),2)</f>
        <v>0</v>
      </c>
    </row>
    <row r="1034" spans="1:6" s="595" customFormat="1" ht="156">
      <c r="A1034" s="625" t="s">
        <v>5337</v>
      </c>
      <c r="B1034" s="721" t="s">
        <v>5338</v>
      </c>
      <c r="C1034" s="353" t="s">
        <v>418</v>
      </c>
      <c r="D1034" s="466">
        <v>1</v>
      </c>
      <c r="E1034" s="355"/>
      <c r="F1034" s="492">
        <f>ROUND((D1034*E1034),2)</f>
        <v>0</v>
      </c>
    </row>
    <row r="1035" spans="1:6" s="595" customFormat="1" ht="130">
      <c r="A1035" s="655" t="s">
        <v>5339</v>
      </c>
      <c r="B1035" s="721" t="s">
        <v>5340</v>
      </c>
      <c r="C1035" s="353"/>
      <c r="D1035" s="466"/>
      <c r="E1035" s="355"/>
      <c r="F1035" s="492"/>
    </row>
    <row r="1036" spans="1:6" s="595" customFormat="1" ht="117">
      <c r="A1036" s="625" t="s">
        <v>5341</v>
      </c>
      <c r="B1036" s="721" t="s">
        <v>5342</v>
      </c>
      <c r="C1036" s="353" t="s">
        <v>0</v>
      </c>
      <c r="D1036" s="466">
        <v>4</v>
      </c>
      <c r="E1036" s="355"/>
      <c r="F1036" s="492">
        <f t="shared" ref="F1036:F1042" si="53">ROUND((D1036*E1036),2)</f>
        <v>0</v>
      </c>
    </row>
    <row r="1037" spans="1:6" s="595" customFormat="1" ht="91">
      <c r="A1037" s="625" t="s">
        <v>5343</v>
      </c>
      <c r="B1037" s="721" t="s">
        <v>5344</v>
      </c>
      <c r="C1037" s="353" t="s">
        <v>0</v>
      </c>
      <c r="D1037" s="466">
        <v>8</v>
      </c>
      <c r="E1037" s="355"/>
      <c r="F1037" s="492">
        <f t="shared" si="53"/>
        <v>0</v>
      </c>
    </row>
    <row r="1038" spans="1:6" s="595" customFormat="1" ht="78">
      <c r="A1038" s="625" t="s">
        <v>5345</v>
      </c>
      <c r="B1038" s="351" t="s">
        <v>5346</v>
      </c>
      <c r="C1038" s="353" t="s">
        <v>0</v>
      </c>
      <c r="D1038" s="466">
        <v>8</v>
      </c>
      <c r="E1038" s="355"/>
      <c r="F1038" s="492">
        <f t="shared" si="53"/>
        <v>0</v>
      </c>
    </row>
    <row r="1039" spans="1:6" s="595" customFormat="1" ht="156">
      <c r="A1039" s="625" t="s">
        <v>5347</v>
      </c>
      <c r="B1039" s="721" t="s">
        <v>5348</v>
      </c>
      <c r="C1039" s="353" t="s">
        <v>0</v>
      </c>
      <c r="D1039" s="466">
        <v>4</v>
      </c>
      <c r="E1039" s="355"/>
      <c r="F1039" s="492">
        <f t="shared" si="53"/>
        <v>0</v>
      </c>
    </row>
    <row r="1040" spans="1:6" s="595" customFormat="1" ht="65">
      <c r="A1040" s="625" t="s">
        <v>5349</v>
      </c>
      <c r="B1040" s="351" t="s">
        <v>5350</v>
      </c>
      <c r="C1040" s="353" t="s">
        <v>1638</v>
      </c>
      <c r="D1040" s="466">
        <v>500</v>
      </c>
      <c r="E1040" s="355"/>
      <c r="F1040" s="492">
        <f t="shared" si="53"/>
        <v>0</v>
      </c>
    </row>
    <row r="1041" spans="1:6" s="595" customFormat="1" ht="52">
      <c r="A1041" s="625" t="s">
        <v>5351</v>
      </c>
      <c r="B1041" s="351" t="s">
        <v>4647</v>
      </c>
      <c r="C1041" s="353" t="s">
        <v>1638</v>
      </c>
      <c r="D1041" s="466">
        <v>500</v>
      </c>
      <c r="E1041" s="355"/>
      <c r="F1041" s="492">
        <f t="shared" si="53"/>
        <v>0</v>
      </c>
    </row>
    <row r="1042" spans="1:6" s="595" customFormat="1" ht="156">
      <c r="A1042" s="655" t="s">
        <v>5352</v>
      </c>
      <c r="B1042" s="351" t="s">
        <v>5353</v>
      </c>
      <c r="C1042" s="353" t="s">
        <v>418</v>
      </c>
      <c r="D1042" s="466">
        <v>100</v>
      </c>
      <c r="E1042" s="355"/>
      <c r="F1042" s="492">
        <f t="shared" si="53"/>
        <v>0</v>
      </c>
    </row>
    <row r="1043" spans="1:6" s="595" customFormat="1" ht="52">
      <c r="A1043" s="655" t="s">
        <v>5354</v>
      </c>
      <c r="B1043" s="655" t="s">
        <v>4773</v>
      </c>
      <c r="C1043" s="353"/>
      <c r="D1043" s="466"/>
      <c r="E1043" s="355"/>
      <c r="F1043" s="492"/>
    </row>
    <row r="1044" spans="1:6" s="595" customFormat="1" ht="39">
      <c r="A1044" s="625" t="s">
        <v>5355</v>
      </c>
      <c r="B1044" s="351" t="s">
        <v>5356</v>
      </c>
      <c r="C1044" s="353" t="s">
        <v>418</v>
      </c>
      <c r="D1044" s="466">
        <v>1</v>
      </c>
      <c r="E1044" s="355"/>
      <c r="F1044" s="492">
        <f>ROUND((D1044*E1044),2)</f>
        <v>0</v>
      </c>
    </row>
    <row r="1045" spans="1:6" s="595" customFormat="1" ht="39">
      <c r="A1045" s="625" t="s">
        <v>5357</v>
      </c>
      <c r="B1045" s="351" t="s">
        <v>5358</v>
      </c>
      <c r="C1045" s="353" t="s">
        <v>418</v>
      </c>
      <c r="D1045" s="466">
        <v>1</v>
      </c>
      <c r="E1045" s="355"/>
      <c r="F1045" s="492">
        <f>ROUND((D1045*E1045),2)</f>
        <v>0</v>
      </c>
    </row>
    <row r="1046" spans="1:6" s="729" customFormat="1" ht="39">
      <c r="A1046" s="724" t="s">
        <v>5359</v>
      </c>
      <c r="B1046" s="703" t="s">
        <v>5360</v>
      </c>
      <c r="C1046" s="515" t="s">
        <v>418</v>
      </c>
      <c r="D1046" s="572">
        <v>1</v>
      </c>
      <c r="E1046" s="504"/>
      <c r="F1046" s="548">
        <f>ROUND((D1046*E1046),2)</f>
        <v>0</v>
      </c>
    </row>
    <row r="1047" spans="1:6" s="729" customFormat="1">
      <c r="A1047" s="995" t="s">
        <v>5361</v>
      </c>
      <c r="B1047" s="611" t="s">
        <v>5362</v>
      </c>
      <c r="C1047" s="649"/>
      <c r="D1047" s="649"/>
      <c r="E1047" s="650"/>
      <c r="F1047" s="713">
        <f>SUM(F1048:F1076)</f>
        <v>0</v>
      </c>
    </row>
    <row r="1048" spans="1:6" s="729" customFormat="1" ht="156">
      <c r="A1048" s="652" t="s">
        <v>5363</v>
      </c>
      <c r="B1048" s="659" t="s">
        <v>5364</v>
      </c>
      <c r="C1048" s="654" t="s">
        <v>0</v>
      </c>
      <c r="D1048" s="560">
        <v>1</v>
      </c>
      <c r="E1048" s="509"/>
      <c r="F1048" s="510">
        <f t="shared" ref="F1048:F1076" si="54">ROUND((D1048*E1048),2)</f>
        <v>0</v>
      </c>
    </row>
    <row r="1049" spans="1:6" s="729" customFormat="1" ht="156">
      <c r="A1049" s="655" t="s">
        <v>5365</v>
      </c>
      <c r="B1049" s="730" t="s">
        <v>5366</v>
      </c>
      <c r="C1049" s="622" t="s">
        <v>0</v>
      </c>
      <c r="D1049" s="466">
        <v>2</v>
      </c>
      <c r="E1049" s="355"/>
      <c r="F1049" s="492">
        <f t="shared" si="54"/>
        <v>0</v>
      </c>
    </row>
    <row r="1050" spans="1:6" s="729" customFormat="1" ht="26">
      <c r="A1050" s="655" t="s">
        <v>5367</v>
      </c>
      <c r="B1050" s="730" t="s">
        <v>5368</v>
      </c>
      <c r="C1050" s="622" t="s">
        <v>0</v>
      </c>
      <c r="D1050" s="466">
        <v>2</v>
      </c>
      <c r="E1050" s="355"/>
      <c r="F1050" s="492">
        <f t="shared" si="54"/>
        <v>0</v>
      </c>
    </row>
    <row r="1051" spans="1:6" s="729" customFormat="1" ht="26">
      <c r="A1051" s="655" t="s">
        <v>5369</v>
      </c>
      <c r="B1051" s="731" t="s">
        <v>5370</v>
      </c>
      <c r="C1051" s="622" t="s">
        <v>0</v>
      </c>
      <c r="D1051" s="466">
        <v>1</v>
      </c>
      <c r="E1051" s="355"/>
      <c r="F1051" s="492">
        <f t="shared" si="54"/>
        <v>0</v>
      </c>
    </row>
    <row r="1052" spans="1:6" s="729" customFormat="1" ht="52">
      <c r="A1052" s="655" t="s">
        <v>5371</v>
      </c>
      <c r="B1052" s="731" t="s">
        <v>5372</v>
      </c>
      <c r="C1052" s="622" t="s">
        <v>0</v>
      </c>
      <c r="D1052" s="466">
        <v>1</v>
      </c>
      <c r="E1052" s="355"/>
      <c r="F1052" s="492">
        <f t="shared" si="54"/>
        <v>0</v>
      </c>
    </row>
    <row r="1053" spans="1:6" s="729" customFormat="1" ht="52">
      <c r="A1053" s="655" t="s">
        <v>5373</v>
      </c>
      <c r="B1053" s="731" t="s">
        <v>5374</v>
      </c>
      <c r="C1053" s="622" t="s">
        <v>0</v>
      </c>
      <c r="D1053" s="466">
        <v>2</v>
      </c>
      <c r="E1053" s="355"/>
      <c r="F1053" s="492">
        <f t="shared" si="54"/>
        <v>0</v>
      </c>
    </row>
    <row r="1054" spans="1:6" s="729" customFormat="1" ht="52">
      <c r="A1054" s="655" t="s">
        <v>5375</v>
      </c>
      <c r="B1054" s="731" t="s">
        <v>5376</v>
      </c>
      <c r="C1054" s="622" t="s">
        <v>0</v>
      </c>
      <c r="D1054" s="466">
        <v>4</v>
      </c>
      <c r="E1054" s="355"/>
      <c r="F1054" s="492">
        <f t="shared" si="54"/>
        <v>0</v>
      </c>
    </row>
    <row r="1055" spans="1:6" s="729" customFormat="1" ht="39">
      <c r="A1055" s="655" t="s">
        <v>5377</v>
      </c>
      <c r="B1055" s="731" t="s">
        <v>5378</v>
      </c>
      <c r="C1055" s="622" t="s">
        <v>0</v>
      </c>
      <c r="D1055" s="466">
        <v>3</v>
      </c>
      <c r="E1055" s="355"/>
      <c r="F1055" s="492">
        <f t="shared" si="54"/>
        <v>0</v>
      </c>
    </row>
    <row r="1056" spans="1:6" s="729" customFormat="1" ht="26">
      <c r="A1056" s="655" t="s">
        <v>5379</v>
      </c>
      <c r="B1056" s="731" t="s">
        <v>5380</v>
      </c>
      <c r="C1056" s="622" t="s">
        <v>418</v>
      </c>
      <c r="D1056" s="466">
        <v>3</v>
      </c>
      <c r="E1056" s="355"/>
      <c r="F1056" s="492">
        <f t="shared" si="54"/>
        <v>0</v>
      </c>
    </row>
    <row r="1057" spans="1:6" s="729" customFormat="1" ht="78">
      <c r="A1057" s="655" t="s">
        <v>5381</v>
      </c>
      <c r="B1057" s="731" t="s">
        <v>5382</v>
      </c>
      <c r="C1057" s="622" t="s">
        <v>1638</v>
      </c>
      <c r="D1057" s="466">
        <v>12</v>
      </c>
      <c r="E1057" s="355"/>
      <c r="F1057" s="492">
        <f t="shared" si="54"/>
        <v>0</v>
      </c>
    </row>
    <row r="1058" spans="1:6" s="729" customFormat="1" ht="78">
      <c r="A1058" s="655" t="s">
        <v>5383</v>
      </c>
      <c r="B1058" s="731" t="s">
        <v>5384</v>
      </c>
      <c r="C1058" s="622" t="s">
        <v>1638</v>
      </c>
      <c r="D1058" s="466">
        <v>30</v>
      </c>
      <c r="E1058" s="355"/>
      <c r="F1058" s="492">
        <f t="shared" si="54"/>
        <v>0</v>
      </c>
    </row>
    <row r="1059" spans="1:6" s="729" customFormat="1" ht="78">
      <c r="A1059" s="655" t="s">
        <v>5385</v>
      </c>
      <c r="B1059" s="731" t="s">
        <v>5386</v>
      </c>
      <c r="C1059" s="622" t="s">
        <v>1638</v>
      </c>
      <c r="D1059" s="466">
        <v>6</v>
      </c>
      <c r="E1059" s="355"/>
      <c r="F1059" s="492">
        <f t="shared" si="54"/>
        <v>0</v>
      </c>
    </row>
    <row r="1060" spans="1:6" s="729" customFormat="1" ht="78">
      <c r="A1060" s="655" t="s">
        <v>5387</v>
      </c>
      <c r="B1060" s="731" t="s">
        <v>5388</v>
      </c>
      <c r="C1060" s="622" t="s">
        <v>1638</v>
      </c>
      <c r="D1060" s="466">
        <v>12</v>
      </c>
      <c r="E1060" s="355"/>
      <c r="F1060" s="492">
        <f t="shared" si="54"/>
        <v>0</v>
      </c>
    </row>
    <row r="1061" spans="1:6" s="729" customFormat="1" ht="52">
      <c r="A1061" s="655" t="s">
        <v>5389</v>
      </c>
      <c r="B1061" s="731" t="s">
        <v>5390</v>
      </c>
      <c r="C1061" s="622" t="s">
        <v>0</v>
      </c>
      <c r="D1061" s="466">
        <v>9</v>
      </c>
      <c r="E1061" s="355"/>
      <c r="F1061" s="492">
        <f t="shared" si="54"/>
        <v>0</v>
      </c>
    </row>
    <row r="1062" spans="1:6" s="729" customFormat="1" ht="52">
      <c r="A1062" s="655" t="s">
        <v>5391</v>
      </c>
      <c r="B1062" s="731" t="s">
        <v>5392</v>
      </c>
      <c r="C1062" s="622" t="s">
        <v>0</v>
      </c>
      <c r="D1062" s="466">
        <v>16</v>
      </c>
      <c r="E1062" s="355"/>
      <c r="F1062" s="492">
        <f t="shared" si="54"/>
        <v>0</v>
      </c>
    </row>
    <row r="1063" spans="1:6" s="729" customFormat="1" ht="52">
      <c r="A1063" s="655" t="s">
        <v>5393</v>
      </c>
      <c r="B1063" s="731" t="s">
        <v>5394</v>
      </c>
      <c r="C1063" s="622" t="s">
        <v>0</v>
      </c>
      <c r="D1063" s="466">
        <v>4</v>
      </c>
      <c r="E1063" s="355"/>
      <c r="F1063" s="492">
        <f t="shared" si="54"/>
        <v>0</v>
      </c>
    </row>
    <row r="1064" spans="1:6" s="729" customFormat="1" ht="52">
      <c r="A1064" s="655" t="s">
        <v>5395</v>
      </c>
      <c r="B1064" s="731" t="s">
        <v>5396</v>
      </c>
      <c r="C1064" s="622" t="s">
        <v>0</v>
      </c>
      <c r="D1064" s="466">
        <v>5</v>
      </c>
      <c r="E1064" s="355"/>
      <c r="F1064" s="492">
        <f t="shared" si="54"/>
        <v>0</v>
      </c>
    </row>
    <row r="1065" spans="1:6" s="729" customFormat="1" ht="26">
      <c r="A1065" s="655" t="s">
        <v>5397</v>
      </c>
      <c r="B1065" s="731" t="s">
        <v>5398</v>
      </c>
      <c r="C1065" s="622" t="s">
        <v>418</v>
      </c>
      <c r="D1065" s="466">
        <v>1</v>
      </c>
      <c r="E1065" s="355"/>
      <c r="F1065" s="492">
        <f t="shared" si="54"/>
        <v>0</v>
      </c>
    </row>
    <row r="1066" spans="1:6" s="729" customFormat="1" ht="26">
      <c r="A1066" s="655" t="s">
        <v>5399</v>
      </c>
      <c r="B1066" s="731" t="s">
        <v>5400</v>
      </c>
      <c r="C1066" s="622" t="s">
        <v>418</v>
      </c>
      <c r="D1066" s="466">
        <v>3</v>
      </c>
      <c r="E1066" s="355"/>
      <c r="F1066" s="492">
        <f t="shared" si="54"/>
        <v>0</v>
      </c>
    </row>
    <row r="1067" spans="1:6" s="729" customFormat="1" ht="39">
      <c r="A1067" s="655" t="s">
        <v>5401</v>
      </c>
      <c r="B1067" s="731" t="s">
        <v>5402</v>
      </c>
      <c r="C1067" s="622" t="s">
        <v>418</v>
      </c>
      <c r="D1067" s="466">
        <v>1</v>
      </c>
      <c r="E1067" s="355"/>
      <c r="F1067" s="492">
        <f t="shared" si="54"/>
        <v>0</v>
      </c>
    </row>
    <row r="1068" spans="1:6" s="729" customFormat="1" ht="26">
      <c r="A1068" s="655" t="s">
        <v>5403</v>
      </c>
      <c r="B1068" s="732" t="s">
        <v>5404</v>
      </c>
      <c r="C1068" s="622" t="s">
        <v>418</v>
      </c>
      <c r="D1068" s="466">
        <v>3</v>
      </c>
      <c r="E1068" s="355"/>
      <c r="F1068" s="492">
        <f t="shared" si="54"/>
        <v>0</v>
      </c>
    </row>
    <row r="1069" spans="1:6" s="729" customFormat="1" ht="26">
      <c r="A1069" s="655" t="s">
        <v>5405</v>
      </c>
      <c r="B1069" s="732" t="s">
        <v>5406</v>
      </c>
      <c r="C1069" s="622" t="s">
        <v>418</v>
      </c>
      <c r="D1069" s="466">
        <v>3</v>
      </c>
      <c r="E1069" s="355"/>
      <c r="F1069" s="492">
        <f t="shared" si="54"/>
        <v>0</v>
      </c>
    </row>
    <row r="1070" spans="1:6" s="729" customFormat="1" ht="39">
      <c r="A1070" s="655" t="s">
        <v>5407</v>
      </c>
      <c r="B1070" s="732" t="s">
        <v>5408</v>
      </c>
      <c r="C1070" s="622" t="s">
        <v>418</v>
      </c>
      <c r="D1070" s="466">
        <v>3</v>
      </c>
      <c r="E1070" s="355"/>
      <c r="F1070" s="492">
        <f t="shared" si="54"/>
        <v>0</v>
      </c>
    </row>
    <row r="1071" spans="1:6" s="729" customFormat="1" ht="39">
      <c r="A1071" s="655" t="s">
        <v>5409</v>
      </c>
      <c r="B1071" s="732" t="s">
        <v>5410</v>
      </c>
      <c r="C1071" s="622" t="s">
        <v>418</v>
      </c>
      <c r="D1071" s="466">
        <v>3</v>
      </c>
      <c r="E1071" s="355"/>
      <c r="F1071" s="492">
        <f t="shared" si="54"/>
        <v>0</v>
      </c>
    </row>
    <row r="1072" spans="1:6" s="729" customFormat="1" ht="39">
      <c r="A1072" s="655" t="s">
        <v>5411</v>
      </c>
      <c r="B1072" s="732" t="s">
        <v>5412</v>
      </c>
      <c r="C1072" s="622" t="s">
        <v>0</v>
      </c>
      <c r="D1072" s="466">
        <v>6</v>
      </c>
      <c r="E1072" s="355"/>
      <c r="F1072" s="492">
        <f t="shared" si="54"/>
        <v>0</v>
      </c>
    </row>
    <row r="1073" spans="1:13" s="729" customFormat="1" ht="26">
      <c r="A1073" s="655" t="s">
        <v>5413</v>
      </c>
      <c r="B1073" s="732" t="s">
        <v>5414</v>
      </c>
      <c r="C1073" s="622" t="s">
        <v>0</v>
      </c>
      <c r="D1073" s="466">
        <v>1</v>
      </c>
      <c r="E1073" s="355"/>
      <c r="F1073" s="492">
        <f t="shared" si="54"/>
        <v>0</v>
      </c>
    </row>
    <row r="1074" spans="1:13" s="729" customFormat="1" ht="26">
      <c r="A1074" s="655" t="s">
        <v>5415</v>
      </c>
      <c r="B1074" s="732" t="s">
        <v>5416</v>
      </c>
      <c r="C1074" s="622" t="s">
        <v>0</v>
      </c>
      <c r="D1074" s="466">
        <v>3</v>
      </c>
      <c r="E1074" s="355"/>
      <c r="F1074" s="492">
        <f t="shared" si="54"/>
        <v>0</v>
      </c>
    </row>
    <row r="1075" spans="1:13" s="729" customFormat="1" ht="26">
      <c r="A1075" s="655" t="s">
        <v>5417</v>
      </c>
      <c r="B1075" s="732" t="s">
        <v>5418</v>
      </c>
      <c r="C1075" s="622" t="s">
        <v>418</v>
      </c>
      <c r="D1075" s="466">
        <v>1</v>
      </c>
      <c r="E1075" s="355"/>
      <c r="F1075" s="492">
        <f t="shared" si="54"/>
        <v>0</v>
      </c>
    </row>
    <row r="1076" spans="1:13" s="729" customFormat="1" ht="52">
      <c r="A1076" s="655" t="s">
        <v>5419</v>
      </c>
      <c r="B1076" s="732" t="s">
        <v>5420</v>
      </c>
      <c r="C1076" s="622" t="s">
        <v>418</v>
      </c>
      <c r="D1076" s="466">
        <v>1</v>
      </c>
      <c r="E1076" s="355"/>
      <c r="F1076" s="492">
        <f t="shared" si="54"/>
        <v>0</v>
      </c>
    </row>
    <row r="1077" spans="1:13">
      <c r="A1077" s="995" t="s">
        <v>5421</v>
      </c>
      <c r="B1077" s="611" t="s">
        <v>5422</v>
      </c>
      <c r="C1077" s="649"/>
      <c r="D1077" s="649"/>
      <c r="E1077" s="650"/>
      <c r="F1077" s="713">
        <f>SUM(F1078:F1082)</f>
        <v>0</v>
      </c>
      <c r="G1077" s="733"/>
      <c r="L1077" s="303"/>
      <c r="M1077" s="303"/>
    </row>
    <row r="1078" spans="1:13" ht="39">
      <c r="A1078" s="652" t="s">
        <v>5423</v>
      </c>
      <c r="B1078" s="659" t="s">
        <v>5424</v>
      </c>
      <c r="C1078" s="654" t="s">
        <v>418</v>
      </c>
      <c r="D1078" s="560">
        <v>1</v>
      </c>
      <c r="E1078" s="509"/>
      <c r="F1078" s="510">
        <f>ROUND((D1078*E1078),2)</f>
        <v>0</v>
      </c>
      <c r="G1078" s="733"/>
      <c r="L1078" s="303"/>
      <c r="M1078" s="303"/>
    </row>
    <row r="1079" spans="1:13" ht="39">
      <c r="A1079" s="655" t="s">
        <v>5425</v>
      </c>
      <c r="B1079" s="351" t="s">
        <v>5426</v>
      </c>
      <c r="C1079" s="622" t="s">
        <v>418</v>
      </c>
      <c r="D1079" s="466">
        <v>1</v>
      </c>
      <c r="E1079" s="355"/>
      <c r="F1079" s="492">
        <f>ROUND((D1079*E1079),2)</f>
        <v>0</v>
      </c>
      <c r="G1079" s="733"/>
      <c r="L1079" s="303"/>
      <c r="M1079" s="303"/>
    </row>
    <row r="1080" spans="1:13" ht="52">
      <c r="A1080" s="655" t="s">
        <v>5427</v>
      </c>
      <c r="B1080" s="351" t="s">
        <v>5428</v>
      </c>
      <c r="C1080" s="622" t="s">
        <v>418</v>
      </c>
      <c r="D1080" s="466">
        <v>1</v>
      </c>
      <c r="E1080" s="355"/>
      <c r="F1080" s="492">
        <f>ROUND((D1080*E1080),2)</f>
        <v>0</v>
      </c>
      <c r="G1080" s="733"/>
      <c r="L1080" s="303"/>
      <c r="M1080" s="303"/>
    </row>
    <row r="1081" spans="1:13" ht="78">
      <c r="A1081" s="702" t="s">
        <v>5429</v>
      </c>
      <c r="B1081" s="703" t="s">
        <v>5430</v>
      </c>
      <c r="C1081" s="704" t="s">
        <v>418</v>
      </c>
      <c r="D1081" s="572">
        <v>1</v>
      </c>
      <c r="E1081" s="504"/>
      <c r="F1081" s="548">
        <f>ROUND((D1081*E1081),2)</f>
        <v>0</v>
      </c>
      <c r="G1081" s="733"/>
      <c r="L1081" s="303"/>
      <c r="M1081" s="303"/>
    </row>
    <row r="1082" spans="1:13" ht="52">
      <c r="A1082" s="655" t="s">
        <v>5431</v>
      </c>
      <c r="B1082" s="655" t="s">
        <v>5432</v>
      </c>
      <c r="C1082" s="622" t="s">
        <v>418</v>
      </c>
      <c r="D1082" s="466">
        <v>1</v>
      </c>
      <c r="E1082" s="355"/>
      <c r="F1082" s="492">
        <f>ROUND((D1082*E1082),2)</f>
        <v>0</v>
      </c>
      <c r="G1082" s="733"/>
      <c r="L1082" s="303"/>
      <c r="M1082" s="303"/>
    </row>
  </sheetData>
  <mergeCells count="4">
    <mergeCell ref="A1:A2"/>
    <mergeCell ref="B1:B2"/>
    <mergeCell ref="C1:C2"/>
    <mergeCell ref="D1:F1"/>
  </mergeCells>
  <pageMargins left="0.59055118110236227" right="0.19685039370078741" top="0.59055118110236227" bottom="0.59055118110236227" header="0.19685039370078741" footer="0.19685039370078741"/>
  <pageSetup paperSize="9" scale="51" fitToHeight="2000" orientation="portrait" r:id="rId1"/>
  <headerFooter alignWithMargins="0">
    <oddHeader xml:space="preserve">&amp;L&amp;G&amp;C&amp;"Arial Narrow,Uobičajeno"&amp;8 građevina: OHBP I DNEVNA BOLNICA
lokacija građevine: Osijek, Josipa Huttlera 4, na k.č.br. 6686 k.o. Osijek&amp;R&amp;8 &amp;"Arial Narrow,Uobičajeno"investitor: KLINIČKI BOLNIČKI CENTAR OSIJEK 
</oddHeader>
    <oddFooter>&amp;L&amp;"Arial Narrow,Uobičajeno"&amp;8troškovnik: INSTALACIJA
revizija: R1/12.2018.&amp;C&amp;"Arial Narrow,Uobičajeno"&amp;8&amp;A
&amp;R&amp;"Arial Narrow,Uobičajeno"&amp;8stranica &amp;10&amp;P</oddFooter>
  </headerFooter>
  <rowBreaks count="1" manualBreakCount="1">
    <brk id="982" max="10" man="1"/>
  </rowBreaks>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2"/>
    <pageSetUpPr fitToPage="1"/>
  </sheetPr>
  <dimension ref="A1:BK14"/>
  <sheetViews>
    <sheetView view="pageBreakPreview" zoomScale="55" zoomScaleNormal="100" zoomScaleSheetLayoutView="55" workbookViewId="0">
      <pane ySplit="2" topLeftCell="A3" activePane="bottomLeft" state="frozen"/>
      <selection activeCell="C40" sqref="C40"/>
      <selection pane="bottomLeft" activeCell="T7" sqref="T7"/>
    </sheetView>
  </sheetViews>
  <sheetFormatPr defaultColWidth="9.1796875" defaultRowHeight="14.5"/>
  <cols>
    <col min="1" max="1" width="11.7265625" style="468" customWidth="1"/>
    <col min="2" max="2" width="50.7265625" style="274" customWidth="1"/>
    <col min="3" max="3" width="8.7265625" style="470" customWidth="1"/>
    <col min="4" max="4" width="10.7265625" style="470" customWidth="1"/>
    <col min="5" max="5" width="15.7265625" style="758" customWidth="1"/>
    <col min="6" max="6" width="16.7265625" style="275" customWidth="1"/>
    <col min="7" max="12" width="8.26953125" customWidth="1"/>
    <col min="13" max="63" width="8.26953125" style="279" customWidth="1"/>
    <col min="64" max="16384" width="9.1796875" style="274"/>
  </cols>
  <sheetData>
    <row r="1" spans="1:27" s="281" customFormat="1" ht="14.5" customHeight="1">
      <c r="A1" s="1085" t="s">
        <v>936</v>
      </c>
      <c r="B1" s="1085" t="s">
        <v>937</v>
      </c>
      <c r="C1" s="1087" t="s">
        <v>938</v>
      </c>
      <c r="D1" s="1088" t="s">
        <v>939</v>
      </c>
      <c r="E1" s="1089"/>
      <c r="F1" s="1090"/>
    </row>
    <row r="2" spans="1:27" s="281" customFormat="1" ht="34">
      <c r="A2" s="1086"/>
      <c r="B2" s="1086"/>
      <c r="C2" s="1086"/>
      <c r="D2" s="282" t="s">
        <v>940</v>
      </c>
      <c r="E2" s="283" t="s">
        <v>941</v>
      </c>
      <c r="F2" s="284" t="s">
        <v>942</v>
      </c>
    </row>
    <row r="3" spans="1:27" s="290" customFormat="1" ht="15.5">
      <c r="A3" s="739" t="s">
        <v>5433</v>
      </c>
      <c r="B3" s="740" t="s">
        <v>915</v>
      </c>
      <c r="C3" s="741"/>
      <c r="D3" s="741"/>
      <c r="E3" s="742"/>
      <c r="F3" s="743">
        <f>F4</f>
        <v>0</v>
      </c>
      <c r="G3"/>
      <c r="H3"/>
      <c r="I3"/>
      <c r="J3"/>
      <c r="K3"/>
      <c r="L3"/>
    </row>
    <row r="4" spans="1:27" s="484" customFormat="1">
      <c r="A4" s="744"/>
      <c r="B4" s="745" t="s">
        <v>5434</v>
      </c>
      <c r="C4" s="746"/>
      <c r="D4" s="746"/>
      <c r="E4" s="747"/>
      <c r="F4" s="748">
        <f>SUM(F5:F14)</f>
        <v>0</v>
      </c>
      <c r="G4"/>
      <c r="H4"/>
      <c r="I4"/>
      <c r="J4"/>
      <c r="K4"/>
      <c r="L4"/>
    </row>
    <row r="5" spans="1:27" s="729" customFormat="1" ht="338">
      <c r="A5" s="485"/>
      <c r="B5" s="749" t="s">
        <v>5435</v>
      </c>
      <c r="C5" s="750"/>
      <c r="D5" s="750"/>
      <c r="E5" s="751"/>
      <c r="F5" s="752"/>
      <c r="G5"/>
      <c r="H5"/>
      <c r="I5"/>
      <c r="J5"/>
      <c r="K5"/>
      <c r="L5"/>
      <c r="M5" s="356"/>
      <c r="N5" s="356"/>
      <c r="O5" s="356"/>
      <c r="P5" s="356"/>
      <c r="Q5" s="356"/>
      <c r="R5" s="356"/>
      <c r="S5" s="356"/>
      <c r="T5" s="356"/>
      <c r="U5" s="356"/>
      <c r="V5" s="356"/>
      <c r="W5" s="356"/>
      <c r="X5" s="356"/>
      <c r="Y5" s="356"/>
      <c r="Z5" s="356"/>
      <c r="AA5" s="356"/>
    </row>
    <row r="6" spans="1:27" s="729" customFormat="1" ht="30" customHeight="1">
      <c r="A6" s="349"/>
      <c r="B6" s="753" t="s">
        <v>5436</v>
      </c>
      <c r="C6" s="754"/>
      <c r="D6" s="754"/>
      <c r="E6" s="530"/>
      <c r="F6" s="513"/>
      <c r="G6"/>
      <c r="H6"/>
      <c r="I6"/>
      <c r="J6"/>
      <c r="K6"/>
      <c r="L6"/>
      <c r="M6" s="356"/>
      <c r="N6" s="356"/>
      <c r="O6" s="356"/>
      <c r="P6" s="356"/>
      <c r="Q6" s="356"/>
      <c r="R6" s="356"/>
      <c r="S6" s="356"/>
      <c r="T6" s="356"/>
      <c r="U6" s="356"/>
      <c r="V6" s="356"/>
      <c r="W6" s="356"/>
      <c r="X6" s="356"/>
      <c r="Y6" s="356"/>
      <c r="Z6" s="356"/>
      <c r="AA6" s="356"/>
    </row>
    <row r="7" spans="1:27" s="729" customFormat="1" ht="91">
      <c r="A7" s="349" t="s">
        <v>5437</v>
      </c>
      <c r="B7" s="349" t="s">
        <v>5438</v>
      </c>
      <c r="C7" s="754"/>
      <c r="D7" s="754"/>
      <c r="E7" s="530"/>
      <c r="F7" s="755"/>
      <c r="G7"/>
      <c r="H7"/>
      <c r="I7"/>
      <c r="J7"/>
      <c r="K7"/>
      <c r="L7"/>
      <c r="M7" s="356"/>
      <c r="N7" s="356"/>
      <c r="O7" s="356"/>
      <c r="P7" s="356"/>
      <c r="Q7" s="356"/>
      <c r="R7" s="356"/>
      <c r="S7" s="356"/>
      <c r="T7" s="356"/>
      <c r="U7" s="356"/>
      <c r="V7" s="356"/>
      <c r="W7" s="356"/>
      <c r="X7" s="356"/>
      <c r="Y7" s="356"/>
      <c r="Z7" s="356"/>
      <c r="AA7" s="356"/>
    </row>
    <row r="8" spans="1:27" s="729" customFormat="1" ht="235.5" customHeight="1">
      <c r="A8" s="349"/>
      <c r="B8" s="756" t="s">
        <v>5439</v>
      </c>
      <c r="C8" s="754"/>
      <c r="D8" s="754"/>
      <c r="E8" s="530"/>
      <c r="F8" s="757"/>
      <c r="G8"/>
      <c r="H8"/>
      <c r="I8"/>
      <c r="J8"/>
      <c r="K8"/>
      <c r="L8"/>
      <c r="M8" s="356"/>
      <c r="N8" s="356"/>
      <c r="O8" s="356"/>
      <c r="P8" s="356"/>
      <c r="Q8" s="356"/>
      <c r="R8" s="356"/>
      <c r="S8" s="356"/>
      <c r="T8" s="356"/>
      <c r="U8" s="356"/>
      <c r="V8" s="356"/>
      <c r="W8" s="356"/>
      <c r="X8" s="356"/>
      <c r="Y8" s="356"/>
      <c r="Z8" s="356"/>
      <c r="AA8" s="356"/>
    </row>
    <row r="9" spans="1:27" s="729" customFormat="1" ht="225" customHeight="1">
      <c r="A9" s="349"/>
      <c r="B9" s="756" t="s">
        <v>5440</v>
      </c>
      <c r="C9" s="754"/>
      <c r="D9" s="754"/>
      <c r="E9" s="530"/>
      <c r="F9" s="757"/>
      <c r="G9"/>
      <c r="H9"/>
      <c r="I9"/>
      <c r="J9"/>
      <c r="K9"/>
      <c r="L9"/>
      <c r="M9" s="356"/>
      <c r="N9" s="356"/>
      <c r="O9" s="356"/>
      <c r="P9" s="356"/>
      <c r="Q9" s="356"/>
      <c r="R9" s="356"/>
      <c r="S9" s="356"/>
      <c r="T9" s="356"/>
      <c r="U9" s="356"/>
      <c r="V9" s="356"/>
      <c r="W9" s="356"/>
      <c r="X9" s="356"/>
      <c r="Y9" s="356"/>
      <c r="Z9" s="356"/>
      <c r="AA9" s="356"/>
    </row>
    <row r="10" spans="1:27" s="729" customFormat="1" ht="299">
      <c r="A10" s="349"/>
      <c r="B10" s="756" t="s">
        <v>5441</v>
      </c>
      <c r="C10" s="754"/>
      <c r="D10" s="754"/>
      <c r="E10" s="530"/>
      <c r="F10" s="757"/>
      <c r="G10"/>
      <c r="H10"/>
      <c r="I10"/>
      <c r="J10"/>
      <c r="K10"/>
      <c r="L10"/>
      <c r="M10" s="356"/>
      <c r="N10" s="356"/>
      <c r="O10" s="356"/>
      <c r="P10" s="356"/>
      <c r="Q10" s="356"/>
      <c r="R10" s="356"/>
      <c r="S10" s="356"/>
      <c r="T10" s="356"/>
      <c r="U10" s="356"/>
      <c r="V10" s="356"/>
      <c r="W10" s="356"/>
      <c r="X10" s="356"/>
      <c r="Y10" s="356"/>
      <c r="Z10" s="356"/>
      <c r="AA10" s="356"/>
    </row>
    <row r="11" spans="1:27" s="729" customFormat="1" ht="195">
      <c r="A11" s="349"/>
      <c r="B11" s="756" t="s">
        <v>5442</v>
      </c>
      <c r="C11" s="754"/>
      <c r="D11" s="754"/>
      <c r="E11" s="530"/>
      <c r="F11" s="757"/>
      <c r="G11"/>
      <c r="H11"/>
      <c r="I11"/>
      <c r="J11"/>
      <c r="K11"/>
      <c r="L11"/>
      <c r="M11" s="356"/>
      <c r="N11" s="356"/>
      <c r="O11" s="356"/>
      <c r="P11" s="356"/>
      <c r="Q11" s="356"/>
      <c r="R11" s="356"/>
      <c r="S11" s="356"/>
      <c r="T11" s="356"/>
      <c r="U11" s="356"/>
      <c r="V11" s="356"/>
      <c r="W11" s="356"/>
      <c r="X11" s="356"/>
      <c r="Y11" s="356"/>
      <c r="Z11" s="356"/>
      <c r="AA11" s="356"/>
    </row>
    <row r="12" spans="1:27" s="729" customFormat="1" ht="351">
      <c r="A12" s="349"/>
      <c r="B12" s="349" t="s">
        <v>5443</v>
      </c>
      <c r="C12" s="754" t="s">
        <v>5444</v>
      </c>
      <c r="D12" s="754">
        <v>4</v>
      </c>
      <c r="E12" s="530"/>
      <c r="F12" s="310">
        <f t="shared" ref="F12:F13" si="0">ROUND((D12*E12),2)</f>
        <v>0</v>
      </c>
      <c r="G12"/>
      <c r="H12"/>
      <c r="I12"/>
      <c r="J12"/>
      <c r="K12"/>
      <c r="L12"/>
      <c r="M12" s="356"/>
      <c r="N12" s="356"/>
      <c r="O12" s="356"/>
      <c r="P12" s="356"/>
      <c r="Q12" s="356"/>
      <c r="R12" s="356"/>
      <c r="S12" s="356"/>
      <c r="T12" s="356"/>
      <c r="U12" s="356"/>
      <c r="V12" s="356"/>
      <c r="W12" s="356"/>
      <c r="X12" s="356"/>
      <c r="Y12" s="356"/>
      <c r="Z12" s="356"/>
      <c r="AA12" s="356"/>
    </row>
    <row r="13" spans="1:27" s="729" customFormat="1" ht="39">
      <c r="A13" s="349" t="s">
        <v>5445</v>
      </c>
      <c r="B13" s="349" t="s">
        <v>5446</v>
      </c>
      <c r="C13" s="754" t="s">
        <v>5444</v>
      </c>
      <c r="D13" s="754">
        <v>4</v>
      </c>
      <c r="E13" s="530"/>
      <c r="F13" s="310">
        <f t="shared" si="0"/>
        <v>0</v>
      </c>
      <c r="G13"/>
      <c r="H13"/>
      <c r="I13"/>
      <c r="J13"/>
      <c r="K13"/>
      <c r="L13"/>
      <c r="M13" s="356"/>
      <c r="N13" s="356"/>
      <c r="O13" s="356"/>
      <c r="P13" s="356"/>
      <c r="Q13" s="356"/>
      <c r="R13" s="356"/>
      <c r="S13" s="356"/>
      <c r="T13" s="356"/>
      <c r="U13" s="356"/>
      <c r="V13" s="356"/>
      <c r="W13" s="356"/>
      <c r="X13" s="356"/>
      <c r="Y13" s="356"/>
      <c r="Z13" s="356"/>
      <c r="AA13" s="356"/>
    </row>
    <row r="14" spans="1:27" s="729" customFormat="1" ht="234">
      <c r="A14" s="349"/>
      <c r="B14" s="339" t="s">
        <v>5447</v>
      </c>
      <c r="C14" s="754"/>
      <c r="D14" s="754"/>
      <c r="E14" s="530"/>
      <c r="F14" s="755"/>
      <c r="G14"/>
      <c r="H14"/>
      <c r="I14"/>
      <c r="J14"/>
      <c r="K14"/>
      <c r="L14"/>
      <c r="M14" s="356"/>
      <c r="N14" s="356"/>
      <c r="O14" s="356"/>
      <c r="P14" s="356"/>
      <c r="Q14" s="356"/>
      <c r="R14" s="356"/>
      <c r="S14" s="356"/>
      <c r="T14" s="356"/>
      <c r="U14" s="356"/>
      <c r="V14" s="356"/>
      <c r="W14" s="356"/>
      <c r="X14" s="356"/>
      <c r="Y14" s="356"/>
      <c r="Z14" s="356"/>
      <c r="AA14" s="356"/>
    </row>
  </sheetData>
  <mergeCells count="4">
    <mergeCell ref="A1:A2"/>
    <mergeCell ref="B1:B2"/>
    <mergeCell ref="C1:C2"/>
    <mergeCell ref="D1:F1"/>
  </mergeCells>
  <pageMargins left="0.59055118110236227" right="0.19685039370078741" top="0.59055118110236227" bottom="0.59055118110236227" header="0.19685039370078741" footer="0.19685039370078741"/>
  <pageSetup paperSize="9" scale="83" fitToHeight="2000" orientation="portrait" r:id="rId1"/>
  <headerFooter alignWithMargins="0">
    <oddHeader xml:space="preserve">&amp;L&amp;G&amp;C&amp;"Arial Narrow,Uobičajeno"&amp;8 građevina: OHBP I DNEVNA BOLNICA
lokacija građevine: Osijek, Josipa Huttlera 4, na k.č.br. 6686 k.o. Osijek&amp;R&amp;8 &amp;"Arial Narrow,Uobičajeno"investitor: KLINIČKI BOLNIČKI CENTAR OSIJEK 
</oddHeader>
    <oddFooter>&amp;L&amp;"Arial Narrow,Uobičajeno"&amp;8troškovnik: INSTALACIJA
revizija: R1/12.2018.&amp;C&amp;"Arial Narrow,Uobičajeno"&amp;8&amp;A
&amp;R&amp;"Arial Narrow,Uobičajeno"&amp;8stranica &amp;10&amp;P</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I6"/>
  <sheetViews>
    <sheetView zoomScale="70" zoomScaleNormal="70" zoomScaleSheetLayoutView="115" zoomScalePageLayoutView="90" workbookViewId="0">
      <selection activeCell="B9" sqref="B9"/>
    </sheetView>
  </sheetViews>
  <sheetFormatPr defaultColWidth="9.1796875" defaultRowHeight="13"/>
  <cols>
    <col min="1" max="1" width="5" style="155" customWidth="1"/>
    <col min="2" max="2" width="74.7265625" style="29" customWidth="1"/>
    <col min="3" max="3" width="6.7265625" style="20" customWidth="1"/>
    <col min="4" max="4" width="9.453125" style="68" customWidth="1"/>
    <col min="5" max="5" width="9.2695312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9" s="125" customFormat="1" ht="34.5">
      <c r="A1" s="153" t="s">
        <v>5</v>
      </c>
      <c r="B1" s="121" t="s">
        <v>4</v>
      </c>
      <c r="C1" s="122" t="s">
        <v>6</v>
      </c>
      <c r="D1" s="123" t="s">
        <v>7</v>
      </c>
      <c r="E1" s="124" t="s">
        <v>8</v>
      </c>
      <c r="F1" s="124" t="s">
        <v>9</v>
      </c>
    </row>
    <row r="2" spans="1:9" s="125" customFormat="1" ht="18.5">
      <c r="A2" s="126" t="s">
        <v>13</v>
      </c>
      <c r="B2" s="1023" t="s">
        <v>150</v>
      </c>
      <c r="C2" s="1024"/>
      <c r="D2" s="1024"/>
      <c r="E2" s="1024"/>
      <c r="F2" s="1024"/>
    </row>
    <row r="3" spans="1:9" s="71" customFormat="1" ht="14">
      <c r="A3" s="185"/>
      <c r="B3" s="185"/>
      <c r="C3" s="185"/>
      <c r="D3" s="185"/>
      <c r="E3" s="185"/>
      <c r="F3" s="185"/>
      <c r="G3" s="70"/>
    </row>
    <row r="4" spans="1:9" s="22" customFormat="1" ht="383.25" customHeight="1">
      <c r="A4" s="162" t="s">
        <v>13</v>
      </c>
      <c r="B4" s="86" t="s">
        <v>151</v>
      </c>
      <c r="C4" s="87" t="s">
        <v>23</v>
      </c>
      <c r="D4" s="90">
        <v>1</v>
      </c>
      <c r="E4" s="88"/>
      <c r="F4" s="89">
        <f>D4*E4</f>
        <v>0</v>
      </c>
      <c r="G4" s="23"/>
    </row>
    <row r="5" spans="1:9" s="22" customFormat="1" ht="14">
      <c r="A5" s="177"/>
      <c r="B5" s="177"/>
      <c r="C5" s="177"/>
      <c r="D5" s="177"/>
      <c r="E5" s="177"/>
      <c r="F5" s="177"/>
      <c r="G5" s="23"/>
    </row>
    <row r="6" spans="1:9" ht="25" customHeight="1">
      <c r="A6" s="127" t="s">
        <v>13</v>
      </c>
      <c r="B6" s="1018" t="s">
        <v>152</v>
      </c>
      <c r="C6" s="1019"/>
      <c r="D6" s="1020"/>
      <c r="E6" s="1021">
        <f>SUM(F:F)</f>
        <v>0</v>
      </c>
      <c r="F6" s="1022"/>
      <c r="I6" s="58"/>
    </row>
  </sheetData>
  <protectedRanges>
    <protectedRange algorithmName="SHA-512" hashValue="6kC7QuR7DdTNfC/Jgp9dStUoLzy7c8SuZXgDmP0clTSQy+ehvUWh9UxqG7nk5IdOttxCHj3xKgNI8XCtzdcjyQ==" saltValue="TGWt6aCV6kPoXWTDchcjmw==" spinCount="100000" sqref="A4:D4 B6:D6 A2:F2" name="Range1"/>
  </protectedRanges>
  <mergeCells count="3">
    <mergeCell ref="B6:D6"/>
    <mergeCell ref="E6:F6"/>
    <mergeCell ref="B2:F2"/>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I10"/>
  <sheetViews>
    <sheetView zoomScale="70" zoomScaleNormal="70" zoomScaleSheetLayoutView="115" zoomScalePageLayoutView="90" workbookViewId="0">
      <selection activeCell="E7" sqref="E7"/>
    </sheetView>
  </sheetViews>
  <sheetFormatPr defaultColWidth="9.1796875" defaultRowHeight="13"/>
  <cols>
    <col min="1" max="1" width="5" style="158" customWidth="1"/>
    <col min="2" max="2" width="74.7265625" style="29" customWidth="1"/>
    <col min="3" max="3" width="6.7265625" style="20" customWidth="1"/>
    <col min="4" max="4" width="9.453125" style="68" customWidth="1"/>
    <col min="5" max="5" width="9.26953125" style="19" customWidth="1"/>
    <col min="6" max="6" width="12.54296875" style="19" customWidth="1"/>
    <col min="7" max="7" width="9.26953125" style="2" bestFit="1" customWidth="1"/>
    <col min="8" max="25" width="9.1796875" style="2"/>
    <col min="26" max="26" width="7.81640625" style="2" customWidth="1"/>
    <col min="27" max="16384" width="9.1796875" style="2"/>
  </cols>
  <sheetData>
    <row r="1" spans="1:9" ht="34.5">
      <c r="A1" s="156" t="s">
        <v>5</v>
      </c>
      <c r="B1" s="121" t="s">
        <v>4</v>
      </c>
      <c r="C1" s="122" t="s">
        <v>6</v>
      </c>
      <c r="D1" s="123" t="s">
        <v>7</v>
      </c>
      <c r="E1" s="124" t="s">
        <v>8</v>
      </c>
      <c r="F1" s="124" t="s">
        <v>9</v>
      </c>
    </row>
    <row r="2" spans="1:9" ht="18.5">
      <c r="A2" s="130" t="s">
        <v>1</v>
      </c>
      <c r="B2" s="1023" t="s">
        <v>24</v>
      </c>
      <c r="C2" s="1024"/>
      <c r="D2" s="1024"/>
      <c r="E2" s="1024"/>
      <c r="F2" s="1024"/>
    </row>
    <row r="3" spans="1:9" s="22" customFormat="1" ht="14">
      <c r="A3" s="1028"/>
      <c r="B3" s="1028"/>
      <c r="C3" s="1028"/>
      <c r="D3" s="1028"/>
      <c r="E3" s="1028"/>
      <c r="F3" s="1028"/>
      <c r="G3" s="23"/>
    </row>
    <row r="4" spans="1:9" s="129" customFormat="1" ht="70.5" customHeight="1">
      <c r="A4" s="170" t="s">
        <v>51</v>
      </c>
      <c r="B4" s="1025" t="s">
        <v>640</v>
      </c>
      <c r="C4" s="1026"/>
      <c r="D4" s="1026"/>
      <c r="E4" s="1026"/>
      <c r="F4" s="1027"/>
      <c r="G4" s="128"/>
    </row>
    <row r="5" spans="1:9" s="71" customFormat="1" ht="14">
      <c r="A5" s="185"/>
      <c r="B5" s="185"/>
      <c r="C5" s="185"/>
      <c r="D5" s="185"/>
      <c r="E5" s="185"/>
      <c r="F5" s="185"/>
      <c r="G5" s="70"/>
    </row>
    <row r="6" spans="1:9" s="22" customFormat="1" ht="78" customHeight="1">
      <c r="A6" s="162" t="s">
        <v>153</v>
      </c>
      <c r="B6" s="86" t="s">
        <v>154</v>
      </c>
      <c r="C6" s="87" t="s">
        <v>23</v>
      </c>
      <c r="D6" s="90">
        <v>1</v>
      </c>
      <c r="E6" s="88"/>
      <c r="F6" s="89">
        <f>D6*E6</f>
        <v>0</v>
      </c>
      <c r="G6" s="23"/>
    </row>
    <row r="7" spans="1:9" s="71" customFormat="1" ht="14">
      <c r="A7" s="185"/>
      <c r="B7" s="185"/>
      <c r="C7" s="185"/>
      <c r="D7" s="185"/>
      <c r="E7" s="185"/>
      <c r="F7" s="185"/>
      <c r="G7" s="70"/>
    </row>
    <row r="8" spans="1:9" ht="69.75" customHeight="1">
      <c r="A8" s="164" t="s">
        <v>155</v>
      </c>
      <c r="B8" s="91" t="s">
        <v>641</v>
      </c>
      <c r="C8" s="87" t="s">
        <v>134</v>
      </c>
      <c r="D8" s="171">
        <v>950</v>
      </c>
      <c r="E8" s="88"/>
      <c r="F8" s="89">
        <f>D8*E8</f>
        <v>0</v>
      </c>
    </row>
    <row r="9" spans="1:9" s="22" customFormat="1" ht="14">
      <c r="A9" s="177"/>
      <c r="B9" s="177"/>
      <c r="C9" s="177"/>
      <c r="D9" s="177"/>
      <c r="E9" s="177"/>
      <c r="F9" s="177"/>
      <c r="G9" s="23"/>
    </row>
    <row r="10" spans="1:9" ht="25" customHeight="1">
      <c r="A10" s="131" t="s">
        <v>1</v>
      </c>
      <c r="B10" s="1018" t="s">
        <v>25</v>
      </c>
      <c r="C10" s="1019"/>
      <c r="D10" s="1020"/>
      <c r="E10" s="1021">
        <f>SUM(F:F)</f>
        <v>0</v>
      </c>
      <c r="F10" s="1022"/>
      <c r="I10" s="58"/>
    </row>
  </sheetData>
  <protectedRanges>
    <protectedRange algorithmName="SHA-512" hashValue="6kC7QuR7DdTNfC/Jgp9dStUoLzy7c8SuZXgDmP0clTSQy+ehvUWh9UxqG7nk5IdOttxCHj3xKgNI8XCtzdcjyQ==" saltValue="TGWt6aCV6kPoXWTDchcjmw==" spinCount="100000" sqref="A6:D6 A8:D8 A2:F2 B10:D10 A4:F4" name="Range1"/>
  </protectedRanges>
  <mergeCells count="5">
    <mergeCell ref="E10:F10"/>
    <mergeCell ref="B10:D10"/>
    <mergeCell ref="B2:F2"/>
    <mergeCell ref="B4:F4"/>
    <mergeCell ref="A3:F3"/>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I14"/>
  <sheetViews>
    <sheetView zoomScale="90" zoomScaleNormal="90" zoomScaleSheetLayoutView="100" zoomScalePageLayoutView="110" workbookViewId="0">
      <selection activeCell="B4" sqref="B4:F4"/>
    </sheetView>
  </sheetViews>
  <sheetFormatPr defaultColWidth="9.1796875" defaultRowHeight="13"/>
  <cols>
    <col min="1" max="1" width="5" style="158" customWidth="1"/>
    <col min="2" max="2" width="74.7265625" style="29" customWidth="1"/>
    <col min="3" max="3" width="6.7265625" style="20" customWidth="1"/>
    <col min="4" max="4" width="10.26953125" style="68" customWidth="1"/>
    <col min="5" max="5" width="9.54296875" style="19" customWidth="1"/>
    <col min="6" max="6" width="12.54296875" style="19" customWidth="1"/>
    <col min="7" max="7" width="9.26953125" style="2" bestFit="1" customWidth="1"/>
    <col min="8" max="8" width="40.26953125" style="66" customWidth="1"/>
    <col min="9" max="25" width="9.1796875" style="2"/>
    <col min="26" max="26" width="7.81640625" style="2" customWidth="1"/>
    <col min="27" max="16384" width="9.1796875" style="2"/>
  </cols>
  <sheetData>
    <row r="1" spans="1:9" ht="34.5">
      <c r="A1" s="156" t="s">
        <v>5</v>
      </c>
      <c r="B1" s="121" t="s">
        <v>4</v>
      </c>
      <c r="C1" s="122" t="s">
        <v>6</v>
      </c>
      <c r="D1" s="123" t="s">
        <v>7</v>
      </c>
      <c r="E1" s="124" t="s">
        <v>8</v>
      </c>
      <c r="F1" s="124" t="s">
        <v>9</v>
      </c>
    </row>
    <row r="2" spans="1:9" ht="18.5">
      <c r="A2" s="130" t="s">
        <v>2</v>
      </c>
      <c r="B2" s="1023" t="s">
        <v>26</v>
      </c>
      <c r="C2" s="1024"/>
      <c r="D2" s="1024"/>
      <c r="E2" s="1024"/>
      <c r="F2" s="1024"/>
    </row>
    <row r="3" spans="1:9" s="22" customFormat="1" ht="14">
      <c r="A3" s="1028"/>
      <c r="B3" s="1028"/>
      <c r="C3" s="1028"/>
      <c r="D3" s="1028"/>
      <c r="E3" s="1028"/>
      <c r="F3" s="1028"/>
      <c r="G3" s="23"/>
    </row>
    <row r="4" spans="1:9" s="22" customFormat="1" ht="175.5" customHeight="1">
      <c r="A4" s="146" t="s">
        <v>51</v>
      </c>
      <c r="B4" s="1030" t="s">
        <v>642</v>
      </c>
      <c r="C4" s="1031"/>
      <c r="D4" s="1031"/>
      <c r="E4" s="1031"/>
      <c r="F4" s="1032"/>
      <c r="G4" s="23"/>
      <c r="H4" s="67"/>
    </row>
    <row r="5" spans="1:9" s="22" customFormat="1" ht="14">
      <c r="A5" s="177"/>
      <c r="B5" s="177"/>
      <c r="C5" s="177"/>
      <c r="D5" s="177"/>
      <c r="E5" s="177"/>
      <c r="F5" s="177"/>
      <c r="G5" s="23"/>
    </row>
    <row r="6" spans="1:9" ht="133.5" customHeight="1">
      <c r="A6" s="162" t="s">
        <v>156</v>
      </c>
      <c r="B6" s="101" t="s">
        <v>695</v>
      </c>
      <c r="C6" s="87" t="s">
        <v>135</v>
      </c>
      <c r="D6" s="88">
        <v>14300</v>
      </c>
      <c r="E6" s="88"/>
      <c r="F6" s="88">
        <f>D6*E6</f>
        <v>0</v>
      </c>
      <c r="G6" s="93"/>
    </row>
    <row r="7" spans="1:9" s="22" customFormat="1" ht="14">
      <c r="A7" s="177"/>
      <c r="B7" s="177"/>
      <c r="C7" s="177"/>
      <c r="D7" s="177"/>
      <c r="E7" s="177"/>
      <c r="F7" s="177"/>
      <c r="G7" s="23"/>
    </row>
    <row r="8" spans="1:9" s="22" customFormat="1" ht="204" customHeight="1">
      <c r="A8" s="161" t="s">
        <v>157</v>
      </c>
      <c r="B8" s="91" t="s">
        <v>158</v>
      </c>
      <c r="C8" s="94" t="s">
        <v>135</v>
      </c>
      <c r="D8" s="95">
        <v>6311</v>
      </c>
      <c r="E8" s="96"/>
      <c r="F8" s="88">
        <f>D8*E8</f>
        <v>0</v>
      </c>
      <c r="G8" s="23"/>
      <c r="H8" s="67"/>
    </row>
    <row r="9" spans="1:9" s="22" customFormat="1" ht="14">
      <c r="A9" s="177"/>
      <c r="B9" s="177"/>
      <c r="C9" s="177"/>
      <c r="D9" s="177"/>
      <c r="E9" s="177"/>
      <c r="F9" s="177"/>
      <c r="G9" s="23"/>
    </row>
    <row r="10" spans="1:9" s="22" customFormat="1" ht="52.5" customHeight="1">
      <c r="A10" s="164" t="s">
        <v>159</v>
      </c>
      <c r="B10" s="91" t="s">
        <v>160</v>
      </c>
      <c r="C10" s="94" t="s">
        <v>135</v>
      </c>
      <c r="D10" s="95">
        <v>186</v>
      </c>
      <c r="E10" s="96"/>
      <c r="F10" s="88">
        <f>D10*E10</f>
        <v>0</v>
      </c>
      <c r="G10" s="23"/>
      <c r="H10" s="67"/>
    </row>
    <row r="11" spans="1:9" s="22" customFormat="1" ht="14">
      <c r="A11" s="177"/>
      <c r="B11" s="177"/>
      <c r="C11" s="177"/>
      <c r="D11" s="177"/>
      <c r="E11" s="177"/>
      <c r="F11" s="177"/>
      <c r="G11" s="23"/>
    </row>
    <row r="12" spans="1:9" ht="54" customHeight="1">
      <c r="A12" s="161" t="s">
        <v>161</v>
      </c>
      <c r="B12" s="91" t="s">
        <v>162</v>
      </c>
      <c r="C12" s="94" t="s">
        <v>135</v>
      </c>
      <c r="D12" s="95">
        <v>10</v>
      </c>
      <c r="E12" s="96"/>
      <c r="F12" s="88">
        <f>D12*E12</f>
        <v>0</v>
      </c>
    </row>
    <row r="13" spans="1:9" s="22" customFormat="1" ht="14">
      <c r="A13" s="177"/>
      <c r="B13" s="177"/>
      <c r="C13" s="177"/>
      <c r="D13" s="177"/>
      <c r="E13" s="177"/>
      <c r="F13" s="177"/>
      <c r="G13" s="23"/>
    </row>
    <row r="14" spans="1:9" ht="25" customHeight="1">
      <c r="A14" s="131" t="s">
        <v>2</v>
      </c>
      <c r="B14" s="1018" t="s">
        <v>27</v>
      </c>
      <c r="C14" s="1019"/>
      <c r="D14" s="1020"/>
      <c r="E14" s="1021">
        <f>SUM(F:F)</f>
        <v>0</v>
      </c>
      <c r="F14" s="1029"/>
      <c r="I14" s="58"/>
    </row>
  </sheetData>
  <sheetProtection selectLockedCells="1" selectUnlockedCells="1"/>
  <protectedRanges>
    <protectedRange algorithmName="SHA-512" hashValue="6kC7QuR7DdTNfC/Jgp9dStUoLzy7c8SuZXgDmP0clTSQy+ehvUWh9UxqG7nk5IdOttxCHj3xKgNI8XCtzdcjyQ==" saltValue="TGWt6aCV6kPoXWTDchcjmw==" spinCount="100000" sqref="A4" name="Range1"/>
  </protectedRanges>
  <mergeCells count="5">
    <mergeCell ref="E14:F14"/>
    <mergeCell ref="B14:D14"/>
    <mergeCell ref="B2:F2"/>
    <mergeCell ref="B4:F4"/>
    <mergeCell ref="A3:F3"/>
  </mergeCells>
  <pageMargins left="0.70866141732283472" right="0.70866141732283472" top="0.74803149606299213" bottom="0.74803149606299213" header="0.31496062992125984" footer="0.31496062992125984"/>
  <pageSetup paperSize="9" scale="73" fitToHeight="0" orientation="portrait" r:id="rId1"/>
  <headerFooter>
    <oddHeader xml:space="preserve">&amp;L&amp;G
</oddHeader>
    <oddFooter>&amp;R&amp;8&amp;P/&amp;N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H136"/>
  <sheetViews>
    <sheetView topLeftCell="A13" zoomScale="85" zoomScaleNormal="85" zoomScaleSheetLayoutView="100" zoomScalePageLayoutView="50" workbookViewId="0">
      <selection activeCell="B105" sqref="B105"/>
    </sheetView>
  </sheetViews>
  <sheetFormatPr defaultColWidth="4.81640625" defaultRowHeight="13"/>
  <cols>
    <col min="1" max="1" width="5" style="155" customWidth="1"/>
    <col min="2" max="2" width="74.7265625" style="29" customWidth="1"/>
    <col min="3" max="3" width="6.7265625" style="20" customWidth="1"/>
    <col min="4" max="4" width="11.1796875" style="68" customWidth="1"/>
    <col min="5" max="5" width="9.54296875" style="19" customWidth="1"/>
    <col min="6" max="6" width="10.453125" style="19" customWidth="1"/>
    <col min="7" max="7" width="9.26953125" style="2" bestFit="1" customWidth="1"/>
    <col min="8" max="24" width="4.81640625" style="2"/>
    <col min="25" max="25" width="7.81640625" style="2" customWidth="1"/>
    <col min="26" max="16384" width="4.81640625" style="2"/>
  </cols>
  <sheetData>
    <row r="1" spans="1:7" ht="36" customHeight="1">
      <c r="A1" s="153" t="s">
        <v>5</v>
      </c>
      <c r="B1" s="132" t="s">
        <v>4</v>
      </c>
      <c r="C1" s="120" t="s">
        <v>6</v>
      </c>
      <c r="D1" s="123" t="s">
        <v>7</v>
      </c>
      <c r="E1" s="133" t="s">
        <v>8</v>
      </c>
      <c r="F1" s="133" t="s">
        <v>9</v>
      </c>
    </row>
    <row r="2" spans="1:7" ht="18.5">
      <c r="A2" s="126" t="s">
        <v>12</v>
      </c>
      <c r="B2" s="1023" t="s">
        <v>28</v>
      </c>
      <c r="C2" s="1024"/>
      <c r="D2" s="1024"/>
      <c r="E2" s="1024"/>
      <c r="F2" s="1024"/>
    </row>
    <row r="3" spans="1:7" s="22" customFormat="1" ht="14">
      <c r="A3" s="1028"/>
      <c r="B3" s="1028"/>
      <c r="C3" s="1028"/>
      <c r="D3" s="1028"/>
      <c r="E3" s="1028"/>
      <c r="F3" s="1028"/>
      <c r="G3" s="23"/>
    </row>
    <row r="4" spans="1:7" s="22" customFormat="1" ht="123.75" customHeight="1">
      <c r="A4" s="146" t="s">
        <v>51</v>
      </c>
      <c r="B4" s="1040" t="s">
        <v>697</v>
      </c>
      <c r="C4" s="1041"/>
      <c r="D4" s="1041"/>
      <c r="E4" s="1041"/>
      <c r="F4" s="1042"/>
      <c r="G4" s="23"/>
    </row>
    <row r="5" spans="1:7" s="22" customFormat="1" ht="14">
      <c r="A5" s="177"/>
      <c r="B5" s="177"/>
      <c r="C5" s="177"/>
      <c r="D5" s="177"/>
      <c r="E5" s="177"/>
      <c r="F5" s="177"/>
      <c r="G5" s="23"/>
    </row>
    <row r="6" spans="1:7" s="22" customFormat="1" ht="77.25" customHeight="1">
      <c r="A6" s="1033" t="s">
        <v>163</v>
      </c>
      <c r="B6" s="97" t="s">
        <v>164</v>
      </c>
      <c r="C6" s="87"/>
      <c r="D6" s="90"/>
      <c r="E6" s="89"/>
      <c r="F6" s="89"/>
      <c r="G6" s="23"/>
    </row>
    <row r="7" spans="1:7" s="22" customFormat="1" ht="15.75" customHeight="1">
      <c r="A7" s="1034"/>
      <c r="B7" s="186" t="s">
        <v>165</v>
      </c>
      <c r="C7" s="187"/>
      <c r="D7" s="187"/>
      <c r="E7" s="187"/>
      <c r="F7" s="188"/>
      <c r="G7" s="23"/>
    </row>
    <row r="8" spans="1:7" s="22" customFormat="1" ht="15.75" customHeight="1">
      <c r="A8" s="1034"/>
      <c r="B8" s="97" t="s">
        <v>166</v>
      </c>
      <c r="C8" s="87" t="s">
        <v>134</v>
      </c>
      <c r="D8" s="90">
        <v>1625</v>
      </c>
      <c r="E8" s="89"/>
      <c r="F8" s="89">
        <f>D8*E8</f>
        <v>0</v>
      </c>
      <c r="G8" s="23"/>
    </row>
    <row r="9" spans="1:7" s="22" customFormat="1" ht="15.75" customHeight="1">
      <c r="A9" s="1034"/>
      <c r="B9" s="97" t="s">
        <v>167</v>
      </c>
      <c r="C9" s="87" t="s">
        <v>134</v>
      </c>
      <c r="D9" s="90">
        <v>1625</v>
      </c>
      <c r="E9" s="89"/>
      <c r="F9" s="89">
        <f>D9*E9</f>
        <v>0</v>
      </c>
      <c r="G9" s="23"/>
    </row>
    <row r="10" spans="1:7" s="22" customFormat="1" ht="15.75" customHeight="1">
      <c r="A10" s="1034"/>
      <c r="B10" s="189"/>
      <c r="C10" s="190"/>
      <c r="D10" s="190"/>
      <c r="E10" s="190"/>
      <c r="F10" s="191"/>
      <c r="G10" s="23"/>
    </row>
    <row r="11" spans="1:7" s="22" customFormat="1" ht="15.75" customHeight="1">
      <c r="A11" s="1034"/>
      <c r="B11" s="186" t="s">
        <v>696</v>
      </c>
      <c r="C11" s="187"/>
      <c r="D11" s="187"/>
      <c r="E11" s="187"/>
      <c r="F11" s="188"/>
      <c r="G11" s="23"/>
    </row>
    <row r="12" spans="1:7" s="22" customFormat="1" ht="15.75" customHeight="1">
      <c r="A12" s="1034"/>
      <c r="B12" s="97" t="s">
        <v>168</v>
      </c>
      <c r="C12" s="87" t="s">
        <v>134</v>
      </c>
      <c r="D12" s="90">
        <v>170</v>
      </c>
      <c r="E12" s="89"/>
      <c r="F12" s="89">
        <f>D12*E12</f>
        <v>0</v>
      </c>
      <c r="G12" s="23"/>
    </row>
    <row r="13" spans="1:7" s="22" customFormat="1" ht="15.75" customHeight="1">
      <c r="A13" s="1034"/>
      <c r="B13" s="189"/>
      <c r="C13" s="190"/>
      <c r="D13" s="190"/>
      <c r="E13" s="190"/>
      <c r="F13" s="191"/>
      <c r="G13" s="23"/>
    </row>
    <row r="14" spans="1:7" s="22" customFormat="1" ht="15.75" customHeight="1">
      <c r="A14" s="1034"/>
      <c r="B14" s="186" t="s">
        <v>427</v>
      </c>
      <c r="C14" s="187"/>
      <c r="D14" s="187"/>
      <c r="E14" s="187"/>
      <c r="F14" s="188"/>
      <c r="G14" s="23"/>
    </row>
    <row r="15" spans="1:7" s="22" customFormat="1" ht="15.75" customHeight="1">
      <c r="A15" s="1037"/>
      <c r="B15" s="97" t="s">
        <v>168</v>
      </c>
      <c r="C15" s="87" t="s">
        <v>134</v>
      </c>
      <c r="D15" s="90">
        <v>170</v>
      </c>
      <c r="E15" s="89"/>
      <c r="F15" s="89">
        <f>D15*E15</f>
        <v>0</v>
      </c>
      <c r="G15" s="23"/>
    </row>
    <row r="16" spans="1:7" s="22" customFormat="1" ht="14">
      <c r="A16" s="177"/>
      <c r="B16" s="177"/>
      <c r="C16" s="177"/>
      <c r="D16" s="177"/>
      <c r="E16" s="177"/>
      <c r="F16" s="177"/>
      <c r="G16" s="23"/>
    </row>
    <row r="17" spans="1:7" s="22" customFormat="1" ht="79.5" customHeight="1">
      <c r="A17" s="1033" t="s">
        <v>169</v>
      </c>
      <c r="B17" s="97" t="s">
        <v>699</v>
      </c>
      <c r="C17" s="87"/>
      <c r="D17" s="90"/>
      <c r="E17" s="89"/>
      <c r="F17" s="89"/>
      <c r="G17" s="23"/>
    </row>
    <row r="18" spans="1:7" s="22" customFormat="1" ht="15.75" customHeight="1">
      <c r="A18" s="1034"/>
      <c r="B18" s="97" t="s">
        <v>170</v>
      </c>
      <c r="C18" s="87" t="s">
        <v>135</v>
      </c>
      <c r="D18" s="90">
        <v>1240</v>
      </c>
      <c r="E18" s="89"/>
      <c r="F18" s="89">
        <f>D18*E18</f>
        <v>0</v>
      </c>
      <c r="G18" s="23"/>
    </row>
    <row r="19" spans="1:7" ht="14.5">
      <c r="A19" s="1034"/>
      <c r="B19" s="97" t="s">
        <v>171</v>
      </c>
      <c r="C19" s="87" t="s">
        <v>134</v>
      </c>
      <c r="D19" s="90">
        <v>240</v>
      </c>
      <c r="E19" s="88"/>
      <c r="F19" s="89">
        <f>D19*E19</f>
        <v>0</v>
      </c>
    </row>
    <row r="20" spans="1:7" s="22" customFormat="1" ht="14">
      <c r="A20" s="177"/>
      <c r="B20" s="177"/>
      <c r="C20" s="177"/>
      <c r="D20" s="177"/>
      <c r="E20" s="177"/>
      <c r="F20" s="177"/>
      <c r="G20" s="23"/>
    </row>
    <row r="21" spans="1:7" s="22" customFormat="1" ht="95.25" customHeight="1">
      <c r="A21" s="1033" t="s">
        <v>172</v>
      </c>
      <c r="B21" s="97" t="s">
        <v>698</v>
      </c>
      <c r="C21" s="87"/>
      <c r="D21" s="90"/>
      <c r="E21" s="89"/>
      <c r="F21" s="89"/>
      <c r="G21" s="23"/>
    </row>
    <row r="22" spans="1:7" s="22" customFormat="1" ht="15.75" customHeight="1">
      <c r="A22" s="1034"/>
      <c r="B22" s="97" t="s">
        <v>170</v>
      </c>
      <c r="C22" s="87" t="s">
        <v>135</v>
      </c>
      <c r="D22" s="90">
        <v>125</v>
      </c>
      <c r="E22" s="89"/>
      <c r="F22" s="89">
        <f>D22*E22</f>
        <v>0</v>
      </c>
      <c r="G22" s="23"/>
    </row>
    <row r="23" spans="1:7" ht="14.5">
      <c r="A23" s="1034"/>
      <c r="B23" s="97" t="s">
        <v>173</v>
      </c>
      <c r="C23" s="87" t="s">
        <v>134</v>
      </c>
      <c r="D23" s="90">
        <v>520</v>
      </c>
      <c r="E23" s="88"/>
      <c r="F23" s="89">
        <f>D23*E23</f>
        <v>0</v>
      </c>
    </row>
    <row r="24" spans="1:7" s="22" customFormat="1" ht="14">
      <c r="A24" s="177"/>
      <c r="B24" s="177"/>
      <c r="C24" s="177"/>
      <c r="D24" s="177"/>
      <c r="E24" s="177"/>
      <c r="F24" s="177"/>
      <c r="G24" s="23"/>
    </row>
    <row r="25" spans="1:7" s="22" customFormat="1" ht="70.5" customHeight="1">
      <c r="A25" s="1033" t="s">
        <v>174</v>
      </c>
      <c r="B25" s="97" t="s">
        <v>700</v>
      </c>
      <c r="C25" s="87"/>
      <c r="D25" s="90"/>
      <c r="E25" s="89"/>
      <c r="F25" s="89"/>
      <c r="G25" s="23"/>
    </row>
    <row r="26" spans="1:7" s="22" customFormat="1" ht="15.75" customHeight="1">
      <c r="A26" s="1034"/>
      <c r="B26" s="186" t="s">
        <v>428</v>
      </c>
      <c r="C26" s="187"/>
      <c r="D26" s="187"/>
      <c r="E26" s="187"/>
      <c r="F26" s="188"/>
      <c r="G26" s="23"/>
    </row>
    <row r="27" spans="1:7" s="22" customFormat="1" ht="15.75" customHeight="1">
      <c r="A27" s="1034"/>
      <c r="B27" s="97" t="s">
        <v>175</v>
      </c>
      <c r="C27" s="87" t="s">
        <v>135</v>
      </c>
      <c r="D27" s="90">
        <v>110</v>
      </c>
      <c r="E27" s="89"/>
      <c r="F27" s="89">
        <f>D27*E27</f>
        <v>0</v>
      </c>
      <c r="G27" s="23"/>
    </row>
    <row r="28" spans="1:7" s="22" customFormat="1" ht="15.75" customHeight="1">
      <c r="A28" s="1034"/>
      <c r="B28" s="97" t="s">
        <v>173</v>
      </c>
      <c r="C28" s="87" t="s">
        <v>134</v>
      </c>
      <c r="D28" s="90">
        <v>423</v>
      </c>
      <c r="E28" s="89"/>
      <c r="F28" s="89">
        <f>D28*E28</f>
        <v>0</v>
      </c>
      <c r="G28" s="23"/>
    </row>
    <row r="29" spans="1:7" s="22" customFormat="1" ht="15.75" customHeight="1">
      <c r="A29" s="1034"/>
      <c r="B29" s="189"/>
      <c r="C29" s="190"/>
      <c r="D29" s="190"/>
      <c r="E29" s="190"/>
      <c r="F29" s="191"/>
      <c r="G29" s="23"/>
    </row>
    <row r="30" spans="1:7" s="22" customFormat="1" ht="15.75" customHeight="1">
      <c r="A30" s="1034"/>
      <c r="B30" s="186" t="s">
        <v>429</v>
      </c>
      <c r="C30" s="187"/>
      <c r="D30" s="187"/>
      <c r="E30" s="187"/>
      <c r="F30" s="188"/>
      <c r="G30" s="23"/>
    </row>
    <row r="31" spans="1:7" s="22" customFormat="1" ht="15.75" customHeight="1">
      <c r="A31" s="1034"/>
      <c r="B31" s="97" t="s">
        <v>175</v>
      </c>
      <c r="C31" s="87" t="s">
        <v>135</v>
      </c>
      <c r="D31" s="90">
        <v>110</v>
      </c>
      <c r="E31" s="89"/>
      <c r="F31" s="89">
        <f>D31*E31</f>
        <v>0</v>
      </c>
      <c r="G31" s="23"/>
    </row>
    <row r="32" spans="1:7" s="22" customFormat="1" ht="15.75" customHeight="1">
      <c r="A32" s="1034"/>
      <c r="B32" s="97" t="s">
        <v>173</v>
      </c>
      <c r="C32" s="87" t="s">
        <v>134</v>
      </c>
      <c r="D32" s="90">
        <v>452</v>
      </c>
      <c r="E32" s="89"/>
      <c r="F32" s="89">
        <f>D32*E32</f>
        <v>0</v>
      </c>
      <c r="G32" s="23"/>
    </row>
    <row r="33" spans="1:7" s="22" customFormat="1" ht="14">
      <c r="A33" s="177"/>
      <c r="B33" s="177"/>
      <c r="C33" s="177"/>
      <c r="D33" s="177"/>
      <c r="E33" s="177"/>
      <c r="F33" s="177"/>
      <c r="G33" s="23"/>
    </row>
    <row r="34" spans="1:7" s="22" customFormat="1" ht="87" customHeight="1">
      <c r="A34" s="1033" t="s">
        <v>176</v>
      </c>
      <c r="B34" s="97" t="s">
        <v>701</v>
      </c>
      <c r="C34" s="87"/>
      <c r="D34" s="90"/>
      <c r="E34" s="89"/>
      <c r="F34" s="89"/>
      <c r="G34" s="23"/>
    </row>
    <row r="35" spans="1:7" s="22" customFormat="1" ht="15.75" customHeight="1">
      <c r="A35" s="1034"/>
      <c r="B35" s="186" t="s">
        <v>177</v>
      </c>
      <c r="C35" s="187"/>
      <c r="D35" s="187"/>
      <c r="E35" s="187"/>
      <c r="F35" s="188"/>
      <c r="G35" s="23"/>
    </row>
    <row r="36" spans="1:7" s="22" customFormat="1" ht="15.75" customHeight="1">
      <c r="A36" s="1034"/>
      <c r="B36" s="97" t="s">
        <v>175</v>
      </c>
      <c r="C36" s="87" t="s">
        <v>135</v>
      </c>
      <c r="D36" s="90">
        <v>41</v>
      </c>
      <c r="E36" s="89"/>
      <c r="F36" s="89">
        <f>D36*E36</f>
        <v>0</v>
      </c>
      <c r="G36" s="23"/>
    </row>
    <row r="37" spans="1:7" s="22" customFormat="1" ht="15.75" customHeight="1">
      <c r="A37" s="1034"/>
      <c r="B37" s="97" t="s">
        <v>178</v>
      </c>
      <c r="C37" s="87" t="s">
        <v>134</v>
      </c>
      <c r="D37" s="90">
        <v>48</v>
      </c>
      <c r="E37" s="89"/>
      <c r="F37" s="89">
        <f>D37*E37</f>
        <v>0</v>
      </c>
      <c r="G37" s="23"/>
    </row>
    <row r="38" spans="1:7" s="22" customFormat="1" ht="15.75" customHeight="1">
      <c r="A38" s="1034"/>
      <c r="B38" s="189"/>
      <c r="C38" s="190"/>
      <c r="D38" s="190"/>
      <c r="E38" s="190"/>
      <c r="F38" s="191"/>
      <c r="G38" s="23"/>
    </row>
    <row r="39" spans="1:7" s="22" customFormat="1" ht="15.75" customHeight="1">
      <c r="A39" s="1034"/>
      <c r="B39" s="186" t="s">
        <v>179</v>
      </c>
      <c r="C39" s="187"/>
      <c r="D39" s="187"/>
      <c r="E39" s="187"/>
      <c r="F39" s="188"/>
      <c r="G39" s="23"/>
    </row>
    <row r="40" spans="1:7" s="22" customFormat="1" ht="15.75" customHeight="1">
      <c r="A40" s="1034"/>
      <c r="B40" s="97" t="s">
        <v>175</v>
      </c>
      <c r="C40" s="87" t="s">
        <v>135</v>
      </c>
      <c r="D40" s="90">
        <v>39</v>
      </c>
      <c r="E40" s="89"/>
      <c r="F40" s="89">
        <f>D40*E40</f>
        <v>0</v>
      </c>
      <c r="G40" s="23"/>
    </row>
    <row r="41" spans="1:7" s="22" customFormat="1" ht="15.75" customHeight="1">
      <c r="A41" s="1034"/>
      <c r="B41" s="97" t="s">
        <v>180</v>
      </c>
      <c r="C41" s="87" t="s">
        <v>134</v>
      </c>
      <c r="D41" s="90">
        <v>13</v>
      </c>
      <c r="E41" s="89"/>
      <c r="F41" s="89">
        <f>D41*E41</f>
        <v>0</v>
      </c>
      <c r="G41" s="23"/>
    </row>
    <row r="42" spans="1:7" s="22" customFormat="1" ht="14">
      <c r="A42" s="177"/>
      <c r="B42" s="177"/>
      <c r="C42" s="177"/>
      <c r="D42" s="177"/>
      <c r="E42" s="177"/>
      <c r="F42" s="177"/>
      <c r="G42" s="23"/>
    </row>
    <row r="43" spans="1:7" s="22" customFormat="1" ht="105" customHeight="1">
      <c r="A43" s="1038" t="s">
        <v>181</v>
      </c>
      <c r="B43" s="97" t="s">
        <v>708</v>
      </c>
      <c r="C43" s="87"/>
      <c r="D43" s="90"/>
      <c r="E43" s="89"/>
      <c r="F43" s="89"/>
      <c r="G43" s="23"/>
    </row>
    <row r="44" spans="1:7" s="22" customFormat="1" ht="15.75" customHeight="1">
      <c r="A44" s="1039"/>
      <c r="B44" s="186" t="s">
        <v>182</v>
      </c>
      <c r="C44" s="187"/>
      <c r="D44" s="187"/>
      <c r="E44" s="187"/>
      <c r="F44" s="188"/>
      <c r="G44" s="23"/>
    </row>
    <row r="45" spans="1:7" s="22" customFormat="1" ht="15.75" customHeight="1">
      <c r="A45" s="1039"/>
      <c r="B45" s="97" t="s">
        <v>186</v>
      </c>
      <c r="C45" s="87" t="s">
        <v>135</v>
      </c>
      <c r="D45" s="90">
        <v>272</v>
      </c>
      <c r="E45" s="89"/>
      <c r="F45" s="89">
        <f>D45*E45</f>
        <v>0</v>
      </c>
      <c r="G45" s="23"/>
    </row>
    <row r="46" spans="1:7" s="22" customFormat="1" ht="30" customHeight="1">
      <c r="A46" s="1039"/>
      <c r="B46" s="97" t="s">
        <v>183</v>
      </c>
      <c r="C46" s="87" t="s">
        <v>134</v>
      </c>
      <c r="D46" s="90">
        <v>1465</v>
      </c>
      <c r="E46" s="89"/>
      <c r="F46" s="89">
        <f>D46*E46</f>
        <v>0</v>
      </c>
      <c r="G46" s="23"/>
    </row>
    <row r="47" spans="1:7" s="22" customFormat="1" ht="15.75" customHeight="1">
      <c r="A47" s="1039"/>
      <c r="B47" s="189"/>
      <c r="C47" s="190"/>
      <c r="D47" s="190"/>
      <c r="E47" s="190"/>
      <c r="F47" s="191"/>
      <c r="G47" s="23"/>
    </row>
    <row r="48" spans="1:7" s="22" customFormat="1" ht="15.75" customHeight="1">
      <c r="A48" s="1039"/>
      <c r="B48" s="186" t="s">
        <v>184</v>
      </c>
      <c r="C48" s="187"/>
      <c r="D48" s="187"/>
      <c r="E48" s="187"/>
      <c r="F48" s="188"/>
      <c r="G48" s="23"/>
    </row>
    <row r="49" spans="1:7" s="22" customFormat="1" ht="15.75" customHeight="1">
      <c r="A49" s="1039"/>
      <c r="B49" s="97" t="s">
        <v>186</v>
      </c>
      <c r="C49" s="87" t="s">
        <v>135</v>
      </c>
      <c r="D49" s="90">
        <v>449</v>
      </c>
      <c r="E49" s="89"/>
      <c r="F49" s="89">
        <f>D49*E49</f>
        <v>0</v>
      </c>
      <c r="G49" s="23"/>
    </row>
    <row r="50" spans="1:7" s="22" customFormat="1" ht="32.25" customHeight="1">
      <c r="A50" s="1039"/>
      <c r="B50" s="97" t="s">
        <v>185</v>
      </c>
      <c r="C50" s="87" t="s">
        <v>134</v>
      </c>
      <c r="D50" s="90">
        <v>3684</v>
      </c>
      <c r="E50" s="89"/>
      <c r="F50" s="89">
        <f>D50*E50</f>
        <v>0</v>
      </c>
      <c r="G50" s="23"/>
    </row>
    <row r="51" spans="1:7" s="22" customFormat="1" ht="15.75" customHeight="1">
      <c r="A51" s="1039"/>
      <c r="B51" s="189"/>
      <c r="C51" s="190"/>
      <c r="D51" s="190"/>
      <c r="E51" s="190"/>
      <c r="F51" s="191"/>
      <c r="G51" s="23"/>
    </row>
    <row r="52" spans="1:7" s="22" customFormat="1" ht="15.75" customHeight="1">
      <c r="A52" s="1039"/>
      <c r="B52" s="186" t="s">
        <v>188</v>
      </c>
      <c r="C52" s="187"/>
      <c r="D52" s="187"/>
      <c r="E52" s="187"/>
      <c r="F52" s="188"/>
      <c r="G52" s="23"/>
    </row>
    <row r="53" spans="1:7" s="22" customFormat="1" ht="15.75" customHeight="1">
      <c r="A53" s="1039"/>
      <c r="B53" s="97" t="s">
        <v>186</v>
      </c>
      <c r="C53" s="87" t="s">
        <v>135</v>
      </c>
      <c r="D53" s="90">
        <v>367</v>
      </c>
      <c r="E53" s="89"/>
      <c r="F53" s="89">
        <f>D53*E53</f>
        <v>0</v>
      </c>
      <c r="G53" s="23"/>
    </row>
    <row r="54" spans="1:7" s="22" customFormat="1" ht="32.25" customHeight="1">
      <c r="A54" s="1039"/>
      <c r="B54" s="97" t="s">
        <v>185</v>
      </c>
      <c r="C54" s="87" t="s">
        <v>134</v>
      </c>
      <c r="D54" s="90">
        <v>3035</v>
      </c>
      <c r="E54" s="89"/>
      <c r="F54" s="89">
        <f>D54*E54</f>
        <v>0</v>
      </c>
      <c r="G54" s="23"/>
    </row>
    <row r="55" spans="1:7" s="22" customFormat="1" ht="15.75" customHeight="1">
      <c r="A55" s="1039"/>
      <c r="B55" s="189"/>
      <c r="C55" s="190"/>
      <c r="D55" s="190"/>
      <c r="E55" s="190"/>
      <c r="F55" s="191"/>
      <c r="G55" s="23"/>
    </row>
    <row r="56" spans="1:7" s="22" customFormat="1" ht="15.75" customHeight="1">
      <c r="A56" s="1039"/>
      <c r="B56" s="186" t="s">
        <v>187</v>
      </c>
      <c r="C56" s="187"/>
      <c r="D56" s="187"/>
      <c r="E56" s="187"/>
      <c r="F56" s="188"/>
      <c r="G56" s="23"/>
    </row>
    <row r="57" spans="1:7" s="22" customFormat="1" ht="15.75" customHeight="1">
      <c r="A57" s="1039"/>
      <c r="B57" s="97" t="s">
        <v>186</v>
      </c>
      <c r="C57" s="87" t="s">
        <v>135</v>
      </c>
      <c r="D57" s="90">
        <v>367</v>
      </c>
      <c r="E57" s="89"/>
      <c r="F57" s="89">
        <f>D57*E57</f>
        <v>0</v>
      </c>
      <c r="G57" s="23"/>
    </row>
    <row r="58" spans="1:7" s="22" customFormat="1" ht="32.25" customHeight="1">
      <c r="A58" s="1039"/>
      <c r="B58" s="97" t="s">
        <v>185</v>
      </c>
      <c r="C58" s="87" t="s">
        <v>134</v>
      </c>
      <c r="D58" s="90">
        <v>3035</v>
      </c>
      <c r="E58" s="89"/>
      <c r="F58" s="89">
        <f>D58*E58</f>
        <v>0</v>
      </c>
      <c r="G58" s="23"/>
    </row>
    <row r="59" spans="1:7" s="22" customFormat="1" ht="15.75" customHeight="1">
      <c r="A59" s="1039"/>
      <c r="B59" s="189"/>
      <c r="C59" s="190"/>
      <c r="D59" s="190"/>
      <c r="E59" s="190"/>
      <c r="F59" s="191"/>
      <c r="G59" s="23"/>
    </row>
    <row r="60" spans="1:7" s="22" customFormat="1" ht="15.75" customHeight="1">
      <c r="A60" s="1039"/>
      <c r="B60" s="186" t="s">
        <v>430</v>
      </c>
      <c r="C60" s="187"/>
      <c r="D60" s="187"/>
      <c r="E60" s="187"/>
      <c r="F60" s="188"/>
      <c r="G60" s="23"/>
    </row>
    <row r="61" spans="1:7" s="22" customFormat="1" ht="15.75" customHeight="1">
      <c r="A61" s="1039"/>
      <c r="B61" s="97" t="s">
        <v>186</v>
      </c>
      <c r="C61" s="87" t="s">
        <v>135</v>
      </c>
      <c r="D61" s="90">
        <v>95</v>
      </c>
      <c r="E61" s="89"/>
      <c r="F61" s="89">
        <f>D61*E61</f>
        <v>0</v>
      </c>
      <c r="G61" s="23"/>
    </row>
    <row r="62" spans="1:7" s="22" customFormat="1" ht="15" customHeight="1">
      <c r="A62" s="1039"/>
      <c r="B62" s="97" t="s">
        <v>189</v>
      </c>
      <c r="C62" s="87" t="s">
        <v>134</v>
      </c>
      <c r="D62" s="90">
        <v>760</v>
      </c>
      <c r="E62" s="89"/>
      <c r="F62" s="89">
        <f>D62*E62</f>
        <v>0</v>
      </c>
      <c r="G62" s="23"/>
    </row>
    <row r="63" spans="1:7" s="22" customFormat="1" ht="14">
      <c r="A63" s="177"/>
      <c r="B63" s="177"/>
      <c r="C63" s="177"/>
      <c r="D63" s="177"/>
      <c r="E63" s="177"/>
      <c r="F63" s="177"/>
      <c r="G63" s="23"/>
    </row>
    <row r="64" spans="1:7" s="22" customFormat="1" ht="82.5" customHeight="1">
      <c r="A64" s="1033" t="s">
        <v>190</v>
      </c>
      <c r="B64" s="97" t="s">
        <v>709</v>
      </c>
      <c r="C64" s="87"/>
      <c r="D64" s="90"/>
      <c r="E64" s="89"/>
      <c r="F64" s="89"/>
      <c r="G64" s="23"/>
    </row>
    <row r="65" spans="1:7" s="22" customFormat="1" ht="15.75" customHeight="1">
      <c r="A65" s="1034"/>
      <c r="B65" s="186" t="s">
        <v>191</v>
      </c>
      <c r="C65" s="187"/>
      <c r="D65" s="187"/>
      <c r="E65" s="187"/>
      <c r="F65" s="188"/>
      <c r="G65" s="23"/>
    </row>
    <row r="66" spans="1:7" s="22" customFormat="1" ht="15.75" customHeight="1">
      <c r="A66" s="1034"/>
      <c r="B66" s="97" t="s">
        <v>199</v>
      </c>
      <c r="C66" s="87" t="s">
        <v>135</v>
      </c>
      <c r="D66" s="90">
        <v>33</v>
      </c>
      <c r="E66" s="89"/>
      <c r="F66" s="89">
        <f>D66*E66</f>
        <v>0</v>
      </c>
      <c r="G66" s="23"/>
    </row>
    <row r="67" spans="1:7" s="22" customFormat="1" ht="15.75" customHeight="1">
      <c r="A67" s="1034"/>
      <c r="B67" s="97" t="s">
        <v>192</v>
      </c>
      <c r="C67" s="87" t="s">
        <v>134</v>
      </c>
      <c r="D67" s="90">
        <v>212</v>
      </c>
      <c r="E67" s="89"/>
      <c r="F67" s="89">
        <f>D67*E67</f>
        <v>0</v>
      </c>
      <c r="G67" s="23"/>
    </row>
    <row r="68" spans="1:7" s="22" customFormat="1" ht="15.75" customHeight="1">
      <c r="A68" s="1034"/>
      <c r="B68" s="189"/>
      <c r="C68" s="190"/>
      <c r="D68" s="190"/>
      <c r="E68" s="190"/>
      <c r="F68" s="191"/>
      <c r="G68" s="23"/>
    </row>
    <row r="69" spans="1:7" s="22" customFormat="1" ht="15.75" customHeight="1">
      <c r="A69" s="1034"/>
      <c r="B69" s="186" t="s">
        <v>193</v>
      </c>
      <c r="C69" s="187"/>
      <c r="D69" s="187"/>
      <c r="E69" s="187"/>
      <c r="F69" s="188"/>
      <c r="G69" s="23"/>
    </row>
    <row r="70" spans="1:7" s="22" customFormat="1" ht="15.75" customHeight="1">
      <c r="A70" s="1034"/>
      <c r="B70" s="97" t="s">
        <v>199</v>
      </c>
      <c r="C70" s="87" t="s">
        <v>135</v>
      </c>
      <c r="D70" s="90">
        <v>29</v>
      </c>
      <c r="E70" s="89"/>
      <c r="F70" s="89">
        <f>D70*E70</f>
        <v>0</v>
      </c>
      <c r="G70" s="23"/>
    </row>
    <row r="71" spans="1:7" s="22" customFormat="1" ht="15.75" customHeight="1">
      <c r="A71" s="1034"/>
      <c r="B71" s="97" t="s">
        <v>192</v>
      </c>
      <c r="C71" s="87" t="s">
        <v>134</v>
      </c>
      <c r="D71" s="90">
        <v>202</v>
      </c>
      <c r="E71" s="89"/>
      <c r="F71" s="89">
        <f>D71*E71</f>
        <v>0</v>
      </c>
      <c r="G71" s="23"/>
    </row>
    <row r="72" spans="1:7" s="22" customFormat="1" ht="15.75" customHeight="1">
      <c r="A72" s="1034"/>
      <c r="B72" s="189"/>
      <c r="C72" s="190"/>
      <c r="D72" s="190"/>
      <c r="E72" s="190"/>
      <c r="F72" s="191"/>
      <c r="G72" s="23"/>
    </row>
    <row r="73" spans="1:7" s="22" customFormat="1" ht="15.75" customHeight="1">
      <c r="A73" s="1034"/>
      <c r="B73" s="186" t="s">
        <v>194</v>
      </c>
      <c r="C73" s="187"/>
      <c r="D73" s="187"/>
      <c r="E73" s="187"/>
      <c r="F73" s="188"/>
      <c r="G73" s="23"/>
    </row>
    <row r="74" spans="1:7" s="22" customFormat="1" ht="15.75" customHeight="1">
      <c r="A74" s="1034"/>
      <c r="B74" s="97" t="s">
        <v>199</v>
      </c>
      <c r="C74" s="87" t="s">
        <v>135</v>
      </c>
      <c r="D74" s="90">
        <v>44</v>
      </c>
      <c r="E74" s="89"/>
      <c r="F74" s="89">
        <f>D74*E74</f>
        <v>0</v>
      </c>
      <c r="G74" s="23"/>
    </row>
    <row r="75" spans="1:7" s="22" customFormat="1" ht="15.75" customHeight="1">
      <c r="A75" s="1034"/>
      <c r="B75" s="97" t="s">
        <v>192</v>
      </c>
      <c r="C75" s="87" t="s">
        <v>134</v>
      </c>
      <c r="D75" s="90">
        <v>314</v>
      </c>
      <c r="E75" s="89"/>
      <c r="F75" s="89">
        <f>D75*E75</f>
        <v>0</v>
      </c>
      <c r="G75" s="23"/>
    </row>
    <row r="76" spans="1:7" s="22" customFormat="1" ht="15.75" customHeight="1">
      <c r="A76" s="1034"/>
      <c r="B76" s="189"/>
      <c r="C76" s="190"/>
      <c r="D76" s="190"/>
      <c r="E76" s="190"/>
      <c r="F76" s="191"/>
      <c r="G76" s="23"/>
    </row>
    <row r="77" spans="1:7" s="22" customFormat="1" ht="15.75" customHeight="1">
      <c r="A77" s="1034"/>
      <c r="B77" s="186" t="s">
        <v>195</v>
      </c>
      <c r="C77" s="187"/>
      <c r="D77" s="187"/>
      <c r="E77" s="187"/>
      <c r="F77" s="188"/>
      <c r="G77" s="23"/>
    </row>
    <row r="78" spans="1:7" s="22" customFormat="1" ht="15.75" customHeight="1">
      <c r="A78" s="1034"/>
      <c r="B78" s="97" t="s">
        <v>199</v>
      </c>
      <c r="C78" s="87" t="s">
        <v>135</v>
      </c>
      <c r="D78" s="90">
        <v>44</v>
      </c>
      <c r="E78" s="89"/>
      <c r="F78" s="89">
        <f>D78*E78</f>
        <v>0</v>
      </c>
      <c r="G78" s="23"/>
    </row>
    <row r="79" spans="1:7" s="22" customFormat="1" ht="15.75" customHeight="1">
      <c r="A79" s="1034"/>
      <c r="B79" s="97" t="s">
        <v>192</v>
      </c>
      <c r="C79" s="87" t="s">
        <v>134</v>
      </c>
      <c r="D79" s="90">
        <v>314</v>
      </c>
      <c r="E79" s="89"/>
      <c r="F79" s="89">
        <f>D79*E79</f>
        <v>0</v>
      </c>
      <c r="G79" s="23"/>
    </row>
    <row r="80" spans="1:7" s="22" customFormat="1" ht="14">
      <c r="A80" s="177"/>
      <c r="B80" s="177"/>
      <c r="C80" s="177"/>
      <c r="D80" s="177"/>
      <c r="E80" s="177"/>
      <c r="F80" s="177"/>
      <c r="G80" s="23"/>
    </row>
    <row r="81" spans="1:7" s="22" customFormat="1" ht="87.75" customHeight="1">
      <c r="A81" s="1033" t="s">
        <v>196</v>
      </c>
      <c r="B81" s="97" t="s">
        <v>197</v>
      </c>
      <c r="C81" s="87"/>
      <c r="D81" s="90"/>
      <c r="E81" s="89"/>
      <c r="F81" s="89"/>
      <c r="G81" s="23"/>
    </row>
    <row r="82" spans="1:7" s="22" customFormat="1" ht="15.75" customHeight="1">
      <c r="A82" s="1034"/>
      <c r="B82" s="186" t="s">
        <v>198</v>
      </c>
      <c r="C82" s="187"/>
      <c r="D82" s="187"/>
      <c r="E82" s="187"/>
      <c r="F82" s="188"/>
      <c r="G82" s="23"/>
    </row>
    <row r="83" spans="1:7" s="22" customFormat="1" ht="15.75" customHeight="1">
      <c r="A83" s="1034"/>
      <c r="B83" s="97" t="s">
        <v>199</v>
      </c>
      <c r="C83" s="87" t="s">
        <v>135</v>
      </c>
      <c r="D83" s="90">
        <v>80</v>
      </c>
      <c r="E83" s="89"/>
      <c r="F83" s="89">
        <f>D83*E83</f>
        <v>0</v>
      </c>
      <c r="G83" s="23"/>
    </row>
    <row r="84" spans="1:7" s="22" customFormat="1" ht="15.75" customHeight="1">
      <c r="A84" s="1034"/>
      <c r="B84" s="97" t="s">
        <v>201</v>
      </c>
      <c r="C84" s="87" t="s">
        <v>134</v>
      </c>
      <c r="D84" s="90">
        <v>446</v>
      </c>
      <c r="E84" s="89"/>
      <c r="F84" s="89">
        <f>D84*E84</f>
        <v>0</v>
      </c>
      <c r="G84" s="23"/>
    </row>
    <row r="85" spans="1:7" s="22" customFormat="1" ht="15.75" customHeight="1">
      <c r="A85" s="1034"/>
      <c r="B85" s="189"/>
      <c r="C85" s="190"/>
      <c r="D85" s="190"/>
      <c r="E85" s="190"/>
      <c r="F85" s="191"/>
      <c r="G85" s="23"/>
    </row>
    <row r="86" spans="1:7" s="22" customFormat="1" ht="15.75" customHeight="1">
      <c r="A86" s="1034"/>
      <c r="B86" s="186" t="s">
        <v>200</v>
      </c>
      <c r="C86" s="187"/>
      <c r="D86" s="187"/>
      <c r="E86" s="187"/>
      <c r="F86" s="188"/>
      <c r="G86" s="23"/>
    </row>
    <row r="87" spans="1:7" s="22" customFormat="1" ht="15.75" customHeight="1">
      <c r="A87" s="1034"/>
      <c r="B87" s="97" t="s">
        <v>199</v>
      </c>
      <c r="C87" s="87" t="s">
        <v>135</v>
      </c>
      <c r="D87" s="90">
        <v>140</v>
      </c>
      <c r="E87" s="89"/>
      <c r="F87" s="89">
        <f>D87*E87</f>
        <v>0</v>
      </c>
      <c r="G87" s="23"/>
    </row>
    <row r="88" spans="1:7" s="22" customFormat="1" ht="15.75" customHeight="1">
      <c r="A88" s="1034"/>
      <c r="B88" s="97" t="s">
        <v>201</v>
      </c>
      <c r="C88" s="87" t="s">
        <v>134</v>
      </c>
      <c r="D88" s="90">
        <v>785</v>
      </c>
      <c r="E88" s="89"/>
      <c r="F88" s="89">
        <f>D88*E88</f>
        <v>0</v>
      </c>
      <c r="G88" s="23"/>
    </row>
    <row r="89" spans="1:7" s="22" customFormat="1" ht="15.75" customHeight="1">
      <c r="A89" s="1034"/>
      <c r="B89" s="189"/>
      <c r="C89" s="190"/>
      <c r="D89" s="190"/>
      <c r="E89" s="190"/>
      <c r="F89" s="191"/>
      <c r="G89" s="23"/>
    </row>
    <row r="90" spans="1:7" s="22" customFormat="1" ht="15.75" customHeight="1">
      <c r="A90" s="1034"/>
      <c r="B90" s="186" t="s">
        <v>202</v>
      </c>
      <c r="C90" s="187"/>
      <c r="D90" s="187"/>
      <c r="E90" s="187"/>
      <c r="F90" s="188"/>
      <c r="G90" s="23"/>
    </row>
    <row r="91" spans="1:7" s="22" customFormat="1" ht="15.75" customHeight="1">
      <c r="A91" s="1034"/>
      <c r="B91" s="97" t="s">
        <v>199</v>
      </c>
      <c r="C91" s="87" t="s">
        <v>135</v>
      </c>
      <c r="D91" s="90">
        <v>140</v>
      </c>
      <c r="E91" s="89"/>
      <c r="F91" s="89">
        <f>D91*E91</f>
        <v>0</v>
      </c>
      <c r="G91" s="23"/>
    </row>
    <row r="92" spans="1:7" s="22" customFormat="1" ht="15.75" customHeight="1">
      <c r="A92" s="1034"/>
      <c r="B92" s="97" t="s">
        <v>201</v>
      </c>
      <c r="C92" s="87" t="s">
        <v>134</v>
      </c>
      <c r="D92" s="90">
        <v>785</v>
      </c>
      <c r="E92" s="89"/>
      <c r="F92" s="89">
        <f>D92*E92</f>
        <v>0</v>
      </c>
      <c r="G92" s="23"/>
    </row>
    <row r="93" spans="1:7" s="22" customFormat="1" ht="15.75" customHeight="1">
      <c r="A93" s="1034"/>
      <c r="B93" s="189"/>
      <c r="C93" s="190"/>
      <c r="D93" s="190"/>
      <c r="E93" s="190"/>
      <c r="F93" s="191"/>
      <c r="G93" s="23"/>
    </row>
    <row r="94" spans="1:7" s="22" customFormat="1" ht="15.75" customHeight="1">
      <c r="A94" s="1034"/>
      <c r="B94" s="186" t="s">
        <v>203</v>
      </c>
      <c r="C94" s="187"/>
      <c r="D94" s="187"/>
      <c r="E94" s="187"/>
      <c r="F94" s="188"/>
      <c r="G94" s="23"/>
    </row>
    <row r="95" spans="1:7" s="22" customFormat="1" ht="15.75" customHeight="1">
      <c r="A95" s="1034"/>
      <c r="B95" s="97" t="s">
        <v>199</v>
      </c>
      <c r="C95" s="87" t="s">
        <v>135</v>
      </c>
      <c r="D95" s="90">
        <v>140</v>
      </c>
      <c r="E95" s="89"/>
      <c r="F95" s="89">
        <f>D95*E95</f>
        <v>0</v>
      </c>
      <c r="G95" s="23"/>
    </row>
    <row r="96" spans="1:7" s="22" customFormat="1" ht="15.75" customHeight="1">
      <c r="A96" s="1034"/>
      <c r="B96" s="97" t="s">
        <v>201</v>
      </c>
      <c r="C96" s="87" t="s">
        <v>134</v>
      </c>
      <c r="D96" s="90">
        <v>785</v>
      </c>
      <c r="E96" s="89"/>
      <c r="F96" s="89">
        <f>D96*E96</f>
        <v>0</v>
      </c>
      <c r="G96" s="23"/>
    </row>
    <row r="97" spans="1:7" s="22" customFormat="1" ht="15.75" customHeight="1">
      <c r="A97" s="1034"/>
      <c r="B97" s="189"/>
      <c r="C97" s="190"/>
      <c r="D97" s="190"/>
      <c r="E97" s="190"/>
      <c r="F97" s="191"/>
      <c r="G97" s="23"/>
    </row>
    <row r="98" spans="1:7" s="22" customFormat="1" ht="15.75" customHeight="1">
      <c r="A98" s="1034"/>
      <c r="B98" s="186" t="s">
        <v>431</v>
      </c>
      <c r="C98" s="187"/>
      <c r="D98" s="187"/>
      <c r="E98" s="187"/>
      <c r="F98" s="188"/>
      <c r="G98" s="23"/>
    </row>
    <row r="99" spans="1:7" s="22" customFormat="1" ht="15.75" customHeight="1">
      <c r="A99" s="1034"/>
      <c r="B99" s="97" t="s">
        <v>199</v>
      </c>
      <c r="C99" s="87" t="s">
        <v>135</v>
      </c>
      <c r="D99" s="90">
        <v>28</v>
      </c>
      <c r="E99" s="89"/>
      <c r="F99" s="89">
        <f>D99*E99</f>
        <v>0</v>
      </c>
      <c r="G99" s="23"/>
    </row>
    <row r="100" spans="1:7" s="22" customFormat="1" ht="15.75" customHeight="1">
      <c r="A100" s="1034"/>
      <c r="B100" s="97" t="s">
        <v>189</v>
      </c>
      <c r="C100" s="87" t="s">
        <v>134</v>
      </c>
      <c r="D100" s="90">
        <v>185</v>
      </c>
      <c r="E100" s="89"/>
      <c r="F100" s="89">
        <f>D100*E100</f>
        <v>0</v>
      </c>
      <c r="G100" s="23"/>
    </row>
    <row r="101" spans="1:7" s="22" customFormat="1" ht="15.75" customHeight="1">
      <c r="A101" s="1037"/>
      <c r="B101" s="189"/>
      <c r="C101" s="190"/>
      <c r="D101" s="190"/>
      <c r="E101" s="190"/>
      <c r="F101" s="191"/>
      <c r="G101" s="23"/>
    </row>
    <row r="102" spans="1:7" s="22" customFormat="1" ht="14">
      <c r="A102" s="177"/>
      <c r="B102" s="177"/>
      <c r="C102" s="177"/>
      <c r="D102" s="177"/>
      <c r="E102" s="177"/>
      <c r="F102" s="177"/>
      <c r="G102" s="23"/>
    </row>
    <row r="103" spans="1:7" s="22" customFormat="1" ht="87.75" customHeight="1">
      <c r="A103" s="1033" t="s">
        <v>204</v>
      </c>
      <c r="B103" s="97" t="s">
        <v>710</v>
      </c>
      <c r="C103" s="87"/>
      <c r="D103" s="90"/>
      <c r="E103" s="89"/>
      <c r="F103" s="89"/>
      <c r="G103" s="23"/>
    </row>
    <row r="104" spans="1:7" s="22" customFormat="1" ht="15.75" customHeight="1">
      <c r="A104" s="1034"/>
      <c r="B104" s="186" t="s">
        <v>205</v>
      </c>
      <c r="C104" s="187"/>
      <c r="D104" s="187"/>
      <c r="E104" s="187"/>
      <c r="F104" s="188"/>
      <c r="G104" s="23"/>
    </row>
    <row r="105" spans="1:7" s="22" customFormat="1" ht="15.75" customHeight="1">
      <c r="A105" s="1034"/>
      <c r="B105" s="97" t="s">
        <v>199</v>
      </c>
      <c r="C105" s="87" t="s">
        <v>135</v>
      </c>
      <c r="D105" s="90">
        <v>388</v>
      </c>
      <c r="E105" s="89"/>
      <c r="F105" s="89">
        <f>D105*E105</f>
        <v>0</v>
      </c>
      <c r="G105" s="23"/>
    </row>
    <row r="106" spans="1:7" s="22" customFormat="1" ht="15.75" customHeight="1">
      <c r="A106" s="1034"/>
      <c r="B106" s="97" t="s">
        <v>206</v>
      </c>
      <c r="C106" s="87" t="s">
        <v>134</v>
      </c>
      <c r="D106" s="90">
        <v>1561</v>
      </c>
      <c r="E106" s="89"/>
      <c r="F106" s="89">
        <f>D106*E106</f>
        <v>0</v>
      </c>
      <c r="G106" s="23"/>
    </row>
    <row r="107" spans="1:7" s="22" customFormat="1" ht="15.75" customHeight="1">
      <c r="A107" s="1034"/>
      <c r="B107" s="189"/>
      <c r="C107" s="190"/>
      <c r="D107" s="190"/>
      <c r="E107" s="190"/>
      <c r="F107" s="191"/>
      <c r="G107" s="23"/>
    </row>
    <row r="108" spans="1:7" s="22" customFormat="1" ht="15.75" customHeight="1">
      <c r="A108" s="1034"/>
      <c r="B108" s="186" t="s">
        <v>207</v>
      </c>
      <c r="C108" s="187"/>
      <c r="D108" s="187"/>
      <c r="E108" s="187"/>
      <c r="F108" s="188"/>
      <c r="G108" s="23"/>
    </row>
    <row r="109" spans="1:7" s="22" customFormat="1" ht="15.75" customHeight="1">
      <c r="A109" s="1034"/>
      <c r="B109" s="97" t="s">
        <v>199</v>
      </c>
      <c r="C109" s="87" t="s">
        <v>135</v>
      </c>
      <c r="D109" s="90">
        <v>525</v>
      </c>
      <c r="E109" s="89"/>
      <c r="F109" s="89">
        <f>D109*E109</f>
        <v>0</v>
      </c>
      <c r="G109" s="23"/>
    </row>
    <row r="110" spans="1:7" s="22" customFormat="1" ht="15.75" customHeight="1">
      <c r="A110" s="1034"/>
      <c r="B110" s="97" t="s">
        <v>208</v>
      </c>
      <c r="C110" s="87" t="s">
        <v>134</v>
      </c>
      <c r="D110" s="90">
        <v>2229</v>
      </c>
      <c r="E110" s="89"/>
      <c r="F110" s="89">
        <f>D110*E110</f>
        <v>0</v>
      </c>
      <c r="G110" s="23"/>
    </row>
    <row r="111" spans="1:7" s="22" customFormat="1" ht="15.75" customHeight="1">
      <c r="A111" s="1034"/>
      <c r="B111" s="189"/>
      <c r="C111" s="190"/>
      <c r="D111" s="190"/>
      <c r="E111" s="190"/>
      <c r="F111" s="191"/>
      <c r="G111" s="23"/>
    </row>
    <row r="112" spans="1:7" s="22" customFormat="1" ht="15.75" customHeight="1">
      <c r="A112" s="1034"/>
      <c r="B112" s="186" t="s">
        <v>209</v>
      </c>
      <c r="C112" s="187"/>
      <c r="D112" s="187"/>
      <c r="E112" s="187"/>
      <c r="F112" s="188"/>
      <c r="G112" s="23"/>
    </row>
    <row r="113" spans="1:7" s="22" customFormat="1" ht="15.75" customHeight="1">
      <c r="A113" s="1034"/>
      <c r="B113" s="97" t="s">
        <v>199</v>
      </c>
      <c r="C113" s="87" t="s">
        <v>135</v>
      </c>
      <c r="D113" s="90">
        <v>522</v>
      </c>
      <c r="E113" s="89"/>
      <c r="F113" s="89">
        <f>D113*E113</f>
        <v>0</v>
      </c>
      <c r="G113" s="23"/>
    </row>
    <row r="114" spans="1:7" s="22" customFormat="1" ht="15.75" customHeight="1">
      <c r="A114" s="1034"/>
      <c r="B114" s="97" t="s">
        <v>210</v>
      </c>
      <c r="C114" s="87" t="s">
        <v>134</v>
      </c>
      <c r="D114" s="90">
        <v>2223</v>
      </c>
      <c r="E114" s="89"/>
      <c r="F114" s="89">
        <f>D114*E114</f>
        <v>0</v>
      </c>
      <c r="G114" s="23"/>
    </row>
    <row r="115" spans="1:7" s="22" customFormat="1" ht="15.75" customHeight="1">
      <c r="A115" s="1034"/>
      <c r="B115" s="189"/>
      <c r="C115" s="190"/>
      <c r="D115" s="190"/>
      <c r="E115" s="190"/>
      <c r="F115" s="191"/>
      <c r="G115" s="23"/>
    </row>
    <row r="116" spans="1:7" s="22" customFormat="1" ht="15.75" customHeight="1">
      <c r="A116" s="1034"/>
      <c r="B116" s="186" t="s">
        <v>211</v>
      </c>
      <c r="C116" s="187"/>
      <c r="D116" s="187"/>
      <c r="E116" s="187"/>
      <c r="F116" s="188"/>
      <c r="G116" s="23"/>
    </row>
    <row r="117" spans="1:7" s="22" customFormat="1" ht="15.75" customHeight="1">
      <c r="A117" s="1034"/>
      <c r="B117" s="97" t="s">
        <v>199</v>
      </c>
      <c r="C117" s="87" t="s">
        <v>135</v>
      </c>
      <c r="D117" s="90">
        <v>518</v>
      </c>
      <c r="E117" s="89"/>
      <c r="F117" s="89">
        <f>D117*E117</f>
        <v>0</v>
      </c>
      <c r="G117" s="23"/>
    </row>
    <row r="118" spans="1:7" s="22" customFormat="1" ht="15.75" customHeight="1">
      <c r="A118" s="1034"/>
      <c r="B118" s="97" t="s">
        <v>210</v>
      </c>
      <c r="C118" s="87" t="s">
        <v>134</v>
      </c>
      <c r="D118" s="90">
        <v>2245</v>
      </c>
      <c r="E118" s="89"/>
      <c r="F118" s="89">
        <f>D118*E118</f>
        <v>0</v>
      </c>
      <c r="G118" s="23"/>
    </row>
    <row r="119" spans="1:7" s="22" customFormat="1" ht="14">
      <c r="A119" s="177"/>
      <c r="B119" s="177"/>
      <c r="C119" s="177"/>
      <c r="D119" s="177"/>
      <c r="E119" s="177"/>
      <c r="F119" s="177"/>
      <c r="G119" s="23"/>
    </row>
    <row r="120" spans="1:7" s="22" customFormat="1" ht="156" customHeight="1">
      <c r="A120" s="1033" t="s">
        <v>212</v>
      </c>
      <c r="B120" s="97" t="s">
        <v>213</v>
      </c>
      <c r="C120" s="87"/>
      <c r="D120" s="90"/>
      <c r="E120" s="89"/>
      <c r="F120" s="89"/>
      <c r="G120" s="23"/>
    </row>
    <row r="121" spans="1:7" s="22" customFormat="1" ht="15.75" customHeight="1">
      <c r="A121" s="1034"/>
      <c r="B121" s="97" t="s">
        <v>170</v>
      </c>
      <c r="C121" s="87" t="s">
        <v>135</v>
      </c>
      <c r="D121" s="90">
        <v>113</v>
      </c>
      <c r="E121" s="89"/>
      <c r="F121" s="89">
        <f>D121*E121</f>
        <v>0</v>
      </c>
      <c r="G121" s="23"/>
    </row>
    <row r="122" spans="1:7" ht="14.5">
      <c r="A122" s="1034"/>
      <c r="B122" s="97" t="s">
        <v>214</v>
      </c>
      <c r="C122" s="87" t="s">
        <v>134</v>
      </c>
      <c r="D122" s="90">
        <v>326</v>
      </c>
      <c r="E122" s="88"/>
      <c r="F122" s="89">
        <f>D122*E122</f>
        <v>0</v>
      </c>
    </row>
    <row r="123" spans="1:7" ht="14.5">
      <c r="A123" s="1034"/>
      <c r="B123" s="97" t="s">
        <v>215</v>
      </c>
      <c r="C123" s="87" t="s">
        <v>134</v>
      </c>
      <c r="D123" s="90">
        <v>75</v>
      </c>
      <c r="E123" s="88"/>
      <c r="F123" s="89">
        <f>D123*E123</f>
        <v>0</v>
      </c>
    </row>
    <row r="124" spans="1:7" ht="14.5">
      <c r="A124" s="1034"/>
      <c r="B124" s="97" t="s">
        <v>216</v>
      </c>
      <c r="C124" s="87" t="s">
        <v>134</v>
      </c>
      <c r="D124" s="90">
        <v>66</v>
      </c>
      <c r="E124" s="88"/>
      <c r="F124" s="89">
        <f>D124*E124</f>
        <v>0</v>
      </c>
    </row>
    <row r="125" spans="1:7" s="22" customFormat="1" ht="14">
      <c r="A125" s="177"/>
      <c r="B125" s="177"/>
      <c r="C125" s="177"/>
      <c r="D125" s="177"/>
      <c r="E125" s="177"/>
      <c r="F125" s="177"/>
      <c r="G125" s="23"/>
    </row>
    <row r="126" spans="1:7" s="22" customFormat="1" ht="79.5" customHeight="1">
      <c r="A126" s="1033" t="s">
        <v>217</v>
      </c>
      <c r="B126" s="97" t="s">
        <v>702</v>
      </c>
      <c r="C126" s="87"/>
      <c r="D126" s="90"/>
      <c r="E126" s="89"/>
      <c r="F126" s="89"/>
      <c r="G126" s="23"/>
    </row>
    <row r="127" spans="1:7" s="22" customFormat="1" ht="15.75" customHeight="1">
      <c r="A127" s="1034"/>
      <c r="B127" s="97" t="s">
        <v>170</v>
      </c>
      <c r="C127" s="87" t="s">
        <v>135</v>
      </c>
      <c r="D127" s="90">
        <v>20</v>
      </c>
      <c r="E127" s="89"/>
      <c r="F127" s="89">
        <f>D127*E127</f>
        <v>0</v>
      </c>
      <c r="G127" s="23"/>
    </row>
    <row r="128" spans="1:7" ht="14.5">
      <c r="A128" s="1034"/>
      <c r="B128" s="97" t="s">
        <v>218</v>
      </c>
      <c r="C128" s="87" t="s">
        <v>134</v>
      </c>
      <c r="D128" s="90">
        <v>35</v>
      </c>
      <c r="E128" s="88"/>
      <c r="F128" s="89">
        <f>D128*E128</f>
        <v>0</v>
      </c>
    </row>
    <row r="129" spans="1:8" ht="15">
      <c r="A129" s="1034"/>
      <c r="B129" s="97" t="s">
        <v>220</v>
      </c>
      <c r="C129" s="87" t="s">
        <v>134</v>
      </c>
      <c r="D129" s="90">
        <v>95</v>
      </c>
      <c r="E129" s="88"/>
      <c r="F129" s="89">
        <f>D129*E129</f>
        <v>0</v>
      </c>
    </row>
    <row r="130" spans="1:8" ht="14.5">
      <c r="A130" s="1034"/>
      <c r="B130" s="97" t="s">
        <v>219</v>
      </c>
      <c r="C130" s="87" t="s">
        <v>134</v>
      </c>
      <c r="D130" s="90">
        <v>105</v>
      </c>
      <c r="E130" s="88"/>
      <c r="F130" s="89">
        <f>D130*E130</f>
        <v>0</v>
      </c>
    </row>
    <row r="131" spans="1:8" s="22" customFormat="1" ht="14">
      <c r="A131" s="207"/>
      <c r="B131" s="177"/>
      <c r="C131" s="177"/>
      <c r="D131" s="177"/>
      <c r="E131" s="177"/>
      <c r="F131" s="177"/>
      <c r="G131" s="23"/>
    </row>
    <row r="132" spans="1:8" ht="48" customHeight="1">
      <c r="A132" s="1033" t="s">
        <v>690</v>
      </c>
      <c r="B132" s="97" t="s">
        <v>703</v>
      </c>
      <c r="C132" s="87"/>
      <c r="D132" s="90"/>
      <c r="E132" s="89"/>
      <c r="F132" s="89"/>
      <c r="H132" s="58"/>
    </row>
    <row r="133" spans="1:8">
      <c r="A133" s="1034"/>
      <c r="B133" s="97" t="s">
        <v>689</v>
      </c>
      <c r="C133" s="87" t="s">
        <v>39</v>
      </c>
      <c r="D133" s="90">
        <v>750500</v>
      </c>
      <c r="E133" s="89"/>
      <c r="F133" s="89">
        <f>D133*E133</f>
        <v>0</v>
      </c>
    </row>
    <row r="134" spans="1:8">
      <c r="A134" s="1034"/>
      <c r="B134" s="208" t="s">
        <v>691</v>
      </c>
      <c r="C134" s="87" t="s">
        <v>39</v>
      </c>
      <c r="D134" s="90">
        <v>249500</v>
      </c>
      <c r="E134" s="88"/>
      <c r="F134" s="89">
        <f>D134*E134</f>
        <v>0</v>
      </c>
    </row>
    <row r="135" spans="1:8" ht="14">
      <c r="A135" s="177"/>
      <c r="B135" s="177"/>
      <c r="C135" s="177"/>
      <c r="D135" s="177"/>
      <c r="E135" s="177"/>
      <c r="F135" s="177"/>
    </row>
    <row r="136" spans="1:8" ht="15.5">
      <c r="A136" s="127" t="s">
        <v>12</v>
      </c>
      <c r="B136" s="1018" t="s">
        <v>29</v>
      </c>
      <c r="C136" s="1019"/>
      <c r="D136" s="1019"/>
      <c r="E136" s="1035">
        <f>SUM(F:F)</f>
        <v>0</v>
      </c>
      <c r="F136" s="1036"/>
    </row>
  </sheetData>
  <protectedRanges>
    <protectedRange algorithmName="SHA-512" hashValue="6kC7QuR7DdTNfC/Jgp9dStUoLzy7c8SuZXgDmP0clTSQy+ehvUWh9UxqG7nk5IdOttxCHj3xKgNI8XCtzdcjyQ==" saltValue="TGWt6aCV6kPoXWTDchcjmw==" spinCount="100000" sqref="A4" name="Range1"/>
  </protectedRanges>
  <mergeCells count="17">
    <mergeCell ref="B2:F2"/>
    <mergeCell ref="A3:F3"/>
    <mergeCell ref="A25:A32"/>
    <mergeCell ref="A21:A23"/>
    <mergeCell ref="A6:A15"/>
    <mergeCell ref="A17:A19"/>
    <mergeCell ref="B4:F4"/>
    <mergeCell ref="A34:A41"/>
    <mergeCell ref="A132:A134"/>
    <mergeCell ref="E136:F136"/>
    <mergeCell ref="B136:D136"/>
    <mergeCell ref="A81:A101"/>
    <mergeCell ref="A43:A62"/>
    <mergeCell ref="A64:A79"/>
    <mergeCell ref="A126:A130"/>
    <mergeCell ref="A103:A118"/>
    <mergeCell ref="A120:A124"/>
  </mergeCells>
  <pageMargins left="0.70866141732283472" right="0.70866141732283472" top="0.74803149606299213" bottom="0.74803149606299213" header="0.31496062992125984" footer="0.31496062992125984"/>
  <pageSetup paperSize="9" scale="74" fitToHeight="0" orientation="portrait" r:id="rId1"/>
  <headerFooter>
    <oddHeader xml:space="preserve">&amp;L&amp;G
</oddHeader>
    <oddFooter>&amp;R&amp;8&amp;P/&amp;N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I14"/>
  <sheetViews>
    <sheetView topLeftCell="A13" zoomScale="85" zoomScaleNormal="85" zoomScaleSheetLayoutView="100" zoomScalePageLayoutView="110" workbookViewId="0">
      <selection activeCell="M8" sqref="M8"/>
    </sheetView>
  </sheetViews>
  <sheetFormatPr defaultColWidth="9.1796875" defaultRowHeight="13"/>
  <cols>
    <col min="1" max="1" width="4.453125" style="158" customWidth="1"/>
    <col min="2" max="2" width="74.7265625" style="29" customWidth="1"/>
    <col min="3" max="3" width="6.7265625" style="20" customWidth="1"/>
    <col min="4" max="4" width="10.1796875" style="68" customWidth="1"/>
    <col min="5" max="5" width="8.54296875" style="19" customWidth="1"/>
    <col min="6" max="6" width="12.7265625" style="19" customWidth="1"/>
    <col min="7" max="7" width="9.26953125" style="2" bestFit="1" customWidth="1"/>
    <col min="8" max="25" width="9.1796875" style="2"/>
    <col min="26" max="26" width="7.81640625" style="2" customWidth="1"/>
    <col min="27" max="16384" width="9.1796875" style="2"/>
  </cols>
  <sheetData>
    <row r="1" spans="1:9" ht="34.5">
      <c r="A1" s="156" t="s">
        <v>5</v>
      </c>
      <c r="B1" s="132" t="s">
        <v>4</v>
      </c>
      <c r="C1" s="120" t="s">
        <v>6</v>
      </c>
      <c r="D1" s="123" t="s">
        <v>7</v>
      </c>
      <c r="E1" s="133" t="s">
        <v>8</v>
      </c>
      <c r="F1" s="133" t="s">
        <v>9</v>
      </c>
    </row>
    <row r="2" spans="1:9" ht="18.5">
      <c r="A2" s="130" t="s">
        <v>10</v>
      </c>
      <c r="B2" s="1023" t="s">
        <v>536</v>
      </c>
      <c r="C2" s="1024"/>
      <c r="D2" s="1024"/>
      <c r="E2" s="1024"/>
      <c r="F2" s="1024"/>
    </row>
    <row r="3" spans="1:9" s="22" customFormat="1" ht="14">
      <c r="A3" s="1028"/>
      <c r="B3" s="1028"/>
      <c r="C3" s="1028"/>
      <c r="D3" s="1028"/>
      <c r="E3" s="1028"/>
      <c r="F3" s="1028"/>
      <c r="G3" s="23"/>
    </row>
    <row r="4" spans="1:9" s="47" customFormat="1" ht="129.75" customHeight="1">
      <c r="A4" s="145" t="s">
        <v>51</v>
      </c>
      <c r="B4" s="1043" t="s">
        <v>432</v>
      </c>
      <c r="C4" s="1044"/>
      <c r="D4" s="1044"/>
      <c r="E4" s="1044"/>
      <c r="F4" s="1045"/>
      <c r="G4" s="46"/>
    </row>
    <row r="5" spans="1:9" s="22" customFormat="1" ht="14">
      <c r="A5" s="177"/>
      <c r="B5" s="177"/>
      <c r="C5" s="177"/>
      <c r="D5" s="177"/>
      <c r="E5" s="177"/>
      <c r="F5" s="177"/>
      <c r="G5" s="23"/>
    </row>
    <row r="6" spans="1:9" ht="281.25" customHeight="1">
      <c r="A6" s="163" t="s">
        <v>221</v>
      </c>
      <c r="B6" s="97" t="s">
        <v>704</v>
      </c>
      <c r="C6" s="87" t="s">
        <v>39</v>
      </c>
      <c r="D6" s="88">
        <v>37500</v>
      </c>
      <c r="E6" s="88"/>
      <c r="F6" s="89">
        <f>D6*E6</f>
        <v>0</v>
      </c>
    </row>
    <row r="7" spans="1:9" s="22" customFormat="1" ht="14">
      <c r="A7" s="177"/>
      <c r="B7" s="177"/>
      <c r="C7" s="177"/>
      <c r="D7" s="177"/>
      <c r="E7" s="177"/>
      <c r="F7" s="177"/>
      <c r="G7" s="23"/>
    </row>
    <row r="8" spans="1:9" ht="249" customHeight="1">
      <c r="A8" s="163" t="s">
        <v>222</v>
      </c>
      <c r="B8" s="97" t="s">
        <v>711</v>
      </c>
      <c r="C8" s="87" t="s">
        <v>39</v>
      </c>
      <c r="D8" s="88">
        <v>6500</v>
      </c>
      <c r="E8" s="88"/>
      <c r="F8" s="89">
        <f>D8*E8</f>
        <v>0</v>
      </c>
    </row>
    <row r="9" spans="1:9" s="22" customFormat="1" ht="14">
      <c r="A9" s="177"/>
      <c r="B9" s="177"/>
      <c r="C9" s="177"/>
      <c r="D9" s="177"/>
      <c r="E9" s="177"/>
      <c r="F9" s="177"/>
      <c r="G9" s="23"/>
    </row>
    <row r="10" spans="1:9" ht="150" customHeight="1">
      <c r="A10" s="163" t="s">
        <v>683</v>
      </c>
      <c r="B10" s="97" t="s">
        <v>684</v>
      </c>
      <c r="C10" s="87" t="s">
        <v>39</v>
      </c>
      <c r="D10" s="88">
        <v>2200</v>
      </c>
      <c r="E10" s="88"/>
      <c r="F10" s="89">
        <f>D10*E10</f>
        <v>0</v>
      </c>
    </row>
    <row r="11" spans="1:9" s="22" customFormat="1" ht="14">
      <c r="A11" s="177"/>
      <c r="B11" s="177"/>
      <c r="C11" s="177"/>
      <c r="D11" s="177"/>
      <c r="E11" s="177"/>
      <c r="F11" s="177"/>
      <c r="G11" s="23"/>
    </row>
    <row r="12" spans="1:9" s="52" customFormat="1" ht="25" customHeight="1">
      <c r="A12" s="131" t="s">
        <v>10</v>
      </c>
      <c r="B12" s="1018" t="s">
        <v>558</v>
      </c>
      <c r="C12" s="1019"/>
      <c r="D12" s="1020"/>
      <c r="E12" s="1021">
        <f>SUM(F:F)</f>
        <v>0</v>
      </c>
      <c r="F12" s="1022"/>
      <c r="I12" s="59"/>
    </row>
    <row r="14" spans="1:9">
      <c r="A14" s="157"/>
    </row>
  </sheetData>
  <protectedRanges>
    <protectedRange algorithmName="SHA-512" hashValue="6kC7QuR7DdTNfC/Jgp9dStUoLzy7c8SuZXgDmP0clTSQy+ehvUWh9UxqG7nk5IdOttxCHj3xKgNI8XCtzdcjyQ==" saltValue="TGWt6aCV6kPoXWTDchcjmw==" spinCount="100000" sqref="A4" name="Range1"/>
  </protectedRanges>
  <mergeCells count="5">
    <mergeCell ref="E12:F12"/>
    <mergeCell ref="B12:D12"/>
    <mergeCell ref="B2:F2"/>
    <mergeCell ref="A3:F3"/>
    <mergeCell ref="B4:F4"/>
  </mergeCells>
  <pageMargins left="0.70866141732283472" right="0.70866141732283472" top="0.74803149606299213" bottom="0.74803149606299213" header="0.31496062992125984" footer="0.31496062992125984"/>
  <pageSetup paperSize="9" scale="74" fitToHeight="0" orientation="portrait" r:id="rId1"/>
  <headerFooter>
    <oddHeader xml:space="preserve">&amp;L&amp;G
</oddHeader>
    <oddFooter>&amp;R&amp;8&amp;P/&amp;N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H24"/>
  <sheetViews>
    <sheetView topLeftCell="A19" zoomScaleNormal="100" zoomScaleSheetLayoutView="100" workbookViewId="0">
      <selection activeCell="D6" sqref="D6"/>
    </sheetView>
  </sheetViews>
  <sheetFormatPr defaultColWidth="9.1796875" defaultRowHeight="13"/>
  <cols>
    <col min="1" max="1" width="5" style="158" customWidth="1"/>
    <col min="2" max="2" width="74.7265625" style="29" customWidth="1"/>
    <col min="3" max="3" width="6.7265625" style="20" customWidth="1"/>
    <col min="4" max="4" width="8.54296875" style="68" customWidth="1"/>
    <col min="5" max="5" width="9.54296875" style="19" customWidth="1"/>
    <col min="6" max="6" width="12.54296875" style="19" customWidth="1"/>
    <col min="7" max="24" width="9.1796875" style="2"/>
    <col min="25" max="25" width="7.81640625" style="2" customWidth="1"/>
    <col min="26" max="16384" width="9.1796875" style="2"/>
  </cols>
  <sheetData>
    <row r="1" spans="1:7" ht="34.5">
      <c r="A1" s="156" t="s">
        <v>5</v>
      </c>
      <c r="B1" s="121" t="s">
        <v>4</v>
      </c>
      <c r="C1" s="122" t="s">
        <v>6</v>
      </c>
      <c r="D1" s="123" t="s">
        <v>7</v>
      </c>
      <c r="E1" s="124" t="s">
        <v>8</v>
      </c>
      <c r="F1" s="124" t="s">
        <v>9</v>
      </c>
    </row>
    <row r="2" spans="1:7" ht="18.5">
      <c r="A2" s="130" t="s">
        <v>14</v>
      </c>
      <c r="B2" s="1023" t="s">
        <v>30</v>
      </c>
      <c r="C2" s="1024"/>
      <c r="D2" s="1024"/>
      <c r="E2" s="1024"/>
      <c r="F2" s="1024"/>
    </row>
    <row r="3" spans="1:7" s="22" customFormat="1" ht="14">
      <c r="A3" s="1028"/>
      <c r="B3" s="1028"/>
      <c r="C3" s="1028"/>
      <c r="D3" s="1028"/>
      <c r="E3" s="1028"/>
      <c r="F3" s="1028"/>
      <c r="G3" s="23"/>
    </row>
    <row r="4" spans="1:7" s="22" customFormat="1" ht="59.25" customHeight="1">
      <c r="A4" s="146" t="s">
        <v>51</v>
      </c>
      <c r="B4" s="1030" t="s">
        <v>223</v>
      </c>
      <c r="C4" s="1031"/>
      <c r="D4" s="1031"/>
      <c r="E4" s="1031"/>
      <c r="F4" s="1032"/>
    </row>
    <row r="5" spans="1:7" s="22" customFormat="1" ht="14">
      <c r="A5" s="177"/>
      <c r="B5" s="177"/>
      <c r="C5" s="177"/>
      <c r="D5" s="177"/>
      <c r="E5" s="177"/>
      <c r="F5" s="177"/>
      <c r="G5" s="23"/>
    </row>
    <row r="6" spans="1:7" ht="153.75" customHeight="1">
      <c r="A6" s="1033" t="s">
        <v>224</v>
      </c>
      <c r="B6" s="91" t="s">
        <v>707</v>
      </c>
      <c r="C6" s="87"/>
      <c r="D6" s="88"/>
      <c r="E6" s="88"/>
      <c r="F6" s="89"/>
    </row>
    <row r="7" spans="1:7" ht="14.25" customHeight="1">
      <c r="A7" s="1034"/>
      <c r="B7" s="181" t="s">
        <v>225</v>
      </c>
      <c r="C7" s="182"/>
      <c r="D7" s="182"/>
      <c r="E7" s="182"/>
      <c r="F7" s="183"/>
    </row>
    <row r="8" spans="1:7" ht="14.5">
      <c r="A8" s="1034"/>
      <c r="B8" s="92" t="s">
        <v>226</v>
      </c>
      <c r="C8" s="87" t="s">
        <v>134</v>
      </c>
      <c r="D8" s="88">
        <v>1504</v>
      </c>
      <c r="E8" s="88"/>
      <c r="F8" s="89">
        <f>D8*E8</f>
        <v>0</v>
      </c>
    </row>
    <row r="9" spans="1:7" ht="14.5">
      <c r="A9" s="1034"/>
      <c r="B9" s="92" t="s">
        <v>227</v>
      </c>
      <c r="C9" s="87" t="s">
        <v>134</v>
      </c>
      <c r="D9" s="88">
        <v>1781</v>
      </c>
      <c r="E9" s="88"/>
      <c r="F9" s="89">
        <f>D9*E9</f>
        <v>0</v>
      </c>
    </row>
    <row r="10" spans="1:7" ht="14.5">
      <c r="A10" s="1034"/>
      <c r="B10" s="92" t="s">
        <v>228</v>
      </c>
      <c r="C10" s="87" t="s">
        <v>134</v>
      </c>
      <c r="D10" s="88">
        <v>2222</v>
      </c>
      <c r="E10" s="88"/>
      <c r="F10" s="89">
        <f>D10*E10</f>
        <v>0</v>
      </c>
    </row>
    <row r="11" spans="1:7" ht="14.5">
      <c r="A11" s="1034"/>
      <c r="B11" s="92" t="s">
        <v>229</v>
      </c>
      <c r="C11" s="87" t="s">
        <v>134</v>
      </c>
      <c r="D11" s="88">
        <v>2214</v>
      </c>
      <c r="E11" s="88"/>
      <c r="F11" s="89">
        <f>D11*E11</f>
        <v>0</v>
      </c>
    </row>
    <row r="12" spans="1:7" ht="12.5">
      <c r="A12" s="1034"/>
      <c r="B12" s="181"/>
      <c r="C12" s="182"/>
      <c r="D12" s="182"/>
      <c r="E12" s="182"/>
      <c r="F12" s="183"/>
    </row>
    <row r="13" spans="1:7" ht="14.25" customHeight="1">
      <c r="A13" s="1034"/>
      <c r="B13" s="181" t="s">
        <v>231</v>
      </c>
      <c r="C13" s="182"/>
      <c r="D13" s="182"/>
      <c r="E13" s="182"/>
      <c r="F13" s="183"/>
    </row>
    <row r="14" spans="1:7" ht="14.5">
      <c r="A14" s="1037"/>
      <c r="B14" s="92" t="s">
        <v>230</v>
      </c>
      <c r="C14" s="87" t="s">
        <v>134</v>
      </c>
      <c r="D14" s="88">
        <v>1086</v>
      </c>
      <c r="E14" s="88"/>
      <c r="F14" s="89">
        <f>D14*E14</f>
        <v>0</v>
      </c>
    </row>
    <row r="15" spans="1:7" s="22" customFormat="1" ht="14">
      <c r="A15" s="177"/>
      <c r="B15" s="177"/>
      <c r="C15" s="177"/>
      <c r="D15" s="177"/>
      <c r="E15" s="177"/>
      <c r="F15" s="177"/>
      <c r="G15" s="23"/>
    </row>
    <row r="16" spans="1:7" ht="207" customHeight="1">
      <c r="A16" s="162" t="s">
        <v>232</v>
      </c>
      <c r="B16" s="91" t="s">
        <v>233</v>
      </c>
      <c r="C16" s="87" t="s">
        <v>136</v>
      </c>
      <c r="D16" s="88">
        <v>70</v>
      </c>
      <c r="E16" s="88"/>
      <c r="F16" s="89">
        <f>D16*E16</f>
        <v>0</v>
      </c>
    </row>
    <row r="17" spans="1:8" s="22" customFormat="1" ht="14">
      <c r="A17" s="177"/>
      <c r="B17" s="177"/>
      <c r="C17" s="177"/>
      <c r="D17" s="177"/>
      <c r="E17" s="177"/>
      <c r="F17" s="177"/>
      <c r="G17" s="23"/>
    </row>
    <row r="18" spans="1:8" ht="111.75" customHeight="1">
      <c r="A18" s="162" t="s">
        <v>234</v>
      </c>
      <c r="B18" s="91" t="s">
        <v>426</v>
      </c>
      <c r="C18" s="87" t="s">
        <v>136</v>
      </c>
      <c r="D18" s="88">
        <v>1260</v>
      </c>
      <c r="E18" s="88"/>
      <c r="F18" s="89">
        <f>D18*E18</f>
        <v>0</v>
      </c>
    </row>
    <row r="19" spans="1:8" s="22" customFormat="1" ht="14">
      <c r="A19" s="177"/>
      <c r="B19" s="177"/>
      <c r="C19" s="177"/>
      <c r="D19" s="177"/>
      <c r="E19" s="177"/>
      <c r="F19" s="177"/>
      <c r="G19" s="23"/>
    </row>
    <row r="20" spans="1:8" ht="21" customHeight="1">
      <c r="A20" s="177"/>
      <c r="B20" s="177"/>
      <c r="C20" s="177"/>
      <c r="D20" s="177"/>
      <c r="E20" s="177"/>
      <c r="F20" s="177"/>
    </row>
    <row r="21" spans="1:8" ht="15.5">
      <c r="A21" s="131" t="s">
        <v>14</v>
      </c>
      <c r="B21" s="1018" t="s">
        <v>31</v>
      </c>
      <c r="C21" s="1019"/>
      <c r="D21" s="1020"/>
      <c r="E21" s="1021">
        <f>SUM(F:F)</f>
        <v>0</v>
      </c>
      <c r="F21" s="1022"/>
    </row>
    <row r="23" spans="1:8" s="22" customFormat="1" ht="14">
      <c r="A23" s="158"/>
      <c r="B23" s="29"/>
      <c r="C23" s="20"/>
      <c r="D23" s="68"/>
      <c r="E23" s="19"/>
      <c r="F23" s="19"/>
      <c r="G23" s="23"/>
    </row>
    <row r="24" spans="1:8" ht="25" customHeight="1">
      <c r="H24" s="58"/>
    </row>
  </sheetData>
  <protectedRanges>
    <protectedRange algorithmName="SHA-512" hashValue="6kC7QuR7DdTNfC/Jgp9dStUoLzy7c8SuZXgDmP0clTSQy+ehvUWh9UxqG7nk5IdOttxCHj3xKgNI8XCtzdcjyQ==" saltValue="TGWt6aCV6kPoXWTDchcjmw==" spinCount="100000" sqref="A4" name="Range1"/>
  </protectedRanges>
  <mergeCells count="6">
    <mergeCell ref="E21:F21"/>
    <mergeCell ref="B21:D21"/>
    <mergeCell ref="B2:F2"/>
    <mergeCell ref="B4:F4"/>
    <mergeCell ref="A3:F3"/>
    <mergeCell ref="A6:A14"/>
  </mergeCells>
  <pageMargins left="0.70866141732283472" right="0.70866141732283472" top="0.74803149606299213" bottom="0.74803149606299213" header="0.31496062992125984" footer="0.31496062992125984"/>
  <pageSetup paperSize="9" scale="74" orientation="portrait" r:id="rId1"/>
  <headerFooter>
    <oddHeader xml:space="preserve">&amp;L&amp;G
</oddHeader>
    <oddFooter>&amp;R&amp;8&amp;P/&amp;N</oddFooter>
  </headerFooter>
  <legacyDrawingHF r:id="rId2"/>
</worksheet>
</file>

<file path=docProps/CustomMKOP.xml><?xml version="1.0" encoding="utf-8"?>
<Properties xmlns="http://schemas.openxmlformats.org/officeDocument/2006/custom-properties" xmlns:vt="http://schemas.openxmlformats.org/officeDocument/2006/docPropsVTypes">
  <property fmtid="{D5CDD505-2E9C-101B-9397-08002B2CF9AE}" pid="2" name="MKProdID">
    <vt:lpwstr>ZMOutlook</vt:lpwstr>
  </property>
  <property fmtid="{D5CDD505-2E9C-101B-9397-08002B2CF9AE}" pid="3" name="SizeBefore">
    <vt:lpwstr>715379</vt:lpwstr>
  </property>
  <property fmtid="{D5CDD505-2E9C-101B-9397-08002B2CF9AE}" pid="4" name="OptimizationTime">
    <vt:lpwstr>20190327_1058</vt:lpwstr>
  </property>
</Properties>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57</vt:i4>
      </vt:variant>
    </vt:vector>
  </HeadingPairs>
  <TitlesOfParts>
    <vt:vector size="89" baseType="lpstr">
      <vt:lpstr>NASLOVNA</vt:lpstr>
      <vt:lpstr>00 O.U. IZVOĐENJA</vt:lpstr>
      <vt:lpstr>REKAPITULACIJA_ARH GRAĐ OBRT</vt:lpstr>
      <vt:lpstr>RUŠENJA_UKLANJANJA</vt:lpstr>
      <vt:lpstr>PRIPREMNO_ZAVRŠNI</vt:lpstr>
      <vt:lpstr>ZEMLJANI</vt:lpstr>
      <vt:lpstr>BETONSKI_ARMIRANO_BETONSKI</vt:lpstr>
      <vt:lpstr>ČELIK</vt:lpstr>
      <vt:lpstr>ZIDARSKI</vt:lpstr>
      <vt:lpstr>IZOLATERSKI</vt:lpstr>
      <vt:lpstr>FASADERSKI</vt:lpstr>
      <vt:lpstr>ALUM_BRAV_VANJSKA</vt:lpstr>
      <vt:lpstr>ALUM_BRAV_UNUTARNJA</vt:lpstr>
      <vt:lpstr>PROTUPOZARNA_BRAV</vt:lpstr>
      <vt:lpstr>CRNA BRAVARIJA</vt:lpstr>
      <vt:lpstr>OLOVNA BRAVARIJA</vt:lpstr>
      <vt:lpstr>GIPSPREGRADNI</vt:lpstr>
      <vt:lpstr>STOLARIJA I MODULARNE</vt:lpstr>
      <vt:lpstr>SPUŠTENI STROP</vt:lpstr>
      <vt:lpstr>SOBOSLIKARSKI</vt:lpstr>
      <vt:lpstr>KROVOPOKRIVAČKI</vt:lpstr>
      <vt:lpstr>PODOPOLAGAČKI</vt:lpstr>
      <vt:lpstr>KERAMIČARSKI_KAMENOPOLAGAČKI</vt:lpstr>
      <vt:lpstr>RAZNI</vt:lpstr>
      <vt:lpstr>PREAMBULA_PROMETNICA</vt:lpstr>
      <vt:lpstr>TROŠKOVNIK_PROMETNICA</vt:lpstr>
      <vt:lpstr>OPĆENITO_INSTALACIJE</vt:lpstr>
      <vt:lpstr>REKAPITULACIJA_INSTALACIJE</vt:lpstr>
      <vt:lpstr>VK_VODOVOD I KANALIZACIJA</vt:lpstr>
      <vt:lpstr>S_STROJARSKE INSTALACIJE</vt:lpstr>
      <vt:lpstr>E_ELEKTROTEHNIČKE INSTALACIJE</vt:lpstr>
      <vt:lpstr>D_DIZALA</vt:lpstr>
      <vt:lpstr>'00 O.U. IZVOĐENJA'!Print_Area</vt:lpstr>
      <vt:lpstr>ALUM_BRAV_UNUTARNJA!Print_Area</vt:lpstr>
      <vt:lpstr>ALUM_BRAV_VANJSKA!Print_Area</vt:lpstr>
      <vt:lpstr>BETONSKI_ARMIRANO_BETONSKI!Print_Area</vt:lpstr>
      <vt:lpstr>'CRNA BRAVARIJA'!Print_Area</vt:lpstr>
      <vt:lpstr>ČELIK!Print_Area</vt:lpstr>
      <vt:lpstr>D_DIZALA!Print_Area</vt:lpstr>
      <vt:lpstr>'E_ELEKTROTEHNIČKE INSTALACIJE'!Print_Area</vt:lpstr>
      <vt:lpstr>FASADERSKI!Print_Area</vt:lpstr>
      <vt:lpstr>GIPSPREGRADNI!Print_Area</vt:lpstr>
      <vt:lpstr>IZOLATERSKI!Print_Area</vt:lpstr>
      <vt:lpstr>KERAMIČARSKI_KAMENOPOLAGAČKI!Print_Area</vt:lpstr>
      <vt:lpstr>KROVOPOKRIVAČKI!Print_Area</vt:lpstr>
      <vt:lpstr>NASLOVNA!Print_Area</vt:lpstr>
      <vt:lpstr>'OLOVNA BRAVARIJA'!Print_Area</vt:lpstr>
      <vt:lpstr>OPĆENITO_INSTALACIJE!Print_Area</vt:lpstr>
      <vt:lpstr>PODOPOLAGAČKI!Print_Area</vt:lpstr>
      <vt:lpstr>PREAMBULA_PROMETNICA!Print_Area</vt:lpstr>
      <vt:lpstr>PRIPREMNO_ZAVRŠNI!Print_Area</vt:lpstr>
      <vt:lpstr>PROTUPOZARNA_BRAV!Print_Area</vt:lpstr>
      <vt:lpstr>RAZNI!Print_Area</vt:lpstr>
      <vt:lpstr>'REKAPITULACIJA_ARH GRAĐ OBRT'!Print_Area</vt:lpstr>
      <vt:lpstr>REKAPITULACIJA_INSTALACIJE!Print_Area</vt:lpstr>
      <vt:lpstr>RUŠENJA_UKLANJANJA!Print_Area</vt:lpstr>
      <vt:lpstr>'S_STROJARSKE INSTALACIJE'!Print_Area</vt:lpstr>
      <vt:lpstr>SOBOSLIKARSKI!Print_Area</vt:lpstr>
      <vt:lpstr>'SPUŠTENI STROP'!Print_Area</vt:lpstr>
      <vt:lpstr>'STOLARIJA I MODULARNE'!Print_Area</vt:lpstr>
      <vt:lpstr>TROŠKOVNIK_PROMETNICA!Print_Area</vt:lpstr>
      <vt:lpstr>'VK_VODOVOD I KANALIZACIJA'!Print_Area</vt:lpstr>
      <vt:lpstr>ZEMLJANI!Print_Area</vt:lpstr>
      <vt:lpstr>ZIDARSKI!Print_Area</vt:lpstr>
      <vt:lpstr>'00 O.U. IZVOĐENJA'!Print_Titles</vt:lpstr>
      <vt:lpstr>ALUM_BRAV_UNUTARNJA!Print_Titles</vt:lpstr>
      <vt:lpstr>ALUM_BRAV_VANJSKA!Print_Titles</vt:lpstr>
      <vt:lpstr>BETONSKI_ARMIRANO_BETONSKI!Print_Titles</vt:lpstr>
      <vt:lpstr>'CRNA BRAVARIJA'!Print_Titles</vt:lpstr>
      <vt:lpstr>ČELIK!Print_Titles</vt:lpstr>
      <vt:lpstr>FASADERSKI!Print_Titles</vt:lpstr>
      <vt:lpstr>GIPSPREGRADNI!Print_Titles</vt:lpstr>
      <vt:lpstr>IZOLATERSKI!Print_Titles</vt:lpstr>
      <vt:lpstr>KERAMIČARSKI_KAMENOPOLAGAČKI!Print_Titles</vt:lpstr>
      <vt:lpstr>KROVOPOKRIVAČKI!Print_Titles</vt:lpstr>
      <vt:lpstr>'OLOVNA BRAVARIJA'!Print_Titles</vt:lpstr>
      <vt:lpstr>PODOPOLAGAČKI!Print_Titles</vt:lpstr>
      <vt:lpstr>PREAMBULA_PROMETNICA!Print_Titles</vt:lpstr>
      <vt:lpstr>PRIPREMNO_ZAVRŠNI!Print_Titles</vt:lpstr>
      <vt:lpstr>PROTUPOZARNA_BRAV!Print_Titles</vt:lpstr>
      <vt:lpstr>RAZNI!Print_Titles</vt:lpstr>
      <vt:lpstr>RUŠENJA_UKLANJANJA!Print_Titles</vt:lpstr>
      <vt:lpstr>SOBOSLIKARSKI!Print_Titles</vt:lpstr>
      <vt:lpstr>'SPUŠTENI STROP'!Print_Titles</vt:lpstr>
      <vt:lpstr>'STOLARIJA I MODULARNE'!Print_Titles</vt:lpstr>
      <vt:lpstr>TROŠKOVNIK_PROMETNICA!Print_Titles</vt:lpstr>
      <vt:lpstr>'VK_VODOVOD I KANALIZACIJA'!Print_Titles</vt:lpstr>
      <vt:lpstr>ZEMLJANI!Print_Titles</vt:lpstr>
      <vt:lpstr>ZIDARSKI!Print_Titles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2019-03-27T05:32:17Z</dcterms:created>
  <dcterms:modified xsi:type="dcterms:W3CDTF">2019-03-27T05:32:54Z</dcterms:modified>
</cp:coreProperties>
</file>