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5200" windowHeight="11850"/>
  </bookViews>
  <sheets>
    <sheet name="List1" sheetId="1" r:id="rId1"/>
  </sheets>
  <definedNames>
    <definedName name="_xlnm.Print_Area" localSheetId="0">List1!$A$394:$K$485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88" i="1" l="1"/>
  <c r="G369" i="1" l="1"/>
  <c r="F362" i="1" l="1"/>
  <c r="G364" i="1"/>
  <c r="G363" i="1"/>
  <c r="G362" i="1" l="1"/>
  <c r="F347" i="1"/>
  <c r="G361" i="1"/>
  <c r="G360" i="1"/>
  <c r="G359" i="1"/>
  <c r="G358" i="1"/>
  <c r="G357" i="1"/>
  <c r="G356" i="1"/>
  <c r="G355" i="1"/>
  <c r="G354" i="1"/>
  <c r="G353" i="1"/>
  <c r="G352" i="1"/>
  <c r="G351" i="1"/>
  <c r="G350" i="1"/>
  <c r="G349" i="1"/>
  <c r="G348" i="1"/>
  <c r="G346" i="1"/>
  <c r="G347" i="1" l="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s="1"/>
  <c r="F311" i="1"/>
  <c r="G307" i="1"/>
  <c r="G306" i="1"/>
  <c r="G305" i="1"/>
  <c r="G304" i="1"/>
  <c r="F303" i="1"/>
  <c r="G302" i="1"/>
  <c r="G301" i="1"/>
  <c r="G300" i="1"/>
  <c r="G299" i="1"/>
  <c r="G298" i="1" s="1"/>
  <c r="F298" i="1"/>
  <c r="G297" i="1"/>
  <c r="G296" i="1"/>
  <c r="G295" i="1"/>
  <c r="G294" i="1"/>
  <c r="G293" i="1"/>
  <c r="G292" i="1"/>
  <c r="G291" i="1"/>
  <c r="G290" i="1"/>
  <c r="G289" i="1"/>
  <c r="G288" i="1"/>
  <c r="F287" i="1"/>
  <c r="G286" i="1"/>
  <c r="G285" i="1"/>
  <c r="F284" i="1"/>
  <c r="G283" i="1"/>
  <c r="G282" i="1"/>
  <c r="G281" i="1"/>
  <c r="G280" i="1"/>
  <c r="G279" i="1"/>
  <c r="G278" i="1"/>
  <c r="G277" i="1"/>
  <c r="G276" i="1"/>
  <c r="G275" i="1"/>
  <c r="G274" i="1"/>
  <c r="G273" i="1"/>
  <c r="G272" i="1"/>
  <c r="G270" i="1"/>
  <c r="G269" i="1"/>
  <c r="G268" i="1"/>
  <c r="G267" i="1"/>
  <c r="G266" i="1"/>
  <c r="F265" i="1"/>
  <c r="G263" i="1"/>
  <c r="G262" i="1"/>
  <c r="G261" i="1"/>
  <c r="G260" i="1"/>
  <c r="G259" i="1"/>
  <c r="G258" i="1"/>
  <c r="G257" i="1"/>
  <c r="G256" i="1"/>
  <c r="G255" i="1"/>
  <c r="G254" i="1"/>
  <c r="G253" i="1"/>
  <c r="G252" i="1"/>
  <c r="G251" i="1"/>
  <c r="G250" i="1"/>
  <c r="G249" i="1"/>
  <c r="G248" i="1"/>
  <c r="G247" i="1"/>
  <c r="G246" i="1"/>
  <c r="G245" i="1"/>
  <c r="G244" i="1"/>
  <c r="G243" i="1"/>
  <c r="G241" i="1"/>
  <c r="G240" i="1"/>
  <c r="G239" i="1"/>
  <c r="G238" i="1"/>
  <c r="G237" i="1"/>
  <c r="G236" i="1"/>
  <c r="G234" i="1"/>
  <c r="G233" i="1"/>
  <c r="G232" i="1"/>
  <c r="G231" i="1"/>
  <c r="G230" i="1"/>
  <c r="G229" i="1"/>
  <c r="G228" i="1"/>
  <c r="G227" i="1"/>
  <c r="G226" i="1"/>
  <c r="G225" i="1"/>
  <c r="G224" i="1"/>
  <c r="F223" i="1"/>
  <c r="G223" i="1" s="1"/>
  <c r="G221" i="1"/>
  <c r="G220" i="1"/>
  <c r="G219" i="1"/>
  <c r="F218" i="1"/>
  <c r="G217" i="1"/>
  <c r="G216" i="1"/>
  <c r="G215" i="1"/>
  <c r="G214" i="1"/>
  <c r="G213" i="1"/>
  <c r="G212" i="1"/>
  <c r="G211" i="1"/>
  <c r="G210" i="1"/>
  <c r="G209" i="1"/>
  <c r="G208" i="1"/>
  <c r="G207" i="1"/>
  <c r="G206" i="1"/>
  <c r="G205" i="1"/>
  <c r="G204" i="1"/>
  <c r="G203" i="1"/>
  <c r="G202" i="1"/>
  <c r="G201" i="1"/>
  <c r="G200" i="1"/>
  <c r="F199" i="1"/>
  <c r="G198" i="1"/>
  <c r="G197" i="1"/>
  <c r="G196" i="1"/>
  <c r="G195" i="1"/>
  <c r="G194" i="1"/>
  <c r="G193" i="1"/>
  <c r="F192" i="1"/>
  <c r="G191" i="1"/>
  <c r="G190" i="1"/>
  <c r="G189" i="1"/>
  <c r="G188" i="1"/>
  <c r="G187" i="1"/>
  <c r="G186" i="1"/>
  <c r="G185" i="1"/>
  <c r="G184" i="1"/>
  <c r="G182" i="1"/>
  <c r="G181" i="1"/>
  <c r="G180" i="1"/>
  <c r="G179" i="1"/>
  <c r="G178" i="1"/>
  <c r="G177" i="1"/>
  <c r="G176" i="1"/>
  <c r="F175" i="1"/>
  <c r="G174" i="1"/>
  <c r="G173" i="1"/>
  <c r="G172" i="1"/>
  <c r="G171" i="1"/>
  <c r="G170" i="1"/>
  <c r="F169" i="1"/>
  <c r="G168" i="1"/>
  <c r="G167" i="1"/>
  <c r="G166" i="1"/>
  <c r="F165"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55" i="1"/>
  <c r="F55" i="1"/>
  <c r="G42" i="1"/>
  <c r="F42" i="1"/>
  <c r="G39" i="1"/>
  <c r="F39" i="1"/>
  <c r="G36" i="1"/>
  <c r="F36" i="1"/>
  <c r="G32" i="1"/>
  <c r="F32" i="1"/>
  <c r="G27" i="1"/>
  <c r="F27" i="1"/>
  <c r="G17" i="1"/>
  <c r="F17" i="1"/>
  <c r="G165" i="1" l="1"/>
  <c r="G303" i="1"/>
  <c r="G199" i="1"/>
  <c r="G265" i="1"/>
  <c r="G284" i="1"/>
  <c r="G218" i="1"/>
  <c r="G169" i="1"/>
  <c r="G175" i="1"/>
  <c r="G192" i="1"/>
  <c r="G287" i="1"/>
</calcChain>
</file>

<file path=xl/sharedStrings.xml><?xml version="1.0" encoding="utf-8"?>
<sst xmlns="http://schemas.openxmlformats.org/spreadsheetml/2006/main" count="2875" uniqueCount="1234">
  <si>
    <t xml:space="preserve">        Registar ugovora o javnoj nabavi i okvirnih sporazuma u 2019. godini</t>
  </si>
  <si>
    <t>RB</t>
  </si>
  <si>
    <t>Naziv predmeta nabave</t>
  </si>
  <si>
    <t>Evidencijski broj nabave</t>
  </si>
  <si>
    <t>Broj objave iz EOJN RH / Broj objave ugovora iz EOJN RH</t>
  </si>
  <si>
    <t>Vrsta provedenog postupka</t>
  </si>
  <si>
    <t>Procijenjena vrijednost nabave (bez PDV-a)</t>
  </si>
  <si>
    <t>Planirana vrijednost nabave (s PDV-om)</t>
  </si>
  <si>
    <t>Datum sklapanja ugovora/narudžbenice</t>
  </si>
  <si>
    <t>Rok na koji je sklopljen ugovor</t>
  </si>
  <si>
    <t>Naziv odabranog ponuditelja</t>
  </si>
  <si>
    <t>Iznos sklopljenog ugovora s PDV-om</t>
  </si>
  <si>
    <t>Datum konačnog izvršenja ugovora / konačni iznos plaćen temeljem ugovora</t>
  </si>
  <si>
    <t>Ostali podaci / obrazloženje ukoliko je isplaćeni iznos veći od ugovorenog</t>
  </si>
  <si>
    <t>ROBA</t>
  </si>
  <si>
    <t>1.</t>
  </si>
  <si>
    <t>Medicinski plinovi</t>
  </si>
  <si>
    <t>MV-18/50</t>
  </si>
  <si>
    <t>2018/S 0F2-0030196</t>
  </si>
  <si>
    <t>otvoreni postupak javne nabave</t>
  </si>
  <si>
    <t>1 godina</t>
  </si>
  <si>
    <t>Messer Croatia plin d.o.o. Zaprešić</t>
  </si>
  <si>
    <t>2.</t>
  </si>
  <si>
    <t>Testovi i potrošni materijal za rutinsku analizu urina</t>
  </si>
  <si>
    <t>MV-18/7</t>
  </si>
  <si>
    <t>2018/S 0F2-0035584</t>
  </si>
  <si>
    <t>2 godine</t>
  </si>
  <si>
    <t>Beckman Coulter d.o.o. Zagreb</t>
  </si>
  <si>
    <t>3.</t>
  </si>
  <si>
    <t>Lijekovi za probavni sustav i metabolizam</t>
  </si>
  <si>
    <t>VV-18/26</t>
  </si>
  <si>
    <t>2018/S 0F2-0027873</t>
  </si>
  <si>
    <t>3.1.</t>
  </si>
  <si>
    <t>GRUPA 41</t>
  </si>
  <si>
    <t>B. Braun Adria d.o.o. Zagreb</t>
  </si>
  <si>
    <t>3.2.</t>
  </si>
  <si>
    <t>GRUPE 1, 4, 9, 11, 13, 21, 23, 26, 30, 36, 38, 40 i 45</t>
  </si>
  <si>
    <t>Medika d.d. Zagreb</t>
  </si>
  <si>
    <t>3.3.</t>
  </si>
  <si>
    <t>GRUPE 2, 3, 5, 6, 7, 10, 15, 17, 18 i 19</t>
  </si>
  <si>
    <t>Medical Intertrade d.o.o. Sveta Nedjelja</t>
  </si>
  <si>
    <t>3.4.</t>
  </si>
  <si>
    <t>GRUPE 12</t>
  </si>
  <si>
    <t>3.5.</t>
  </si>
  <si>
    <t>GRUPE 16, 20, 27, 28, 31 I 42</t>
  </si>
  <si>
    <t>Oktal Pharma d.o.o. Zagreb</t>
  </si>
  <si>
    <t>3.6.</t>
  </si>
  <si>
    <t>GRUPE 14, 22, 24, 25, 29, 32, 33, 34, 35, 37, 39, 43 i 44</t>
  </si>
  <si>
    <t>Phoenix Farmacija d.o.o. Zagreb</t>
  </si>
  <si>
    <t>4.</t>
  </si>
  <si>
    <t>MALDI TOF/TOF maseni spektrometar</t>
  </si>
  <si>
    <t>VV-18/24</t>
  </si>
  <si>
    <t>2018/S 0F2-0034568</t>
  </si>
  <si>
    <t>150 radnih dana</t>
  </si>
  <si>
    <t>Aparatura d.o.o. Zagreb</t>
  </si>
  <si>
    <t>5.</t>
  </si>
  <si>
    <t>Lista kemikalija</t>
  </si>
  <si>
    <t>MV-18/11</t>
  </si>
  <si>
    <t>2018/S 0F2-0029791</t>
  </si>
  <si>
    <t>5.1.</t>
  </si>
  <si>
    <t>Grupa 10</t>
  </si>
  <si>
    <t>Biognost d.o.o. Zagreb</t>
  </si>
  <si>
    <t>5.2.</t>
  </si>
  <si>
    <t>Grupa 1</t>
  </si>
  <si>
    <t>5.3.</t>
  </si>
  <si>
    <t>Grupa 3</t>
  </si>
  <si>
    <t>5.4.</t>
  </si>
  <si>
    <t>Grupa 5</t>
  </si>
  <si>
    <t>5.5.</t>
  </si>
  <si>
    <t>Grupa 6</t>
  </si>
  <si>
    <t>5.6.</t>
  </si>
  <si>
    <t>Grupa 9</t>
  </si>
  <si>
    <t>5.7.</t>
  </si>
  <si>
    <t>Grupa 7</t>
  </si>
  <si>
    <t>Medic d.o.o. Zagreb</t>
  </si>
  <si>
    <t>5.8.</t>
  </si>
  <si>
    <t>Grupa 8</t>
  </si>
  <si>
    <t>5.9.</t>
  </si>
  <si>
    <t>Grupa 4</t>
  </si>
  <si>
    <t>Pharmacol d.o.o. Zagreb</t>
  </si>
  <si>
    <t>6.</t>
  </si>
  <si>
    <t>INTERNI OBRASCI</t>
  </si>
  <si>
    <t>MV-18/9</t>
  </si>
  <si>
    <t>2018/S 0F2-0032958</t>
  </si>
  <si>
    <t>6.1.</t>
  </si>
  <si>
    <t>Grupa A – Tiskanice</t>
  </si>
  <si>
    <t>Tipografija d.d. Đakovo</t>
  </si>
  <si>
    <t>6.2.</t>
  </si>
  <si>
    <t>Grupa B – Kartoni</t>
  </si>
  <si>
    <t>6.3.</t>
  </si>
  <si>
    <t>Grupa C – Papiri za CTG, EKG, defibrilator, grafički zapis</t>
  </si>
  <si>
    <t>Medix-Ray d.o.o. Zagreb</t>
  </si>
  <si>
    <t>6.4.</t>
  </si>
  <si>
    <t>Grupa D – Naljepnice</t>
  </si>
  <si>
    <t>7.</t>
  </si>
  <si>
    <t>NABAVA LABORATORIJSKE OPREME</t>
  </si>
  <si>
    <t>MV-18/47</t>
  </si>
  <si>
    <t>2018/S 0F2-0033779</t>
  </si>
  <si>
    <t>7.1.</t>
  </si>
  <si>
    <t>Grupa 2: Tekućinski kromatograf</t>
  </si>
  <si>
    <t>90 dana</t>
  </si>
  <si>
    <t>Alpha Chrom d.o.o. Zagreb</t>
  </si>
  <si>
    <t>7.2.</t>
  </si>
  <si>
    <t>Grupa 3: Kabinet s laminarnim protokom zraka</t>
  </si>
  <si>
    <t>Labomar d.o.o. Zagreb</t>
  </si>
  <si>
    <t>7.3.</t>
  </si>
  <si>
    <t>Grupa 1: Mikrotom/Kriostat</t>
  </si>
  <si>
    <t>Inel – medicinska tehnika d.o.o. Zagreb</t>
  </si>
  <si>
    <t>8.</t>
  </si>
  <si>
    <t>POTROŠNI MATERIJAL ZA INFUZIJSKE VOLUMETRIJSKE PUMPE</t>
  </si>
  <si>
    <t>MV-18/28</t>
  </si>
  <si>
    <t>8.1.</t>
  </si>
  <si>
    <t>Grupa A</t>
  </si>
  <si>
    <t>Mediva d.o.o. Sveta Nedjelja</t>
  </si>
  <si>
    <t>8.2.</t>
  </si>
  <si>
    <t>Grupa B</t>
  </si>
  <si>
    <t>9.</t>
  </si>
  <si>
    <t>VREĆICE ZA KRV</t>
  </si>
  <si>
    <t>VV-18/27</t>
  </si>
  <si>
    <t>2018/S 0F2-0031756</t>
  </si>
  <si>
    <t>9.1.</t>
  </si>
  <si>
    <t>Jasika d.o.o. Zagreb</t>
  </si>
  <si>
    <t>9.2.</t>
  </si>
  <si>
    <t>Grupa 2</t>
  </si>
  <si>
    <t>10.</t>
  </si>
  <si>
    <t>MEDICINSKI POTROŠNI MATERIJAL ZA JEDINICU ZA CENTRALNU STERILIZACIJU</t>
  </si>
  <si>
    <t>MV-18/25</t>
  </si>
  <si>
    <t>2018/S 0F2-0034949</t>
  </si>
  <si>
    <t>10.1.</t>
  </si>
  <si>
    <t>Grupa A1</t>
  </si>
  <si>
    <t>10.2.</t>
  </si>
  <si>
    <t>Grupa A2</t>
  </si>
  <si>
    <t>Alfamedic d.o.o. Zagreb</t>
  </si>
  <si>
    <t>10.3.</t>
  </si>
  <si>
    <t>Grupa B1</t>
  </si>
  <si>
    <t>10.4.</t>
  </si>
  <si>
    <t>Grupa B2</t>
  </si>
  <si>
    <t>10.5.</t>
  </si>
  <si>
    <t>Grupa B3</t>
  </si>
  <si>
    <t>10.6.</t>
  </si>
  <si>
    <t>Grupa B4</t>
  </si>
  <si>
    <t>Johnson&amp;Johnson S.E. d.o.o. Zagreb</t>
  </si>
  <si>
    <t>11.</t>
  </si>
  <si>
    <t>BOLNIČKI KREVETI</t>
  </si>
  <si>
    <t>MV-19/32</t>
  </si>
  <si>
    <t>2019/S 0F2-0004857</t>
  </si>
  <si>
    <t>60 dana</t>
  </si>
  <si>
    <t>Panon trade d.o.o. Rakitje Bestovje</t>
  </si>
  <si>
    <t>12.</t>
  </si>
  <si>
    <t>ENDOSKOPSKI STUP 4K</t>
  </si>
  <si>
    <t>MV-19/34</t>
  </si>
  <si>
    <t>2019/S 0F2-0002559</t>
  </si>
  <si>
    <t>30 dana</t>
  </si>
  <si>
    <t>Arthrex Adria d.o.o. Zagreb</t>
  </si>
  <si>
    <t>13.</t>
  </si>
  <si>
    <t>DEZINFICIJENSI I DETERDŽENTI ZA ENDOSKOPSKE PERILICE</t>
  </si>
  <si>
    <t>MV-19/47</t>
  </si>
  <si>
    <t>2019/S 0F2-0006060</t>
  </si>
  <si>
    <t>14.</t>
  </si>
  <si>
    <t>PREHRAMBENI PROIZVODI - KRUH</t>
  </si>
  <si>
    <t>MV-19/49</t>
  </si>
  <si>
    <t>2019/S 0F2-0001137</t>
  </si>
  <si>
    <t>15.</t>
  </si>
  <si>
    <t>Grupa 2. Smrznuta peciva</t>
  </si>
  <si>
    <t>Mlinar d.d. Zagreb</t>
  </si>
  <si>
    <t>16.</t>
  </si>
  <si>
    <t>TEST TRAKE ZA ODREĐIVANJE GLUKOZE U KRVI</t>
  </si>
  <si>
    <t>MV-18/10</t>
  </si>
  <si>
    <t>2018/S 0F2-0027363</t>
  </si>
  <si>
    <t>Diagnostica Skalpeli d.o.o. Zagreb</t>
  </si>
  <si>
    <t>17.</t>
  </si>
  <si>
    <t>TESTOVI I POTROŠNI MATERIJAL ZA TRANSFUZIOLOGIJU</t>
  </si>
  <si>
    <t>VV-18/7</t>
  </si>
  <si>
    <t>2018/S 0F2-0030609</t>
  </si>
  <si>
    <t>17.1.</t>
  </si>
  <si>
    <t>GRUPA A - Testovi za ispitivanje biljega krvlju prenosivih bolesti bolesnika (kao VITROS 3600 ili jednakovrijedan)</t>
  </si>
  <si>
    <t>10.05.2019.</t>
  </si>
  <si>
    <t>17.2.</t>
  </si>
  <si>
    <t>GRUPA B - Testovi za ispitivanje biljega krvlju prenosivih bolesti bolesnika (kao LIAISON, LIAISON XL I ETIMAX 3000 ili jednakovrijedan)</t>
  </si>
  <si>
    <t>17.3.</t>
  </si>
  <si>
    <t>GRUPA C - Testovi za ispitivanje biljega krvlju prenosivih bolesti bolesnika (kao Cobas e411 ili jednakovrijedno)</t>
  </si>
  <si>
    <t>17.4.</t>
  </si>
  <si>
    <t>GRUPA D - Testovi za ispitivanje biljega krvlju prenosivih bolesti dobrovoljnih davatelja krvi (kao VITROS 3600 ili jednakovrijedan)</t>
  </si>
  <si>
    <t>17.5.</t>
  </si>
  <si>
    <t>GRUPA E - Testovi za ispitivanje biljega krvlju prenosivih bolesti dobrovoljnih davatelja krvi (kao LIAISON XL ili jednakovrijedno)</t>
  </si>
  <si>
    <t>17.6.</t>
  </si>
  <si>
    <t>GRUPA F - Testovi za ispitivanje biljega krvlju prenosivih bolesti dobrovoljnih davatelja krvi (kao EVOLIS ili jednakovrijedan)</t>
  </si>
  <si>
    <t>17.7.</t>
  </si>
  <si>
    <t>GRUPA G - Testovi za ispitivanje biljega krvlju prenosivih bolesti dobrovoljnih davatelja krvi (kao ARCHITECT ili jednakovrijedno)</t>
  </si>
  <si>
    <t>17.8.</t>
  </si>
  <si>
    <t>GRUPA H - Imunohematološki reagensi za rad na automatiziranom sustavu (kao GRIFOLS ili jednakovrijedan)</t>
  </si>
  <si>
    <t>17.9.</t>
  </si>
  <si>
    <t>GRUPA I - Imunohematološki reagensi za rad u epruveti i na automatiziranom sustavu (kao ORTHO ili jednakovrijedan)</t>
  </si>
  <si>
    <t>17.10.</t>
  </si>
  <si>
    <t>GRUPA J - Imunohematološki reagensi (kao BIOGNOST ili jednakovrijedan)</t>
  </si>
  <si>
    <t>17.11.</t>
  </si>
  <si>
    <t>GRUPA K - Imunohematološki reagensi za rad na automatiziranim sustavima (BIO-RAD ili jednakovrijedan)</t>
  </si>
  <si>
    <t>17.12.</t>
  </si>
  <si>
    <t>GRUPA L - Vrećice za krv i potrošni materijal (BIO-RAD ili jednakovrijedan)</t>
  </si>
  <si>
    <t>17.13.</t>
  </si>
  <si>
    <t>GRUPA M - Filteri za krv</t>
  </si>
  <si>
    <t>17.14.</t>
  </si>
  <si>
    <t>GRUPA N - Setovi za inaktivaciju patogena riboflavinom u koncentratima trombocita</t>
  </si>
  <si>
    <t>17.15.</t>
  </si>
  <si>
    <t>GRUPA O - Setovi za inaktivaciju patogena amotosalenom u koncentratima trombocita</t>
  </si>
  <si>
    <t>17.16.</t>
  </si>
  <si>
    <t>GRUPA P - Testovi za određivanje rezidualnih leukocita u krvi, plazmi i trombocitima za rad na automatskom brojaču (kao ADAM ili jednakovrijedan)</t>
  </si>
  <si>
    <t>Pharmacia Laboratorij d.o.o. Zagreb</t>
  </si>
  <si>
    <t>17.17.</t>
  </si>
  <si>
    <t>Grupa R - Testovi za hematološke pretrage (kao Mindray ili jednakovrijedan)</t>
  </si>
  <si>
    <t>Labena d.o.o. Zagreb</t>
  </si>
  <si>
    <t>17.18.</t>
  </si>
  <si>
    <t>GRUPA S - Potrošni laboratorijski materijal</t>
  </si>
  <si>
    <t>18.</t>
  </si>
  <si>
    <t>ORL RADNA STANICA</t>
  </si>
  <si>
    <t>MV-19/35</t>
  </si>
  <si>
    <t>2019/S 0F2-0005430</t>
  </si>
  <si>
    <t>02.05.2019.</t>
  </si>
  <si>
    <t>29 dana</t>
  </si>
  <si>
    <t>M.T.F. d.o.o. Zagreb</t>
  </si>
  <si>
    <t>19.</t>
  </si>
  <si>
    <t>SKUPI LIJEKOVI</t>
  </si>
  <si>
    <t>VV-18/1</t>
  </si>
  <si>
    <t>2018/S 0F2-0032651</t>
  </si>
  <si>
    <t>19.1.</t>
  </si>
  <si>
    <t>Grupa 26</t>
  </si>
  <si>
    <t>15.05.2019.</t>
  </si>
  <si>
    <t>Roche d.o.o. Zagreb</t>
  </si>
  <si>
    <t>19.2.</t>
  </si>
  <si>
    <t>Grupa 49</t>
  </si>
  <si>
    <t>19.3.</t>
  </si>
  <si>
    <t>Grupa 68</t>
  </si>
  <si>
    <t>19.4.</t>
  </si>
  <si>
    <t>Grupa 84</t>
  </si>
  <si>
    <t>19.5.</t>
  </si>
  <si>
    <t>19.6.</t>
  </si>
  <si>
    <t>19.7.</t>
  </si>
  <si>
    <t>19.8.</t>
  </si>
  <si>
    <t>Grupa 21</t>
  </si>
  <si>
    <t>19.9.</t>
  </si>
  <si>
    <t>Grupa 23</t>
  </si>
  <si>
    <t>19.10.</t>
  </si>
  <si>
    <t>Grupa 30</t>
  </si>
  <si>
    <t>19.11.</t>
  </si>
  <si>
    <t>Grupa 31</t>
  </si>
  <si>
    <t>19.12.</t>
  </si>
  <si>
    <t>Grupa 33</t>
  </si>
  <si>
    <t>19.13.</t>
  </si>
  <si>
    <t>Grupa 34</t>
  </si>
  <si>
    <t>19.14.</t>
  </si>
  <si>
    <t>Grupa 35</t>
  </si>
  <si>
    <t>19.15.</t>
  </si>
  <si>
    <t>Grupa 37</t>
  </si>
  <si>
    <t>19.16.</t>
  </si>
  <si>
    <t>Grupa 38</t>
  </si>
  <si>
    <t>19.17.</t>
  </si>
  <si>
    <t>Grupa 41</t>
  </si>
  <si>
    <t>19.18.</t>
  </si>
  <si>
    <t>Grupa 42</t>
  </si>
  <si>
    <t>19.19.</t>
  </si>
  <si>
    <t>Grupa 43</t>
  </si>
  <si>
    <t>19.20.</t>
  </si>
  <si>
    <t>Grupa 44</t>
  </si>
  <si>
    <t>19.21.</t>
  </si>
  <si>
    <t>Grupa 50</t>
  </si>
  <si>
    <t>19.22.</t>
  </si>
  <si>
    <t>Grupa 52</t>
  </si>
  <si>
    <t>19.23.</t>
  </si>
  <si>
    <t>Grupa 54</t>
  </si>
  <si>
    <t>19.24.</t>
  </si>
  <si>
    <t>Grupa 58</t>
  </si>
  <si>
    <t>19.25.</t>
  </si>
  <si>
    <t>Grupa 62</t>
  </si>
  <si>
    <t>19.26.</t>
  </si>
  <si>
    <t>Grupa 63</t>
  </si>
  <si>
    <t>19.27.</t>
  </si>
  <si>
    <t>Grupa 73</t>
  </si>
  <si>
    <t>19.28.</t>
  </si>
  <si>
    <t>Grupa 77</t>
  </si>
  <si>
    <t>19.29.</t>
  </si>
  <si>
    <t>Grupa 86</t>
  </si>
  <si>
    <t>19.30.</t>
  </si>
  <si>
    <t>Grupa 87</t>
  </si>
  <si>
    <t>19.31.</t>
  </si>
  <si>
    <t>Grupa 89</t>
  </si>
  <si>
    <t>19.32.</t>
  </si>
  <si>
    <t>19.33.</t>
  </si>
  <si>
    <t>19.34.</t>
  </si>
  <si>
    <t>19.35.</t>
  </si>
  <si>
    <t>Grupa 17</t>
  </si>
  <si>
    <t>19.36.</t>
  </si>
  <si>
    <t>Grupa 18</t>
  </si>
  <si>
    <t>19.37.</t>
  </si>
  <si>
    <t>Grupa 25</t>
  </si>
  <si>
    <t>19.38.</t>
  </si>
  <si>
    <t>Grupa 59</t>
  </si>
  <si>
    <t>19.39.</t>
  </si>
  <si>
    <t>19.40.</t>
  </si>
  <si>
    <t>19.41.</t>
  </si>
  <si>
    <t>Grupa 29</t>
  </si>
  <si>
    <t>19.42.</t>
  </si>
  <si>
    <t>Grupa 32</t>
  </si>
  <si>
    <t>19.43.</t>
  </si>
  <si>
    <t>Grupa 39</t>
  </si>
  <si>
    <t>19.44.</t>
  </si>
  <si>
    <t>Grupa 45</t>
  </si>
  <si>
    <t>19.45.</t>
  </si>
  <si>
    <t>Grupa 51</t>
  </si>
  <si>
    <t>19.46.</t>
  </si>
  <si>
    <t>Grupa 70</t>
  </si>
  <si>
    <t>19.47.</t>
  </si>
  <si>
    <t>Grupa 72</t>
  </si>
  <si>
    <t>19.48.</t>
  </si>
  <si>
    <t>Grupa 76</t>
  </si>
  <si>
    <t>19.49.</t>
  </si>
  <si>
    <t>Grupa 81</t>
  </si>
  <si>
    <t>19.50.</t>
  </si>
  <si>
    <t>Grupa 90</t>
  </si>
  <si>
    <t>19.51.</t>
  </si>
  <si>
    <t>Grupa 92</t>
  </si>
  <si>
    <t>19.52.</t>
  </si>
  <si>
    <t>19.53.</t>
  </si>
  <si>
    <t>19.54.</t>
  </si>
  <si>
    <t>Grupa 12</t>
  </si>
  <si>
    <t>19.55.</t>
  </si>
  <si>
    <t>Grupa 14</t>
  </si>
  <si>
    <t>19.56.</t>
  </si>
  <si>
    <t>Grupa 15</t>
  </si>
  <si>
    <t>19.57.</t>
  </si>
  <si>
    <t>Grupa 16</t>
  </si>
  <si>
    <t>19.58.</t>
  </si>
  <si>
    <t>Grupa 19</t>
  </si>
  <si>
    <t>19.59.</t>
  </si>
  <si>
    <t>Grupa 22</t>
  </si>
  <si>
    <t>19.60.</t>
  </si>
  <si>
    <t>Grupa 24</t>
  </si>
  <si>
    <t>19.61.</t>
  </si>
  <si>
    <t>Grupa 27</t>
  </si>
  <si>
    <t>19.62.</t>
  </si>
  <si>
    <t>Grupa 28</t>
  </si>
  <si>
    <t>19.63.</t>
  </si>
  <si>
    <t>Grupa 40</t>
  </si>
  <si>
    <t>19.64.</t>
  </si>
  <si>
    <t>Grupa 46</t>
  </si>
  <si>
    <t>19.65.</t>
  </si>
  <si>
    <t>Grupa 47</t>
  </si>
  <si>
    <t>19.66.</t>
  </si>
  <si>
    <t>Grupa 48</t>
  </si>
  <si>
    <t>19.67.</t>
  </si>
  <si>
    <t>Grupa 53</t>
  </si>
  <si>
    <t>19.68.</t>
  </si>
  <si>
    <t>Grupa 55</t>
  </si>
  <si>
    <t>19.69.</t>
  </si>
  <si>
    <t>Grupa 56</t>
  </si>
  <si>
    <t>19.70.</t>
  </si>
  <si>
    <t>Grupa 57</t>
  </si>
  <si>
    <t>19.71.</t>
  </si>
  <si>
    <t>Grupa 60</t>
  </si>
  <si>
    <t>19.72.</t>
  </si>
  <si>
    <t>Grupa 61</t>
  </si>
  <si>
    <t>19.73.</t>
  </si>
  <si>
    <t>Grupa 69</t>
  </si>
  <si>
    <t>19.74.</t>
  </si>
  <si>
    <t>Grupa 71</t>
  </si>
  <si>
    <t>19.75.</t>
  </si>
  <si>
    <t>Grupa 74</t>
  </si>
  <si>
    <t>19.76.</t>
  </si>
  <si>
    <t>Grupa 78</t>
  </si>
  <si>
    <t>19.77.</t>
  </si>
  <si>
    <t>Grupa 79</t>
  </si>
  <si>
    <t>19.78.</t>
  </si>
  <si>
    <t>Grupa 82</t>
  </si>
  <si>
    <t>19.79.</t>
  </si>
  <si>
    <t>Grupa 88</t>
  </si>
  <si>
    <t>19.80.</t>
  </si>
  <si>
    <t>Grupa 91</t>
  </si>
  <si>
    <t>19.81.</t>
  </si>
  <si>
    <t>Grupa 64</t>
  </si>
  <si>
    <t>19.82.</t>
  </si>
  <si>
    <t>Grupa 65</t>
  </si>
  <si>
    <t>19.83.</t>
  </si>
  <si>
    <t>Grupa 66</t>
  </si>
  <si>
    <t>19.84.</t>
  </si>
  <si>
    <t>Grupa 67</t>
  </si>
  <si>
    <t>19.85.</t>
  </si>
  <si>
    <t>Grupa 75</t>
  </si>
  <si>
    <t>19.86.</t>
  </si>
  <si>
    <t>Grupa 83</t>
  </si>
  <si>
    <t>19.87.</t>
  </si>
  <si>
    <t>Grupa 36</t>
  </si>
  <si>
    <t>Alpha Medical d.o.o. Zagreb</t>
  </si>
  <si>
    <t>20.</t>
  </si>
  <si>
    <t>ADAPTERI ZA ZATVORENI SISTEM PRIPREME CITOSTATIKA</t>
  </si>
  <si>
    <t>MV-19/57</t>
  </si>
  <si>
    <t>2019/S 0F2-0012545</t>
  </si>
  <si>
    <t>24.05.2019.</t>
  </si>
  <si>
    <t>21.</t>
  </si>
  <si>
    <t>MEDICINSKI POTROŠNI MATERIJAL - INZULINSKE PUMPE</t>
  </si>
  <si>
    <t>MV-19/51</t>
  </si>
  <si>
    <t>2019/S 0F2-0014926</t>
  </si>
  <si>
    <t>MediLigo d.o.o. Zagreb</t>
  </si>
  <si>
    <t>22.</t>
  </si>
  <si>
    <t>ELEKTROSTIMULATORI SRCA</t>
  </si>
  <si>
    <t>VV-19/12</t>
  </si>
  <si>
    <t>2019/S 0F2-0011259</t>
  </si>
  <si>
    <t>22.1.</t>
  </si>
  <si>
    <t>05.06.2019.</t>
  </si>
  <si>
    <t>Bio Adria d.o.o. Zagreb</t>
  </si>
  <si>
    <t>22.2.</t>
  </si>
  <si>
    <t>04.06.2019.</t>
  </si>
  <si>
    <t>Sonimed d.o.o. Zagreb</t>
  </si>
  <si>
    <t>22.3.</t>
  </si>
  <si>
    <t>Grupa C</t>
  </si>
  <si>
    <t>03.06.2019.</t>
  </si>
  <si>
    <t>23.</t>
  </si>
  <si>
    <t>UGRADBENI I POTROŠNI MATERIJAL ZA NEUROKIRURGIJU</t>
  </si>
  <si>
    <t>MV-19/46</t>
  </si>
  <si>
    <t>2019/S 0F2-0015822</t>
  </si>
  <si>
    <t>23.1.</t>
  </si>
  <si>
    <t>12.06.2019.</t>
  </si>
  <si>
    <t>Grupa D</t>
  </si>
  <si>
    <t>Grupa E</t>
  </si>
  <si>
    <t>Inspiremed d.o.o. Zagreb</t>
  </si>
  <si>
    <t>24.</t>
  </si>
  <si>
    <t>ZAŠTITNA ODJEĆA ZA RADNIKE</t>
  </si>
  <si>
    <t>MV-18/23</t>
  </si>
  <si>
    <t>2018/S 0F2-0036572</t>
  </si>
  <si>
    <t>24.1.</t>
  </si>
  <si>
    <t>Labtex d.o.o. Zagreb</t>
  </si>
  <si>
    <t>24.2.</t>
  </si>
  <si>
    <t>30.05.2019.</t>
  </si>
  <si>
    <t>Gradski magazin d.d. Zagreb</t>
  </si>
  <si>
    <t>24.3.</t>
  </si>
  <si>
    <t>B.tex d.o.o. Belica</t>
  </si>
  <si>
    <t>24.4.</t>
  </si>
  <si>
    <t>24.5.</t>
  </si>
  <si>
    <t>Santini d.o.o. Vinkovci</t>
  </si>
  <si>
    <t>24.6.</t>
  </si>
  <si>
    <t>24.7.</t>
  </si>
  <si>
    <t>25.</t>
  </si>
  <si>
    <t>SONDE ZA BIOLITEC LASER</t>
  </si>
  <si>
    <t>MV-19/63.1</t>
  </si>
  <si>
    <t>2019/S 0F2-0013894</t>
  </si>
  <si>
    <t>17.06.2019.</t>
  </si>
  <si>
    <t>Stella projekt d.o.o. Zagreb</t>
  </si>
  <si>
    <t>26.</t>
  </si>
  <si>
    <t>ANTIBIOTICI</t>
  </si>
  <si>
    <t>VV-18/2</t>
  </si>
  <si>
    <t>2019/S 0F2-0004362</t>
  </si>
  <si>
    <t>26.1.</t>
  </si>
  <si>
    <t>21.06.2019.</t>
  </si>
  <si>
    <t>26.2.</t>
  </si>
  <si>
    <t>Grupe 7, 18, 31, 40, 42 i 51</t>
  </si>
  <si>
    <t>26.3.</t>
  </si>
  <si>
    <t>Grupe 1, 6, 9, 12, 20, 25, 26, 33, 44, 48 i 50</t>
  </si>
  <si>
    <t>26.4.</t>
  </si>
  <si>
    <t>Grupe 4, 5, 8, 17, 21, 22, 34, 35, 36, 37, 38, 41, 45, 46 i 49</t>
  </si>
  <si>
    <t>26.5.</t>
  </si>
  <si>
    <t>26.6.</t>
  </si>
  <si>
    <t>Grupa 3, 10, 16, 19, 23, 24, 27, 30, 32, 39 i 43</t>
  </si>
  <si>
    <t>26.7.</t>
  </si>
  <si>
    <t>Grupa 11</t>
  </si>
  <si>
    <t>Agmar d.o.o.</t>
  </si>
  <si>
    <t>27.</t>
  </si>
  <si>
    <t>SVJEŽE POVRĆE</t>
  </si>
  <si>
    <t>MV-19/45</t>
  </si>
  <si>
    <t>2019/S 0F2-0009903</t>
  </si>
  <si>
    <t>27.1.</t>
  </si>
  <si>
    <t>23.05.2019.</t>
  </si>
  <si>
    <t>Velpro-centar plus d.o.o. Zagreb</t>
  </si>
  <si>
    <t>27.2.</t>
  </si>
  <si>
    <t>OPG Ljiljana Tadijal, Kutjevo</t>
  </si>
  <si>
    <t>27.3.</t>
  </si>
  <si>
    <t>Brana d.o.o., Virovitica</t>
  </si>
  <si>
    <t>27.4.</t>
  </si>
  <si>
    <t>OPG Ovžetski Kristijan, Donji Miholjac</t>
  </si>
  <si>
    <t>27.5.</t>
  </si>
  <si>
    <t>27.6.</t>
  </si>
  <si>
    <t>28.</t>
  </si>
  <si>
    <t>PREHRAMBENI PROIZVODI, KONZERVIRANO I ZAMRZNUTO POVRĆE I VOĆNE PRERAĐEVINE</t>
  </si>
  <si>
    <t>VV-18/17.1</t>
  </si>
  <si>
    <t>2018/S 0F2-0035179</t>
  </si>
  <si>
    <t>28.1.</t>
  </si>
  <si>
    <t>08.07.2019.</t>
  </si>
  <si>
    <t>Žito d.o.o. Osijek</t>
  </si>
  <si>
    <t>28.2.</t>
  </si>
  <si>
    <t>Podravka d.d. Koprivnica</t>
  </si>
  <si>
    <t>28.3.</t>
  </si>
  <si>
    <t>28.4.</t>
  </si>
  <si>
    <t>28.5.</t>
  </si>
  <si>
    <t>28.6.</t>
  </si>
  <si>
    <t>28.7.</t>
  </si>
  <si>
    <t>28.8.</t>
  </si>
  <si>
    <t>AIPK-TRGOVINA d.o.o. Zagreb</t>
  </si>
  <si>
    <t>28.9.</t>
  </si>
  <si>
    <t>28.10.</t>
  </si>
  <si>
    <t>28.11.</t>
  </si>
  <si>
    <t>28.12.</t>
  </si>
  <si>
    <t>Ledo plus d.o.o. Zagreb</t>
  </si>
  <si>
    <t>28.13.</t>
  </si>
  <si>
    <t>Grupa 20</t>
  </si>
  <si>
    <t>28.14.</t>
  </si>
  <si>
    <t>28.15.</t>
  </si>
  <si>
    <t>Stanić d.o.o., Sveta Nedjelja</t>
  </si>
  <si>
    <t>28.16.</t>
  </si>
  <si>
    <t>28.17.</t>
  </si>
  <si>
    <t>Meduza d.o.o. Duga Resa</t>
  </si>
  <si>
    <t>28.18.</t>
  </si>
  <si>
    <t>PP Orahovica, Zdenci</t>
  </si>
  <si>
    <t>29.</t>
  </si>
  <si>
    <t>MEDICINSKI POTROŠNI MATERIJAL ZA HEMODIJALIZU</t>
  </si>
  <si>
    <t>MV-19/82</t>
  </si>
  <si>
    <t>2019/S 0F2-0020047</t>
  </si>
  <si>
    <t>29.1.</t>
  </si>
  <si>
    <t>15.07.2019.</t>
  </si>
  <si>
    <t>Tehmed d.o.o. Pula</t>
  </si>
  <si>
    <t>29.2.</t>
  </si>
  <si>
    <t>Velmed d.o.o.  Zagreb</t>
  </si>
  <si>
    <t>29.3.</t>
  </si>
  <si>
    <t>30.</t>
  </si>
  <si>
    <t>Prehrambeni proizvodi - KRUH</t>
  </si>
  <si>
    <t>MV-19/81</t>
  </si>
  <si>
    <t>2019/S 0F2-0018174</t>
  </si>
  <si>
    <t>18.07.2019.</t>
  </si>
  <si>
    <t>Pekar Tomo d.o.o. Vinkovci</t>
  </si>
  <si>
    <t>31.</t>
  </si>
  <si>
    <t>OSTALI PREHRAMBENI PROIZVODI</t>
  </si>
  <si>
    <t>MV-19/79</t>
  </si>
  <si>
    <t>2019/S 0F2-0011735</t>
  </si>
  <si>
    <t>31.1.</t>
  </si>
  <si>
    <t>01.08.2019.</t>
  </si>
  <si>
    <t>PI Vindija d.d. Varaždin</t>
  </si>
  <si>
    <t>31.2.</t>
  </si>
  <si>
    <t>31.3.</t>
  </si>
  <si>
    <t>Podravka d.d. Koprivnice</t>
  </si>
  <si>
    <t>31.4.</t>
  </si>
  <si>
    <t>Zvijezda plus d.o.o. Zagreb</t>
  </si>
  <si>
    <t>31.5.</t>
  </si>
  <si>
    <t>31.6.</t>
  </si>
  <si>
    <t>Velpro - centar plus d.o.o. Zagreb</t>
  </si>
  <si>
    <t>31.7.</t>
  </si>
  <si>
    <t>Stanić d.o.o. Sveta Nedjelja</t>
  </si>
  <si>
    <t>31.8.</t>
  </si>
  <si>
    <t>31.9.</t>
  </si>
  <si>
    <t>31.10.</t>
  </si>
  <si>
    <t>31.11.</t>
  </si>
  <si>
    <t>32.</t>
  </si>
  <si>
    <t>LIJEKOVI S DJELOVANJEM NA KRV I KRVOTVORNE ORGANE</t>
  </si>
  <si>
    <t>VV-18/29</t>
  </si>
  <si>
    <t>2019/S 0F2-0005320</t>
  </si>
  <si>
    <t>32.1.</t>
  </si>
  <si>
    <t>Grupe 36, 39, 41 i 45</t>
  </si>
  <si>
    <t>09.08.2019.</t>
  </si>
  <si>
    <t>Agmar d.o.o. Zagreb</t>
  </si>
  <si>
    <t>32.2.</t>
  </si>
  <si>
    <t>Grupe 29 i 35</t>
  </si>
  <si>
    <t>32.3.</t>
  </si>
  <si>
    <t>32.4.</t>
  </si>
  <si>
    <t>Grupe 3, 7, 9, 10, 13, 15, 16, 19, 24, 25, 27, 32 i 43</t>
  </si>
  <si>
    <t>32.5.</t>
  </si>
  <si>
    <t>Grupe 2, 8, 11, 12, 17, 20, 21, 26, 28, 33, 34, 42 i 47</t>
  </si>
  <si>
    <t>32.6.</t>
  </si>
  <si>
    <t>Grupe 1, 5, 6, 14, 18, 22, 23, 31, 38, 40 i 44</t>
  </si>
  <si>
    <t>33.</t>
  </si>
  <si>
    <t>UGRADBENI I POTROŠNI MATERIJAL ZA TRAUMATOLOGIJU</t>
  </si>
  <si>
    <t>VV-18/22</t>
  </si>
  <si>
    <t>2019/S 0F2-0000188</t>
  </si>
  <si>
    <t>33.1.</t>
  </si>
  <si>
    <t>Grupa XXIII - Koštani nadomjesci</t>
  </si>
  <si>
    <t>05.09.2019.</t>
  </si>
  <si>
    <t>33.2.</t>
  </si>
  <si>
    <t>Grupa I - Vanjski fiksatori</t>
  </si>
  <si>
    <t>Sanyko d.o.o. Zagreb</t>
  </si>
  <si>
    <t>33.3.</t>
  </si>
  <si>
    <t>Grupa II - Prijelomi lakta i podlaktice</t>
  </si>
  <si>
    <t>33.4.</t>
  </si>
  <si>
    <t>Grupa III - Proksimalni femur</t>
  </si>
  <si>
    <t>33.5.</t>
  </si>
  <si>
    <t>Grupa IV - Mali fragmenti</t>
  </si>
  <si>
    <t>33.6.</t>
  </si>
  <si>
    <t>Grupa V - Intramedularni implantati</t>
  </si>
  <si>
    <t>33.7.</t>
  </si>
  <si>
    <t>Grupa XIX - Zaključavajuće - kompresivne ploče 2</t>
  </si>
  <si>
    <t>33.8.</t>
  </si>
  <si>
    <t>Grupa XX - Implantati za periprostetske prijelome</t>
  </si>
  <si>
    <t>33.9.</t>
  </si>
  <si>
    <t>Grupa XII - Zaključavajuće - kompresivne ploče</t>
  </si>
  <si>
    <t>Omnimed d.o.o. Zagreb</t>
  </si>
  <si>
    <t>33.10.</t>
  </si>
  <si>
    <t>Grupa VIII - Implantati za rješavanje prijeloma vrata bedrene kosti 2</t>
  </si>
  <si>
    <t>Endopro Implants d.o.o. Zagreb</t>
  </si>
  <si>
    <t>33.11.</t>
  </si>
  <si>
    <t>Grupa IX - Intramedularni implantati 2</t>
  </si>
  <si>
    <t>33.12.</t>
  </si>
  <si>
    <t>Grupa X - Mali fragmenti 2</t>
  </si>
  <si>
    <t>33.13.</t>
  </si>
  <si>
    <t>Grupa XXIV - Koštani cement</t>
  </si>
  <si>
    <t>33.14.</t>
  </si>
  <si>
    <t>Grupa XIII - Kompresivni vijci</t>
  </si>
  <si>
    <t>33.15.</t>
  </si>
  <si>
    <t>Grupa XIV - Prijelomi ivera</t>
  </si>
  <si>
    <t>33.16.</t>
  </si>
  <si>
    <t>Grupa XV - Rekonstrukcija ligamenata</t>
  </si>
  <si>
    <t>33.17.</t>
  </si>
  <si>
    <t>Grupa  XVI - Implantati za zbrinjavanje zglobnih prijeloma potkoljenice</t>
  </si>
  <si>
    <t>33.18.</t>
  </si>
  <si>
    <t>Grupa XVII - Resorptivni implantati</t>
  </si>
  <si>
    <t>33.19.</t>
  </si>
  <si>
    <t>Grupa XVIII - Koštani nadomjesci</t>
  </si>
  <si>
    <t>33.20.</t>
  </si>
  <si>
    <t>Grupa VII - Implantati za rješavanje prijeloma vrata bedrene kosti</t>
  </si>
  <si>
    <t>LIMA - O.I. d.o.o. Zagreb</t>
  </si>
  <si>
    <t>33.21.</t>
  </si>
  <si>
    <t>Grupa XI - Dinamički vijak za kuk</t>
  </si>
  <si>
    <t>34.</t>
  </si>
  <si>
    <t>EKC UREĐAJ ZA KARDIOKIRURŠKE OPERACIJE</t>
  </si>
  <si>
    <t>MV-19/28.1.</t>
  </si>
  <si>
    <t>2019/S 0F2-0025048</t>
  </si>
  <si>
    <t>45 dana</t>
  </si>
  <si>
    <t>Boston Medical d.o.o. Zagreb</t>
  </si>
  <si>
    <t>35.</t>
  </si>
  <si>
    <t>REAGENSI I MEDICINSKI POTROŠNI MATERIJAL ZA KROMATOGRAFSKE PRETRAGE</t>
  </si>
  <si>
    <t>VV-18/8</t>
  </si>
  <si>
    <t>2019/S 0F2-0002683</t>
  </si>
  <si>
    <t>35.1.</t>
  </si>
  <si>
    <t>09.09.2019.</t>
  </si>
  <si>
    <t>Shimadzu d.o.o. Zagreb</t>
  </si>
  <si>
    <t>35.2.</t>
  </si>
  <si>
    <t>Jasika d.o.o. Zagreb - Lučko</t>
  </si>
  <si>
    <t>35.3.</t>
  </si>
  <si>
    <t>Alphachrom d.o.o. Zagreb</t>
  </si>
  <si>
    <t>35.4.</t>
  </si>
  <si>
    <t>36.</t>
  </si>
  <si>
    <t>TESTOVI ZA AUTOMATSKU DETEKCIJU PORASTA BAKTERIJA U STVARNOM VREMENU</t>
  </si>
  <si>
    <t>MV-19/85</t>
  </si>
  <si>
    <t>2019/S 0F2-0028663</t>
  </si>
  <si>
    <t>12.09.2019.</t>
  </si>
  <si>
    <t>37.</t>
  </si>
  <si>
    <t>UGRADBENI I POTROŠNI MATERIJAL ZA INTERVENCIJSKU KARDIOLOGIJU</t>
  </si>
  <si>
    <t>VV-19/11</t>
  </si>
  <si>
    <t>2019/S 0F2-0019410</t>
  </si>
  <si>
    <t>37.1.</t>
  </si>
  <si>
    <t>Grupa 1: Potrošni materijal za kompleksne lezije proksimalne fokalne stenoze i kronične totalne okluzije</t>
  </si>
  <si>
    <t>01.10.2019.</t>
  </si>
  <si>
    <t>37.2.</t>
  </si>
  <si>
    <t>Grupa 2: Potrošni materijal za distalne fokalne i difuzne lezije te tortuozne arterije</t>
  </si>
  <si>
    <t>37.3.</t>
  </si>
  <si>
    <t>Grupa 3: Potrošni materijal za restenoze na mjestu prije učinjenih intervencija</t>
  </si>
  <si>
    <t>Bormiamed d.o.o. Zagreb</t>
  </si>
  <si>
    <t>37.4.</t>
  </si>
  <si>
    <t>Grupa 4: Potrošni materijal za ostijalne lezije, male krvne žile, tretiranje aneurizmi, ruptura koronarnih arterija za ventrikulografije i kateterizacije desnog srca</t>
  </si>
  <si>
    <t>Mark Medical d.o.o. Zagreb</t>
  </si>
  <si>
    <t>37.5.</t>
  </si>
  <si>
    <t>Grupa 5: Potrošni materijal za dijagnostiku, materijal za restenoze i kompleksne lezije u dijabetičara</t>
  </si>
  <si>
    <t>37.6.</t>
  </si>
  <si>
    <t>Grupa 6: Potrošni materijal za vrlo zahtjevne lezije i male krvne žile, disekcije krvnih žila i akutne tromboske okluzije</t>
  </si>
  <si>
    <t>37.7.</t>
  </si>
  <si>
    <t>Grupa 7: Potrošni materijal za kongenitalnu intervencijsku kardiologiju i transradijalni pristup</t>
  </si>
  <si>
    <t>37.8.</t>
  </si>
  <si>
    <t>Grupa 8: Potrošni materijal za transradijalni pristup</t>
  </si>
  <si>
    <t>Kefo d.o.o. Sisak</t>
  </si>
  <si>
    <t>37.9.</t>
  </si>
  <si>
    <t>Grupa 9: Potrošni materijal za kompleksne kalcificirane lezije i suptotalne stenoze</t>
  </si>
  <si>
    <t>Medical Intertrade d.o.o. Zagreb</t>
  </si>
  <si>
    <t>37.10.</t>
  </si>
  <si>
    <t>Grupa 10: Potrošni materijal za dijagnostiku, stentovi, kateteri i baloni za bifurkacije i kompleksne lezije</t>
  </si>
  <si>
    <t>37.11.</t>
  </si>
  <si>
    <t>Grupa 11: Potrošni  materijal za bifurkacije i jednostavne lezije i pokriveni stentovi</t>
  </si>
  <si>
    <t>37.12.</t>
  </si>
  <si>
    <t>Grupa 12: Razni dijagnostički potrošni materijal za radijalni, brahijalni i femoralni pristup</t>
  </si>
  <si>
    <t>38.</t>
  </si>
  <si>
    <t>PREHRAMBENI PROIZVODI - VOĆE</t>
  </si>
  <si>
    <t>MV-19/48</t>
  </si>
  <si>
    <t>2019/S 0F2-0028737</t>
  </si>
  <si>
    <t>38.1.</t>
  </si>
  <si>
    <t>04.10.2019.</t>
  </si>
  <si>
    <t>38.2.</t>
  </si>
  <si>
    <t>39.</t>
  </si>
  <si>
    <t>UGRADBENI I POTROŠNI MATERIJAL ZA ORTOPEDIJU</t>
  </si>
  <si>
    <t>VV-18/15</t>
  </si>
  <si>
    <t>2018/S 0F2-0007640</t>
  </si>
  <si>
    <t>39.1.</t>
  </si>
  <si>
    <t>Grupa 1: Cjelovito rješenje za standardnu cementnu i bescementnu endoprotezu kuka</t>
  </si>
  <si>
    <t>10.10.2019.</t>
  </si>
  <si>
    <t>39.2.</t>
  </si>
  <si>
    <t>Grupa 2: Cjelovito rješenje za bescementno rješavanje endoproteze kuka</t>
  </si>
  <si>
    <t>39.3.</t>
  </si>
  <si>
    <t>Grupa 3: Generička proteza kuka</t>
  </si>
  <si>
    <t>Instrumentaria d.d. Sesvete</t>
  </si>
  <si>
    <t>39.4.</t>
  </si>
  <si>
    <t>Grupa 5: Cjeloviti sustav za zbrinjavanje endoproteze koljena i revizije koljena</t>
  </si>
  <si>
    <t>39.5.</t>
  </si>
  <si>
    <t>Grupa 6: Cjelovito rješenje za rješavanje endoproteze koljena minimalno invazivnim pristupom</t>
  </si>
  <si>
    <t>39.6.</t>
  </si>
  <si>
    <t>Grupa 8: Transpedikularni sustav</t>
  </si>
  <si>
    <t>39.7.</t>
  </si>
  <si>
    <t>Grupa 9: "Stand alone" umetak i fiksator vratne kralješnice</t>
  </si>
  <si>
    <t>39.8.</t>
  </si>
  <si>
    <t>Grupa 10: Endoproteza ramena</t>
  </si>
  <si>
    <t>39.9.</t>
  </si>
  <si>
    <t>Grupa 11: Cjelovita endoproteza ramena kompatibilna s inverznom protezom ramena</t>
  </si>
  <si>
    <t>39.10.</t>
  </si>
  <si>
    <t>Grupa 12: Cement</t>
  </si>
  <si>
    <t>40.</t>
  </si>
  <si>
    <t>POTROŠNI MATERIJAL ZA ELEKTROFIZIOLOGIJU SRCA</t>
  </si>
  <si>
    <t>VV-19/32</t>
  </si>
  <si>
    <t>2019/S 0F2-0022449</t>
  </si>
  <si>
    <t>40.1.</t>
  </si>
  <si>
    <t>31.10.2019.</t>
  </si>
  <si>
    <t>40.2.</t>
  </si>
  <si>
    <t>40.3.</t>
  </si>
  <si>
    <t>40.4.</t>
  </si>
  <si>
    <t>Biomedica Dijagnostika d.o.o. Zagreb</t>
  </si>
  <si>
    <t>41.</t>
  </si>
  <si>
    <t>INFUZIJSKE OTOPINE</t>
  </si>
  <si>
    <t>VV-19/6</t>
  </si>
  <si>
    <t>2019/S 0F2-0028184</t>
  </si>
  <si>
    <t>41.1.</t>
  </si>
  <si>
    <t>08.11.2019.</t>
  </si>
  <si>
    <t>41.2.</t>
  </si>
  <si>
    <t>41.3.</t>
  </si>
  <si>
    <t>B Braun Adria d.o.o. Zagreb</t>
  </si>
  <si>
    <t>41.4.</t>
  </si>
  <si>
    <t>42.</t>
  </si>
  <si>
    <t>BOČICE ZA HEMOKULTURU</t>
  </si>
  <si>
    <t>MV-19/83</t>
  </si>
  <si>
    <t>2019/S 0F2-0022678</t>
  </si>
  <si>
    <t>20.11.2019.</t>
  </si>
  <si>
    <t>Hospitalija trgovina d.o.o. Sveta Nedjelja</t>
  </si>
  <si>
    <t>43.</t>
  </si>
  <si>
    <t>DR RETROFIT UREĐAJ</t>
  </si>
  <si>
    <t>MV-19/94</t>
  </si>
  <si>
    <t>2019/S 0F2-0039816</t>
  </si>
  <si>
    <t>30 kalendarskih dana</t>
  </si>
  <si>
    <t>Tehničar - Copyservis d.o.o. Zagreb</t>
  </si>
  <si>
    <t>44.</t>
  </si>
  <si>
    <t>ANESTEZIOLOŠKI APARATI (4 kom)</t>
  </si>
  <si>
    <t>MV-19/95</t>
  </si>
  <si>
    <t>2019/S 0F2-0040067</t>
  </si>
  <si>
    <t>25.11.2019.</t>
  </si>
  <si>
    <t>20 dana</t>
  </si>
  <si>
    <t>Drager Medical Croatia d.o.o. Zagreb</t>
  </si>
  <si>
    <t>45.</t>
  </si>
  <si>
    <t>MEDICINSKI POTROŠNI MATERIJAL ZA ANESTEZIOLOGIJU, REANIMATOLOGIJU I INTENZIVNO LIJEČENJE</t>
  </si>
  <si>
    <t>VV-19/14</t>
  </si>
  <si>
    <t>2019/S 0F2-0029214</t>
  </si>
  <si>
    <t>45.1.</t>
  </si>
  <si>
    <t>29.11.2019.</t>
  </si>
  <si>
    <t>Kardian d.o.o. Zagreb</t>
  </si>
  <si>
    <t>45.2.</t>
  </si>
  <si>
    <t>45.3.</t>
  </si>
  <si>
    <t>Aminomed Zagreb d.o.o. Brdovec</t>
  </si>
  <si>
    <t>45.4.</t>
  </si>
  <si>
    <t>45.5.</t>
  </si>
  <si>
    <t>45.6.</t>
  </si>
  <si>
    <t>Pharmamed-Mado d.o.o. Zagreb</t>
  </si>
  <si>
    <t>45.7.</t>
  </si>
  <si>
    <t>45.8.</t>
  </si>
  <si>
    <t>Radiometer d.o.o. Zagreb</t>
  </si>
  <si>
    <t>45.9.</t>
  </si>
  <si>
    <t>Grupa 13</t>
  </si>
  <si>
    <t>Kirkomerc d.o.o. Zagreb</t>
  </si>
  <si>
    <t>45.10.</t>
  </si>
  <si>
    <t>45.11.</t>
  </si>
  <si>
    <t>45.12.</t>
  </si>
  <si>
    <t>45.13.</t>
  </si>
  <si>
    <t>45.14.</t>
  </si>
  <si>
    <t>45.15.</t>
  </si>
  <si>
    <t>45.16.</t>
  </si>
  <si>
    <t>45.17.</t>
  </si>
  <si>
    <t>45.18.</t>
  </si>
  <si>
    <t>45.19.</t>
  </si>
  <si>
    <t>45.20.</t>
  </si>
  <si>
    <t>45.21.</t>
  </si>
  <si>
    <t>45.22.</t>
  </si>
  <si>
    <t>Euromed trgovina d.o.o. Samobor</t>
  </si>
  <si>
    <t>45.23.</t>
  </si>
  <si>
    <t>Medix-ray d.o.o. Zagreb</t>
  </si>
  <si>
    <t>45.24.</t>
  </si>
  <si>
    <t>45.25.</t>
  </si>
  <si>
    <t>Stoma medical d.o.o. zagreb</t>
  </si>
  <si>
    <t>45.26.</t>
  </si>
  <si>
    <t>45.27.</t>
  </si>
  <si>
    <t>45.28.</t>
  </si>
  <si>
    <t>45.29.</t>
  </si>
  <si>
    <t>45.30.</t>
  </si>
  <si>
    <t>45.31.</t>
  </si>
  <si>
    <t>46.</t>
  </si>
  <si>
    <t>KREVETI ZA PORODE</t>
  </si>
  <si>
    <t>MV-19/90</t>
  </si>
  <si>
    <t>2019/S 0F2-0036242</t>
  </si>
  <si>
    <t>02.12.2019.</t>
  </si>
  <si>
    <t>40 dana</t>
  </si>
  <si>
    <t>47.</t>
  </si>
  <si>
    <t>DIGITALNI DIJASKOPSKI RTG UREĐAJ</t>
  </si>
  <si>
    <t>MV-19/29</t>
  </si>
  <si>
    <t>2019/S 0F2-0021413</t>
  </si>
  <si>
    <t>27.11.2019.</t>
  </si>
  <si>
    <t>Siemens Healthcare d.o.o. Zagreb</t>
  </si>
  <si>
    <t>48.</t>
  </si>
  <si>
    <t>DIGITALNI RTG UREĐAJ S C-LUKOM</t>
  </si>
  <si>
    <t>VV-19/29</t>
  </si>
  <si>
    <t>2019/S 0F2-0024219</t>
  </si>
  <si>
    <t>70 dana</t>
  </si>
  <si>
    <t>Medicom d.o.o. Zagreb</t>
  </si>
  <si>
    <t>USLUGE</t>
  </si>
  <si>
    <t>Usluge profesionalnih vatrogasaca</t>
  </si>
  <si>
    <t>MV-19/66</t>
  </si>
  <si>
    <t>2019/S 0F2-0001634</t>
  </si>
  <si>
    <t>AKD – Zaštita d.o.o. Zagreb</t>
  </si>
  <si>
    <t>Usluga najma plazma sterilizatora</t>
  </si>
  <si>
    <t>MV-19/42</t>
  </si>
  <si>
    <t>2019/S 0F2-0005025</t>
  </si>
  <si>
    <t>Eurokontakt d.o.o. Zagreb</t>
  </si>
  <si>
    <t>Usluga najma ultrazvučnog kardiološkog uređaja</t>
  </si>
  <si>
    <t>MV-19/39</t>
  </si>
  <si>
    <t>2019/S 0F2-0005775</t>
  </si>
  <si>
    <t>do 30.12.2019</t>
  </si>
  <si>
    <t>Eksa grupa d.o.o. Domoslavec, Samobor</t>
  </si>
  <si>
    <t>Usluga odvoza i zbrinjavanja zaraznog otpada</t>
  </si>
  <si>
    <t>MV-19/70</t>
  </si>
  <si>
    <t>2019/S 0F2-0007429</t>
  </si>
  <si>
    <t>12 mjeseci</t>
  </si>
  <si>
    <t>Excido d.o.o. Tenja</t>
  </si>
  <si>
    <t>Usluga najma ultrazvučnog ginekološkog "4D" uređaja</t>
  </si>
  <si>
    <t>MV-19/41</t>
  </si>
  <si>
    <t>2019/S 0F2-0005412</t>
  </si>
  <si>
    <t>Usluga cjelovitog održavanja kapitalnih medicinskih uređaja proizvođača "Siemens" koji su u upotrebi u KBC-u Osijek</t>
  </si>
  <si>
    <t>VV-19/25</t>
  </si>
  <si>
    <t>2019/S 0F2-0004660</t>
  </si>
  <si>
    <t>Usluga cjelovitog godišnjeg održavanja dizala KBC-a Osijek</t>
  </si>
  <si>
    <t>MV-19/74</t>
  </si>
  <si>
    <t>2019/S 0F2-0010123</t>
  </si>
  <si>
    <t>Thyssenkrupp dizala d.o.o. Zagreb</t>
  </si>
  <si>
    <t>Usluga održavanja bolničkog inforamcijskog sustava</t>
  </si>
  <si>
    <t>VV-19/27</t>
  </si>
  <si>
    <t>pregovarački postupak bez prethodne objave</t>
  </si>
  <si>
    <t>IN2 d.o.o. Zagreb</t>
  </si>
  <si>
    <t>Usluga najma operacijskog stola</t>
  </si>
  <si>
    <t>MV-19/40</t>
  </si>
  <si>
    <t>2019/S 0F2-0009607</t>
  </si>
  <si>
    <t>20.05.2019.</t>
  </si>
  <si>
    <t>Dogan Septem d.o.o. Sesvete</t>
  </si>
  <si>
    <t>Usluge higijenskog čišćenja u "zonama niskog rizika" prostora KBC-a Osijek</t>
  </si>
  <si>
    <t>MV-19/76</t>
  </si>
  <si>
    <t>2019/S 0F2-0004829</t>
  </si>
  <si>
    <t>Adria Grupa d.o.o. Zagreb</t>
  </si>
  <si>
    <t>Usluga najma postrojenja za pripremu demineralizirane vode s uključenim održavanjem</t>
  </si>
  <si>
    <t>MV-19/80</t>
  </si>
  <si>
    <t>2019/S 0F2-0016207</t>
  </si>
  <si>
    <t>14.06.2019.</t>
  </si>
  <si>
    <t>Usluga cjelovitog održavanja linearnog akceleratora model: "Clinac iX"</t>
  </si>
  <si>
    <t>VV-19/31</t>
  </si>
  <si>
    <t>2019/S 0F2-0023393</t>
  </si>
  <si>
    <t>07.08.2019.</t>
  </si>
  <si>
    <t>Eurokontakt Simteh d.o.o. Zagreb</t>
  </si>
  <si>
    <t>Usluge preventivnog održavanja svih aparata proizvođača "Drager" koji su u upotrebi u KBC-u Osijek, opcija "Total Care"</t>
  </si>
  <si>
    <t>VV-19/30</t>
  </si>
  <si>
    <t>2019/S 0F2-0039665</t>
  </si>
  <si>
    <t>09.12.2019.</t>
  </si>
  <si>
    <t>RADOVI</t>
  </si>
  <si>
    <t>ARHEOLOŠKI ISTRAŽNI RADOVI ZA POTREBE IZGRADNJE ZGRADE OBJEDINJENOG HITNOG BOLNIČKOG PRIJEMA KBC-A OSIJEK</t>
  </si>
  <si>
    <t>MV-18/51</t>
  </si>
  <si>
    <t>2019/S 0F2-0000119</t>
  </si>
  <si>
    <t>100 radnih dana</t>
  </si>
  <si>
    <t>DELMAT GALIOT d.o.o. Split</t>
  </si>
  <si>
    <t>RADOVI NA UREĐENJU PROSTORA MIKROBIOLOŠKOG LABORATORIJA KBC-A OSIJEK</t>
  </si>
  <si>
    <t>MV-19/88</t>
  </si>
  <si>
    <t>2019/S 0F2-0032702</t>
  </si>
  <si>
    <t>11.11.2019.</t>
  </si>
  <si>
    <t>75 kalendarskih dana</t>
  </si>
  <si>
    <t>Bodat d.o.o. Vinkovci</t>
  </si>
  <si>
    <t>RADOVI NA UGRADNJI DIZALICE TOPLINE ZA POTREBE ODJELA ZA PRANJE I ODRŽAVANJE RUBLJA</t>
  </si>
  <si>
    <t>MV-19/87</t>
  </si>
  <si>
    <t>2019/S 0F2-0031294</t>
  </si>
  <si>
    <t>30 radnih dana</t>
  </si>
  <si>
    <t>Cras d.o.o. Osijek</t>
  </si>
  <si>
    <t>IZRADA, DOPREMA I MONTAŽA KLIMA KOMORE ZA POTREBE OPERACIJSKIH SALA ZAVODA ZA MFK I ZAVODA ZA ORL</t>
  </si>
  <si>
    <t>MV-19/37</t>
  </si>
  <si>
    <t>2019/S 0F2-0037664</t>
  </si>
  <si>
    <t>99 kalendarskih dana</t>
  </si>
  <si>
    <t>Emax d.o.o. Osijek</t>
  </si>
  <si>
    <t>IZVJEŠĆE  O POSTUPCIMA ZAJEDNIČKE NABAVE I SKLOPLJENIM UGOVORIMA PO PROVEDENOJ ZAJEDNIČKOJ NABAVI ROBA I USLUGA PROCIJENJENE VRIJEDNOSTI PREKO 200.000,00 KUNA (bez PDV-a) TE RADOVA PREKO 500.000,00 KUNA (bez PDV-a), 2019. GODINA</t>
  </si>
  <si>
    <t>SREDIŠNJE TIJELO</t>
  </si>
  <si>
    <t>Evudencijski broj nabave / Broj OS</t>
  </si>
  <si>
    <t>Datum sklapanja okvirnog sporazuma</t>
  </si>
  <si>
    <t>Datum sklapanja ugovora</t>
  </si>
  <si>
    <t>Ugovoreni iznos</t>
  </si>
  <si>
    <t>LIJEKOVI NA LISTAMA HZZO-A KOJI IMAJU GENERIČKE PARALELE</t>
  </si>
  <si>
    <t>1.1.</t>
  </si>
  <si>
    <t>Grupa 204</t>
  </si>
  <si>
    <t>Ministarstvo zdravstva</t>
  </si>
  <si>
    <t>2018/S 0F2-0013475</t>
  </si>
  <si>
    <t>otvoreni postupak</t>
  </si>
  <si>
    <t>34/2018-E-VV / OS 345/18</t>
  </si>
  <si>
    <t>1.2.</t>
  </si>
  <si>
    <t>Grupa 275</t>
  </si>
  <si>
    <t>2018/S 0F2-0013560</t>
  </si>
  <si>
    <t>35/2018-E-VV / OS 411/18</t>
  </si>
  <si>
    <t>1.3.</t>
  </si>
  <si>
    <t>Grupa 277</t>
  </si>
  <si>
    <t>35/2018-E-VV / OS 413/18</t>
  </si>
  <si>
    <t>1.4.</t>
  </si>
  <si>
    <t>Grupa 278</t>
  </si>
  <si>
    <t>35/2018-E-VV / OS 414/18</t>
  </si>
  <si>
    <t>1.5.</t>
  </si>
  <si>
    <t>Grupa 279</t>
  </si>
  <si>
    <t>35/2018-E-VV / OS 415/18</t>
  </si>
  <si>
    <t>1.6.</t>
  </si>
  <si>
    <t>Grupa 352</t>
  </si>
  <si>
    <t>2018/S 0F2-0013605</t>
  </si>
  <si>
    <t>37/2018-E-VV / OS 484/18</t>
  </si>
  <si>
    <t>1.7.</t>
  </si>
  <si>
    <t>Grupa 391</t>
  </si>
  <si>
    <t>2018/S 0F2-0013635</t>
  </si>
  <si>
    <t>28/2018-E-VV / OS 523/18</t>
  </si>
  <si>
    <t>1.8.</t>
  </si>
  <si>
    <t>Grupa 218</t>
  </si>
  <si>
    <t>34/2018-E-VV / OS 358/18</t>
  </si>
  <si>
    <t>1.9.</t>
  </si>
  <si>
    <t>Grupe 7, 8, 9, 26, 27, 32, 41, 42</t>
  </si>
  <si>
    <t>2018/S 0F2-0013381</t>
  </si>
  <si>
    <t>31/2018-E-VV / OS 170/18</t>
  </si>
  <si>
    <t>1.10.</t>
  </si>
  <si>
    <t>Grupe 47, 49, 57, 58, 61, 62, 63</t>
  </si>
  <si>
    <t>2018/S 0F2-0013376</t>
  </si>
  <si>
    <t>32/2018-E-VV / OS 207/18</t>
  </si>
  <si>
    <t>1.11.</t>
  </si>
  <si>
    <t>Grupa 132</t>
  </si>
  <si>
    <t>2018/S 0F2-0013476</t>
  </si>
  <si>
    <t>31/2018-E-MV / OS 284/18</t>
  </si>
  <si>
    <t>1.12.</t>
  </si>
  <si>
    <t>Grupe 139, 140, 142, 163</t>
  </si>
  <si>
    <t>2018/S 0F2-0013472</t>
  </si>
  <si>
    <t>33/2018-E-VV / OS 291/18</t>
  </si>
  <si>
    <t>1.13.</t>
  </si>
  <si>
    <t>Grupe 192, 193, 194, 195, 201, 208, 209, 210, 212, 213</t>
  </si>
  <si>
    <t>34/2018-E-VV / OS 336/18</t>
  </si>
  <si>
    <t>1.14.</t>
  </si>
  <si>
    <t>Grupa 232, 233, 242, 261, 265, 268, 274</t>
  </si>
  <si>
    <t>2018/S 0F2-0013552</t>
  </si>
  <si>
    <t>36/2018-E-VV / OS 371/18</t>
  </si>
  <si>
    <t>1.15.</t>
  </si>
  <si>
    <t>Grupa 291, 315</t>
  </si>
  <si>
    <t>35/2018-E-VV / OS 423/18</t>
  </si>
  <si>
    <t>1.16.</t>
  </si>
  <si>
    <t>Grupe 330, 336, 337, 338, 338A, 345, 348, 351, 359, 360, 361, 364, 365, 366, 367, 369, 372</t>
  </si>
  <si>
    <t>37/2018-E-VV / OS 461/18</t>
  </si>
  <si>
    <t>1.17.</t>
  </si>
  <si>
    <t>Grupe 377, 383, 385, 404, 405, 412, 413, 414</t>
  </si>
  <si>
    <t>38/2018-E-VV / OS 509/18</t>
  </si>
  <si>
    <t>1.18.</t>
  </si>
  <si>
    <t>Grupe 426, 430, 431, 436, 440, 441, 445</t>
  </si>
  <si>
    <t>2018/S 0F2-0013611</t>
  </si>
  <si>
    <t>39/2018-E-VV / OS 550/18</t>
  </si>
  <si>
    <t>1.19.</t>
  </si>
  <si>
    <t>Grupe 1, 2, 16, 17, 21, 22, 23, 30, 31, 39, 43, 44</t>
  </si>
  <si>
    <t>31/2018-E-VV / OS 179/18</t>
  </si>
  <si>
    <t>1.20.</t>
  </si>
  <si>
    <t>Grupe 48, 75, 86, 87</t>
  </si>
  <si>
    <t>32/2018-E-VV / OS 206/18</t>
  </si>
  <si>
    <t>1.21.</t>
  </si>
  <si>
    <t>Grupe 98, 99, 122, 133, 135, 136, 137</t>
  </si>
  <si>
    <t>31/2018-E-MV / OS 288/18</t>
  </si>
  <si>
    <t>1.22.</t>
  </si>
  <si>
    <t>Grupe 141, 152, 155, 157, 158, 165, 166, 170, 173, 177, 178, 179</t>
  </si>
  <si>
    <t>33/2018-E-VV / OS 326/18</t>
  </si>
  <si>
    <t>1.23.</t>
  </si>
  <si>
    <t>Grupe 197, 200, 202, 203, 211, 224, 225, 226</t>
  </si>
  <si>
    <t>34/2018-E-VV / OS 365/18</t>
  </si>
  <si>
    <t>1.24.</t>
  </si>
  <si>
    <t>Grupe 230, 234A, 239A, 240, 243A, 244, 245, 246, 250, 258, 269, 270, 273</t>
  </si>
  <si>
    <t>36/2018-E-VV / OS 379/18</t>
  </si>
  <si>
    <t>1.25.</t>
  </si>
  <si>
    <t>Grupe 276, 280, 287, 288, 295, 303, 310, 311, 312, 313</t>
  </si>
  <si>
    <t>35/2018-E-VV / OS 427/18</t>
  </si>
  <si>
    <t>Grupe 347, 368, 370</t>
  </si>
  <si>
    <t>37/2018-E-VV / OS 479/18</t>
  </si>
  <si>
    <t>1.26.</t>
  </si>
  <si>
    <t>Grupe 373, 374, 375, 376, 389, 403, 406, 416</t>
  </si>
  <si>
    <t>38/2018-E-VV / OS 542/18</t>
  </si>
  <si>
    <t>1.27.</t>
  </si>
  <si>
    <t>Grupe 421, 447, 456</t>
  </si>
  <si>
    <t>39/2018-E-VV / OS 578/18</t>
  </si>
  <si>
    <t>1.28.</t>
  </si>
  <si>
    <t>Grupa 259</t>
  </si>
  <si>
    <t>36/2018-E-VV / OS 396/18</t>
  </si>
  <si>
    <t>1.29.</t>
  </si>
  <si>
    <t>Grupe 189, 199, 205</t>
  </si>
  <si>
    <t>34/2018-E-VV / OS 346/18</t>
  </si>
  <si>
    <t>1.30.</t>
  </si>
  <si>
    <t>Grupe 158A, 161, 169, 172, 183</t>
  </si>
  <si>
    <t>33/2018-E-VV / OS 320/18</t>
  </si>
  <si>
    <t>1.31.</t>
  </si>
  <si>
    <t>Grupe 53, 54, 56, 81, 84</t>
  </si>
  <si>
    <t>32/2018-E-VV / OS 211/18</t>
  </si>
  <si>
    <t>1.32.</t>
  </si>
  <si>
    <t>31/2018-E-MV / OS 185/18</t>
  </si>
  <si>
    <t>1.33.</t>
  </si>
  <si>
    <t>Grupe 407, 408, 409</t>
  </si>
  <si>
    <t>38/2018-E-VV / OS 537/18</t>
  </si>
  <si>
    <t>1.34.</t>
  </si>
  <si>
    <t>Grupe 326, 332, 334, 335, 341, 349, 353, 354</t>
  </si>
  <si>
    <t>37/2018-E-VV / OS 481/18</t>
  </si>
  <si>
    <t>1.35.</t>
  </si>
  <si>
    <t>Grupa 290</t>
  </si>
  <si>
    <t>35/2018-E-VV / OS 422/18</t>
  </si>
  <si>
    <t>1.36.</t>
  </si>
  <si>
    <t>Grupa 362</t>
  </si>
  <si>
    <t>1.37.</t>
  </si>
  <si>
    <t>Grupe 3, 4, 5, 6, 10, 11, 13, 14, 15, 24, 28, 29, 33, 34, 35, 36, 37, 38, 40</t>
  </si>
  <si>
    <t>31/2018-E-VV / OS 176/18</t>
  </si>
  <si>
    <t>1.38.</t>
  </si>
  <si>
    <t>Grupe 51, 52, 55, 59, 60, 64, 65, 66, 67, 68, 71, 72, 73, 74, 76, 77, 79, 80, 82, 83, 85, 88</t>
  </si>
  <si>
    <t>32/2018-E-VV / OS 217/18</t>
  </si>
  <si>
    <t>1.39.</t>
  </si>
  <si>
    <t>Grupe 90, 91, 92, 93, 94, 95, 96, 97, 100, 101, 102, 103, 104, 105, 106, 107, 108, 110, 111, 112, 113, 114, 116, 117, 118, 119, 120, 121, 123, 124, 125, 126, 127, 128, 129, 130, 131, 134</t>
  </si>
  <si>
    <t>31/2018-E-MV / OS 286/18</t>
  </si>
  <si>
    <t>1.40.</t>
  </si>
  <si>
    <t>Grupe 138, 143, 144, 146, 148, 150, 151, 156, 160, 162, 164, 167, 168, 174, 175, 176</t>
  </si>
  <si>
    <t>33/2018-E-VV / OS 310/18</t>
  </si>
  <si>
    <t>1.41.</t>
  </si>
  <si>
    <t>Grupa 159</t>
  </si>
  <si>
    <t>33/2018-E-VV / OS 307/18</t>
  </si>
  <si>
    <t>1.42.</t>
  </si>
  <si>
    <t>Grupe 184, 185, 186, 190, 191, 206, 214, 215, 216, 220, 221, 222, 223, 227, 228, 229</t>
  </si>
  <si>
    <t>34/2018-E-VV / OS 369/18</t>
  </si>
  <si>
    <t>1.43.</t>
  </si>
  <si>
    <t>Grupe 235, 236, 237, 241, 247, 248, 249, 251, 252, 257, 260, 263, 264, 266, 267, 271, 272</t>
  </si>
  <si>
    <t>36/2018-E-VV / OS 377/18</t>
  </si>
  <si>
    <t>1.44.</t>
  </si>
  <si>
    <t>Grupe 281, 284, 289, 292, 293, 294, 296, 297, 298, 299, 300, 301, 302, 304, 306, 307, 308, 309, 314, 316, 317, 318, 319, 320, 321, 322, 323, 324, 325</t>
  </si>
  <si>
    <t>35/2018-E-VV / OS 418/18</t>
  </si>
  <si>
    <t>1.45.</t>
  </si>
  <si>
    <t>Grupe 327, 328, 329, 331, 333, 340, 342, 343, 344, 346, 350, 355, 356, 357, 358, 363, 371</t>
  </si>
  <si>
    <t>37/2018-E-VV / OS 459/18</t>
  </si>
  <si>
    <t>1.46.</t>
  </si>
  <si>
    <t>Grupe 378, 379, 380, 381, 382, 384, 386, 387, 388, 390, 392, 396, 397, 398, 399, 401, 402, 415, 417</t>
  </si>
  <si>
    <t>38/2018-E-VV / OS 530/18</t>
  </si>
  <si>
    <t>1.47.</t>
  </si>
  <si>
    <t>Grupe 420, 422, 423, 424, 425, 428, 429, 432, 433, 434, 435, 437, 438, 439, 442, 443, 444, 446, 448, 449, 450, 451, 452, 454, 455</t>
  </si>
  <si>
    <t>39/2018-E-VV / OS 544/18</t>
  </si>
  <si>
    <t>1.48.</t>
  </si>
  <si>
    <t>Grupa 207</t>
  </si>
  <si>
    <t>34/2018-E-VV / OS 5/19</t>
  </si>
  <si>
    <t>2.1.</t>
  </si>
  <si>
    <t>UGRADBENI MATERIJAL ZA VASKULARNU KIRURGIJU – Grupa 69</t>
  </si>
  <si>
    <t>2017/S 0F2-0013445</t>
  </si>
  <si>
    <t>10/2017/E-VV / OS 62/18</t>
  </si>
  <si>
    <t>2 godine (I. jednogodišnji)</t>
  </si>
  <si>
    <t>2.2.</t>
  </si>
  <si>
    <t>UGRADBENI MATERIJAL ZA VASKULARNU KIRURGIJU – Grupa 49</t>
  </si>
  <si>
    <t>10/2017/E-VV / OS 59/18</t>
  </si>
  <si>
    <t>Tipex d.o.o. Zagreb</t>
  </si>
  <si>
    <t>2.3.</t>
  </si>
  <si>
    <t>UGRADBENI MATERIJAL ZA VASKULARNU KIRURGIJU – Grupa 86</t>
  </si>
  <si>
    <t>10/2017/E-VV / OS 48/18</t>
  </si>
  <si>
    <t>2.4.</t>
  </si>
  <si>
    <t>UGRADBENI MATERIJAL ZA VASKULARNU KIRURGIJU – Grupa 87</t>
  </si>
  <si>
    <t>10/2017/E-VV / OS 49/18</t>
  </si>
  <si>
    <t>2.5.</t>
  </si>
  <si>
    <t>UGRADBENI MATERIJAL ZA VASKULARNU KIRURGIJU – Grupa 88</t>
  </si>
  <si>
    <t>10/2017/E-VV / OS 50/18</t>
  </si>
  <si>
    <t>2.6.</t>
  </si>
  <si>
    <t>UGRADBENI MATERIJAL ZA VASKULARNU KIRURGIJU - Grupa 9</t>
  </si>
  <si>
    <t>10/2017/E-VV / OS 25/18</t>
  </si>
  <si>
    <t>Klinimed d.o.o. Zagreb</t>
  </si>
  <si>
    <t>2.7.</t>
  </si>
  <si>
    <t>UGRADBENI MATERIJAL ZA VASKULARNU KIRURGIJU – Grupa 10</t>
  </si>
  <si>
    <t>10/2017/E-VV / OS 26/18</t>
  </si>
  <si>
    <t>2.8.</t>
  </si>
  <si>
    <t>UGRADBENI MATERIJAL ZA VASKULARNU KIRURGIJU – Grupa 19</t>
  </si>
  <si>
    <t>10/2017/E-VV / OS 28/18</t>
  </si>
  <si>
    <t>2.9.</t>
  </si>
  <si>
    <t>UGRADBENI MATERIJAL ZA VASKULARNU KIRURGIJU - Grupa 20</t>
  </si>
  <si>
    <t>10/2017/E-VV / OS 29/18</t>
  </si>
  <si>
    <t>2.10.</t>
  </si>
  <si>
    <t>UGRADBENI MATERIJAL ZA VASKULARNU KIRURGIJU – Grupa 55</t>
  </si>
  <si>
    <t>10/2017/E-VV / OS 37/18</t>
  </si>
  <si>
    <t>2.11.</t>
  </si>
  <si>
    <t>UGRADBENI MATERIJAL ZA VASKULARNU KIRURGIJU – Grupa 59</t>
  </si>
  <si>
    <t>10/2017/E-VV / OS 39/18</t>
  </si>
  <si>
    <t>2.12.</t>
  </si>
  <si>
    <t>UGRADBENI MATERIJAL ZA VASKULARNU KIRURGIJU – Grupa 64</t>
  </si>
  <si>
    <t>10/2017/E-VV / OS 40/18</t>
  </si>
  <si>
    <t>2.13.</t>
  </si>
  <si>
    <t>UGRADBENI MATERIJAL ZA VASKULARNU KIRURGIJU – Grupa 70</t>
  </si>
  <si>
    <t>10/2017/E-VV / OS 41/18</t>
  </si>
  <si>
    <t>2.14.</t>
  </si>
  <si>
    <t>UGRADBENI MATERIJAL ZA VASKULARNU KIRURGIJU – Grupa 83</t>
  </si>
  <si>
    <t>10/2017/E-VV / OS 64/18</t>
  </si>
  <si>
    <t>POTROŠNI MATERIJAL ZA NUKLEARNU MEDICINU – Grupe 6, 7, 8 i 9</t>
  </si>
  <si>
    <t>2017/S 0F2-0013569</t>
  </si>
  <si>
    <t>9/2017/E-VV / 73-18</t>
  </si>
  <si>
    <t>1 godina (I. jednogodišnji)</t>
  </si>
  <si>
    <t>Biovit d.o.o. Varaždin</t>
  </si>
  <si>
    <t>OPSKRBA ELEKTRIČNOM ENERGIJOM</t>
  </si>
  <si>
    <t>HZZO Zagreb</t>
  </si>
  <si>
    <t>Ev.br. nabave:                    75/17-OP-OS-ZN                                             OS br. 188/17</t>
  </si>
  <si>
    <t>27.12. 2017.</t>
  </si>
  <si>
    <t>31.01.2019.</t>
  </si>
  <si>
    <t>1 godina (II. jednogodišnji)</t>
  </si>
  <si>
    <t>HEP - OPSKRBA d.o.o. Zagreb</t>
  </si>
  <si>
    <t>POSEBNE SKUPINE LIJEKOVA</t>
  </si>
  <si>
    <t>2019/S 0F2-0009989</t>
  </si>
  <si>
    <t>54/19-OP</t>
  </si>
  <si>
    <t>Grupe 3, 4, 6, 8, 9, 12, 17, 20, 35, 38, 54, 55, 63</t>
  </si>
  <si>
    <t>Grupe 1, 2, 5, 10, 13, 14, 36, 61</t>
  </si>
  <si>
    <t>Grupe 11, 15, 26, 37, 56, 59, 62</t>
  </si>
  <si>
    <t>Grupe 27, 42, 57, 64</t>
  </si>
  <si>
    <t>Phoenix d.o.o. Zagreb</t>
  </si>
  <si>
    <t>POTROŠNI MATERIJAL ZA NUKLEARNU MEDICINU</t>
  </si>
  <si>
    <t>2019/S 0F2-0005182</t>
  </si>
  <si>
    <t>46-19/OP; OS-38/19</t>
  </si>
  <si>
    <t>11.10.2019.</t>
  </si>
  <si>
    <t>46-19/OP; OS-39/19</t>
  </si>
  <si>
    <t>46-19/OP; OS-40/19</t>
  </si>
  <si>
    <t>6.5.</t>
  </si>
  <si>
    <t>46-19/OP; OS-45/19</t>
  </si>
  <si>
    <t>POTROŠNI MATERIJAL ZA CITOSTATSKI POSTUPAK</t>
  </si>
  <si>
    <t>KBC Zagreb</t>
  </si>
  <si>
    <t>1.1.2.A.41.</t>
  </si>
  <si>
    <t>27.07.2018.</t>
  </si>
  <si>
    <t>do 27.07.2020. (II. jednogodišnji ugovor)</t>
  </si>
  <si>
    <t>Markomed d.o.o. Split</t>
  </si>
  <si>
    <t>Grupa 7b</t>
  </si>
  <si>
    <t>7.4.</t>
  </si>
  <si>
    <t>7.5.</t>
  </si>
  <si>
    <t>7.6.</t>
  </si>
  <si>
    <t>Pharmamed Mado d.o.o. Zagreb</t>
  </si>
  <si>
    <t>7.7.</t>
  </si>
  <si>
    <t>Grupa 7a</t>
  </si>
  <si>
    <t>7.8.</t>
  </si>
  <si>
    <t>Copan d.o.o. Velika Gorica</t>
  </si>
  <si>
    <t>7.9.</t>
  </si>
  <si>
    <t>7.10.</t>
  </si>
  <si>
    <t>49.</t>
  </si>
  <si>
    <t>TESTOVI I MEDICINSKI POTROŠNI MATERIJAL ZA PATOLOGIJU</t>
  </si>
  <si>
    <t>VV-19/35</t>
  </si>
  <si>
    <t>17.12.2019.</t>
  </si>
  <si>
    <t>2019/S 0F2-0037798</t>
  </si>
  <si>
    <t>50.</t>
  </si>
  <si>
    <t>MEDICINSKI POTROŠNI MATERIJAL - RUKAVICE</t>
  </si>
  <si>
    <t>VV-19/33</t>
  </si>
  <si>
    <t>23.12.2019.</t>
  </si>
  <si>
    <t>50.1.</t>
  </si>
  <si>
    <t>50.2.</t>
  </si>
  <si>
    <t>50.3.</t>
  </si>
  <si>
    <t>50.4.</t>
  </si>
  <si>
    <t>50.5.</t>
  </si>
  <si>
    <t>50.6.</t>
  </si>
  <si>
    <t>50.7.</t>
  </si>
  <si>
    <t>50.8.</t>
  </si>
  <si>
    <t>50.9.</t>
  </si>
  <si>
    <t>50.10.</t>
  </si>
  <si>
    <t>50.11.</t>
  </si>
  <si>
    <t>50.12.</t>
  </si>
  <si>
    <t>50.13.</t>
  </si>
  <si>
    <t>50.14.</t>
  </si>
  <si>
    <t>Srijem d.o.o. Osijek</t>
  </si>
  <si>
    <t>Ma-co Plast d.o.o. Zagreb</t>
  </si>
  <si>
    <t>Sanol H d.o.o. Zagreb</t>
  </si>
  <si>
    <t>2019/S 0F2-0034057</t>
  </si>
  <si>
    <t>Usluga održavanja informatičke opreme</t>
  </si>
  <si>
    <t>MV-19/73</t>
  </si>
  <si>
    <t>30.12.2019.</t>
  </si>
  <si>
    <t>Las Servis Osijek</t>
  </si>
  <si>
    <t>2019/S 0F2-0037040</t>
  </si>
  <si>
    <t>51.</t>
  </si>
  <si>
    <t>PREHRAMBENI PROIZVODI - SVJEŽE MESO</t>
  </si>
  <si>
    <t>51.1.</t>
  </si>
  <si>
    <t>51.2.</t>
  </si>
  <si>
    <t>VV-19/23</t>
  </si>
  <si>
    <t>PPK Karlovačka mesna industrija d.d. Karlovac</t>
  </si>
  <si>
    <t>2019/S 0F2-0036789</t>
  </si>
  <si>
    <t>Usluge tjelesne zaštite osoba i imovine</t>
  </si>
  <si>
    <t>MV-19/67</t>
  </si>
  <si>
    <t>07.03.2019.</t>
  </si>
  <si>
    <t>Noky Security d.o.o. Zagreb</t>
  </si>
  <si>
    <t>2019/S F21-0001465</t>
  </si>
  <si>
    <t>Usluge osiguranja</t>
  </si>
  <si>
    <t>MV-19/72</t>
  </si>
  <si>
    <t>Euroherc Osiguranje d.d. Zagreb</t>
  </si>
  <si>
    <t>2019/S 0F2-0031817</t>
  </si>
  <si>
    <t>Usluga tehničke pomoći KBC-u Osijek u upravljanju projektom izgradnje novog KBC-a Osijek</t>
  </si>
  <si>
    <t>MV-19/86</t>
  </si>
  <si>
    <t>Growth Strategies d.o.o. Zagreb</t>
  </si>
  <si>
    <t>24 mjeseca</t>
  </si>
  <si>
    <t>2019/S 0F2-0025299</t>
  </si>
  <si>
    <t>Ugovor 18.03.2019.</t>
  </si>
  <si>
    <t>Aneks 31.12.2019.</t>
  </si>
  <si>
    <t>31.12.2019.</t>
  </si>
  <si>
    <t>KBC Rijeka</t>
  </si>
  <si>
    <t>82/17</t>
  </si>
  <si>
    <t>B.BRAUN ADRIA d.o.o. Zagreb</t>
  </si>
  <si>
    <t>MEDICAL INTERTRADE d.o.o. Sveta Nedjelja</t>
  </si>
  <si>
    <t>NARODNE NOVINE d.d. Zagreb</t>
  </si>
  <si>
    <t>OKTAL PHARMA d.o.o. Zagreb</t>
  </si>
  <si>
    <t>PHOENIX FARMACIJA d.o.o. Zagreb</t>
  </si>
  <si>
    <t>PREMIUM d.o.o. Zagreb</t>
  </si>
  <si>
    <t>TAPESS d.o.o. Zagreb</t>
  </si>
  <si>
    <t>11.12.2019.</t>
  </si>
  <si>
    <t>do 20.08.2020. (2. jednogodišnji ugovor)</t>
  </si>
  <si>
    <t>do 23.08.2020. (2. jednogodišnji ugovor)</t>
  </si>
  <si>
    <t>do 21.08.2020. (2. jednogodišnji ugovor)</t>
  </si>
  <si>
    <t>do 24.08.2020. (2. jednogodišnji ugovor)</t>
  </si>
  <si>
    <t>do 27.08.2020. (2. jednogodišnji ugovor)</t>
  </si>
  <si>
    <t xml:space="preserve">MATERIJAL ZA HIGIJENSKE POTREBE I NJEGU (UKLJUČIVO ANTISEPTICI I DEZIFICIJENSI) </t>
  </si>
  <si>
    <t>8.3.</t>
  </si>
  <si>
    <t>8.4.</t>
  </si>
  <si>
    <t>8.5.</t>
  </si>
  <si>
    <t>8.6.</t>
  </si>
  <si>
    <t>8.7.</t>
  </si>
  <si>
    <t>8.8.</t>
  </si>
  <si>
    <t>8.9.</t>
  </si>
  <si>
    <t>8.10.</t>
  </si>
  <si>
    <t>8.11.</t>
  </si>
  <si>
    <t>8.12.</t>
  </si>
  <si>
    <t>8.13.</t>
  </si>
  <si>
    <t>8.14.</t>
  </si>
  <si>
    <t>8.15.</t>
  </si>
  <si>
    <t>8.16.</t>
  </si>
  <si>
    <t>8.17.</t>
  </si>
  <si>
    <t>8.18.</t>
  </si>
  <si>
    <t>8.19.</t>
  </si>
  <si>
    <t>8.20.</t>
  </si>
  <si>
    <t>8.21.</t>
  </si>
  <si>
    <t>8.22.</t>
  </si>
  <si>
    <t>8.23.</t>
  </si>
  <si>
    <t>8.24.</t>
  </si>
  <si>
    <t>8.25.</t>
  </si>
  <si>
    <t>8.26.</t>
  </si>
  <si>
    <t>8.27.</t>
  </si>
  <si>
    <t>8.28.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</si>
</sst>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kn&quot;_-;\-* #,##0.00\ &quot;kn&quot;_-;_-* &quot;-&quot;??\ &quot;kn&quot;_-;_-@_-"/>
    <numFmt numFmtId="164" formatCode="#,##0.00&quot; kn&quot;"/>
    <numFmt numFmtId="165" formatCode="dd&quot;.&quot;mm&quot;.&quot;yyyy"/>
    <numFmt numFmtId="166" formatCode="#,##0.00&quot; &quot;[$kn-41A];[Red]&quot;-&quot;#,##0.00&quot; &quot;[$kn-41A]"/>
    <numFmt numFmtId="167" formatCode="#,##0.00&quot; &quot;[$kn-41A];[Red]#,##0.00&quot; &quot;[$kn-41A]"/>
    <numFmt numFmtId="168" formatCode="dd&quot;.&quot;mm&quot;.&quot;yy"/>
    <numFmt numFmtId="169" formatCode="dd/\ mm/\ yyyy/"/>
    <numFmt numFmtId="170" formatCode="d/\ m/\ yyyy/"/>
  </numFmts>
  <fonts count="12" x14ac:knownFonts="1">
    <font>
      <sz val="11"/>
      <color theme="1"/>
      <name val="Calibri"/>
      <family val="2"/>
      <scheme val="minor"/>
    </font>
    <font>
      <sz val="11"/>
      <color theme="1"/>
      <name val="Calibri"/>
      <family val="2"/>
      <scheme val="minor"/>
    </font>
    <font>
      <b/>
      <sz val="10"/>
      <color rgb="FF000000"/>
      <name val="Calibri"/>
      <family val="2"/>
      <charset val="238"/>
    </font>
    <font>
      <sz val="10"/>
      <color rgb="FF000000"/>
      <name val="Calibri"/>
      <family val="2"/>
      <charset val="238"/>
    </font>
    <font>
      <sz val="10"/>
      <color rgb="FFFFFFFF"/>
      <name val="Calibri"/>
      <family val="2"/>
      <charset val="238"/>
    </font>
    <font>
      <b/>
      <sz val="11"/>
      <color rgb="FF333333"/>
      <name val="Calibri"/>
      <family val="2"/>
      <charset val="238"/>
    </font>
    <font>
      <b/>
      <sz val="10"/>
      <color rgb="FF333333"/>
      <name val="Calibri"/>
      <family val="2"/>
      <charset val="238"/>
    </font>
    <font>
      <b/>
      <sz val="11"/>
      <color theme="1"/>
      <name val="Calibri"/>
      <family val="2"/>
      <charset val="238"/>
      <scheme val="minor"/>
    </font>
    <font>
      <sz val="10"/>
      <color indexed="8"/>
      <name val="Calibri"/>
      <family val="2"/>
      <charset val="238"/>
    </font>
    <font>
      <b/>
      <sz val="10"/>
      <color indexed="8"/>
      <name val="Calibri"/>
      <family val="2"/>
      <charset val="238"/>
    </font>
    <font>
      <sz val="10"/>
      <color theme="1"/>
      <name val="Calibri"/>
      <family val="2"/>
      <charset val="238"/>
      <scheme val="minor"/>
    </font>
    <font>
      <sz val="10"/>
      <color indexed="9"/>
      <name val="Calibri"/>
      <family val="2"/>
      <charset val="238"/>
    </font>
  </fonts>
  <fills count="7">
    <fill>
      <patternFill patternType="none"/>
    </fill>
    <fill>
      <patternFill patternType="gray125"/>
    </fill>
    <fill>
      <patternFill patternType="solid">
        <fgColor rgb="FFCCCCFF"/>
        <bgColor rgb="FFCCCCFF"/>
      </patternFill>
    </fill>
    <fill>
      <patternFill patternType="solid">
        <fgColor rgb="FFC0C0C0"/>
        <bgColor rgb="FFC0C0C0"/>
      </patternFill>
    </fill>
    <fill>
      <patternFill patternType="solid">
        <fgColor rgb="FF969696"/>
        <bgColor rgb="FF969696"/>
      </patternFill>
    </fill>
    <fill>
      <patternFill patternType="solid">
        <fgColor rgb="FFFFFFFF"/>
        <bgColor rgb="FFFFFFFF"/>
      </patternFill>
    </fill>
    <fill>
      <patternFill patternType="solid">
        <fgColor rgb="FFFFCC99"/>
        <bgColor rgb="FFFFCC99"/>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333333"/>
      </left>
      <right/>
      <top style="thin">
        <color rgb="FF333333"/>
      </top>
      <bottom style="thin">
        <color rgb="FF333333"/>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5" fillId="3" borderId="2" applyNumberFormat="0" applyProtection="0"/>
  </cellStyleXfs>
  <cellXfs count="139">
    <xf numFmtId="0" fontId="0" fillId="0" borderId="0" xfId="0"/>
    <xf numFmtId="0" fontId="3" fillId="0" borderId="0" xfId="0" applyFont="1" applyAlignment="1">
      <alignment horizontal="center" vertical="center" wrapText="1"/>
    </xf>
    <xf numFmtId="0" fontId="4" fillId="0" borderId="0" xfId="0" applyFont="1" applyAlignment="1">
      <alignment vertical="center" wrapText="1"/>
    </xf>
    <xf numFmtId="0" fontId="3" fillId="0" borderId="0" xfId="0" applyFont="1" applyAlignment="1">
      <alignment vertical="center" wrapText="1"/>
    </xf>
    <xf numFmtId="49" fontId="6" fillId="4" borderId="1" xfId="2" applyNumberFormat="1" applyFont="1" applyFill="1" applyBorder="1" applyAlignment="1">
      <alignment horizontal="center" vertical="center" wrapText="1"/>
    </xf>
    <xf numFmtId="0" fontId="6" fillId="4" borderId="1" xfId="2" applyFont="1" applyFill="1" applyBorder="1" applyAlignment="1">
      <alignment horizontal="center" vertical="center" wrapText="1"/>
    </xf>
    <xf numFmtId="164" fontId="6" fillId="4" borderId="1" xfId="2" applyNumberFormat="1" applyFont="1" applyFill="1" applyBorder="1" applyAlignment="1">
      <alignment horizontal="center" vertical="center" wrapText="1"/>
    </xf>
    <xf numFmtId="165" fontId="6" fillId="4" borderId="1" xfId="2" applyNumberFormat="1" applyFont="1" applyFill="1" applyBorder="1" applyAlignment="1">
      <alignment horizontal="center" vertical="center" wrapText="1"/>
    </xf>
    <xf numFmtId="4" fontId="6" fillId="4" borderId="1" xfId="2" applyNumberFormat="1" applyFont="1" applyFill="1" applyBorder="1" applyAlignment="1">
      <alignment horizontal="center" vertical="center" wrapText="1"/>
    </xf>
    <xf numFmtId="166" fontId="6" fillId="4" borderId="1" xfId="2" applyNumberFormat="1" applyFont="1" applyFill="1" applyBorder="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166" fontId="3" fillId="0" borderId="1" xfId="0" applyNumberFormat="1" applyFont="1" applyBorder="1" applyAlignment="1">
      <alignment horizontal="right" vertical="center"/>
    </xf>
    <xf numFmtId="165" fontId="3" fillId="0" borderId="1" xfId="0" applyNumberFormat="1" applyFont="1" applyBorder="1" applyAlignment="1">
      <alignment horizontal="center" vertical="center" wrapText="1"/>
    </xf>
    <xf numFmtId="165" fontId="2" fillId="0" borderId="1" xfId="0" applyNumberFormat="1" applyFont="1" applyFill="1" applyBorder="1" applyAlignment="1">
      <alignment horizontal="center" vertical="center" wrapText="1"/>
    </xf>
    <xf numFmtId="166" fontId="2" fillId="0" borderId="1" xfId="0" applyNumberFormat="1"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6" fontId="3" fillId="0" borderId="1" xfId="0" applyNumberFormat="1" applyFont="1" applyBorder="1" applyAlignment="1">
      <alignment horizontal="right" vertical="center" wrapText="1"/>
    </xf>
    <xf numFmtId="0" fontId="3" fillId="0" borderId="1" xfId="0" applyFont="1" applyBorder="1" applyAlignment="1">
      <alignment horizontal="center" wrapText="1"/>
    </xf>
    <xf numFmtId="167" fontId="3" fillId="0" borderId="1" xfId="0" applyNumberFormat="1" applyFont="1" applyBorder="1" applyAlignment="1">
      <alignment horizontal="center" vertical="center" wrapText="1"/>
    </xf>
    <xf numFmtId="49"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166" fontId="3" fillId="5" borderId="1" xfId="0" applyNumberFormat="1" applyFont="1" applyFill="1" applyBorder="1" applyAlignment="1">
      <alignment horizontal="right" vertical="center" wrapText="1"/>
    </xf>
    <xf numFmtId="165" fontId="3" fillId="5" borderId="1" xfId="0" applyNumberFormat="1" applyFont="1" applyFill="1" applyBorder="1" applyAlignment="1">
      <alignment horizontal="center" vertical="center" wrapText="1"/>
    </xf>
    <xf numFmtId="166" fontId="2" fillId="5" borderId="1" xfId="0" applyNumberFormat="1" applyFont="1" applyFill="1" applyBorder="1" applyAlignment="1">
      <alignment vertical="center" wrapText="1"/>
    </xf>
    <xf numFmtId="0" fontId="3" fillId="5" borderId="1" xfId="0" applyFont="1" applyFill="1" applyBorder="1" applyAlignment="1">
      <alignment vertical="center" wrapText="1"/>
    </xf>
    <xf numFmtId="0" fontId="3" fillId="5" borderId="0" xfId="0" applyFont="1" applyFill="1" applyAlignment="1">
      <alignment vertical="center" wrapText="1"/>
    </xf>
    <xf numFmtId="0" fontId="0" fillId="5" borderId="0" xfId="0" applyFill="1"/>
    <xf numFmtId="44" fontId="3" fillId="0" borderId="1" xfId="1" applyFont="1" applyBorder="1" applyAlignment="1">
      <alignment horizontal="center" vertical="center" wrapText="1"/>
    </xf>
    <xf numFmtId="49" fontId="6" fillId="4" borderId="2" xfId="2" applyNumberFormat="1" applyFont="1" applyFill="1" applyBorder="1" applyAlignment="1">
      <alignment horizontal="center" vertical="center" wrapText="1"/>
    </xf>
    <xf numFmtId="0" fontId="6" fillId="4" borderId="2" xfId="2" applyFont="1" applyFill="1" applyBorder="1" applyAlignment="1">
      <alignment horizontal="center" vertical="center" wrapText="1"/>
    </xf>
    <xf numFmtId="164" fontId="6" fillId="4" borderId="2" xfId="2" applyNumberFormat="1" applyFont="1" applyFill="1" applyBorder="1" applyAlignment="1">
      <alignment horizontal="center" vertical="center" wrapText="1"/>
    </xf>
    <xf numFmtId="165" fontId="6" fillId="4" borderId="2" xfId="2" applyNumberFormat="1" applyFont="1" applyFill="1" applyBorder="1" applyAlignment="1">
      <alignment horizontal="center" vertical="center" wrapText="1"/>
    </xf>
    <xf numFmtId="4" fontId="6" fillId="4" borderId="2" xfId="2" applyNumberFormat="1" applyFont="1" applyFill="1" applyBorder="1" applyAlignment="1">
      <alignment horizontal="center" vertical="center" wrapText="1"/>
    </xf>
    <xf numFmtId="166" fontId="6" fillId="4" borderId="3" xfId="2" applyNumberFormat="1" applyFont="1" applyFill="1" applyBorder="1" applyAlignment="1">
      <alignment horizontal="center" vertical="center" wrapText="1"/>
    </xf>
    <xf numFmtId="49" fontId="6" fillId="5" borderId="2" xfId="2" applyNumberFormat="1" applyFont="1" applyFill="1" applyBorder="1" applyAlignment="1">
      <alignment horizontal="center" vertical="center" wrapText="1"/>
    </xf>
    <xf numFmtId="0" fontId="6" fillId="5" borderId="2" xfId="2" applyFont="1" applyFill="1" applyBorder="1" applyAlignment="1">
      <alignment horizontal="center" vertical="center" wrapText="1"/>
    </xf>
    <xf numFmtId="0" fontId="6" fillId="5" borderId="1" xfId="2" applyFont="1" applyFill="1" applyBorder="1" applyAlignment="1">
      <alignment horizontal="center" vertical="center" wrapText="1"/>
    </xf>
    <xf numFmtId="164" fontId="6" fillId="5" borderId="2" xfId="2" applyNumberFormat="1" applyFont="1" applyFill="1" applyBorder="1" applyAlignment="1">
      <alignment horizontal="center" vertical="center" wrapText="1"/>
    </xf>
    <xf numFmtId="165" fontId="6" fillId="5" borderId="2" xfId="2" applyNumberFormat="1" applyFont="1" applyFill="1" applyBorder="1" applyAlignment="1">
      <alignment horizontal="center" vertical="center" wrapText="1"/>
    </xf>
    <xf numFmtId="4" fontId="6" fillId="5" borderId="2" xfId="2" applyNumberFormat="1" applyFont="1" applyFill="1" applyBorder="1" applyAlignment="1">
      <alignment horizontal="center" vertical="center" wrapText="1"/>
    </xf>
    <xf numFmtId="166" fontId="6" fillId="5" borderId="3" xfId="2" applyNumberFormat="1" applyFont="1" applyFill="1" applyBorder="1" applyAlignment="1">
      <alignment horizontal="center" vertical="center" wrapText="1"/>
    </xf>
    <xf numFmtId="164" fontId="6" fillId="5" borderId="1" xfId="2" applyNumberFormat="1" applyFont="1" applyFill="1" applyBorder="1" applyAlignment="1">
      <alignment horizontal="center" vertical="center" wrapText="1"/>
    </xf>
    <xf numFmtId="0" fontId="3" fillId="5" borderId="0" xfId="0" applyFont="1" applyFill="1" applyAlignment="1">
      <alignment horizontal="center" vertical="center" wrapText="1"/>
    </xf>
    <xf numFmtId="168"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68"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166" fontId="2" fillId="0" borderId="1" xfId="0" applyNumberFormat="1"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Fill="1" applyAlignment="1">
      <alignment vertical="center" wrapText="1"/>
    </xf>
    <xf numFmtId="166" fontId="3" fillId="0" borderId="1" xfId="0" applyNumberFormat="1" applyFont="1" applyFill="1" applyBorder="1" applyAlignment="1">
      <alignment vertical="center" wrapText="1"/>
    </xf>
    <xf numFmtId="49" fontId="2" fillId="0" borderId="1" xfId="0" applyNumberFormat="1" applyFont="1" applyBorder="1" applyAlignment="1">
      <alignment horizontal="center" vertical="center"/>
    </xf>
    <xf numFmtId="0" fontId="3" fillId="0" borderId="1" xfId="0" applyFont="1" applyBorder="1" applyAlignment="1">
      <alignment vertical="center"/>
    </xf>
    <xf numFmtId="164" fontId="3" fillId="0" borderId="1" xfId="0" applyNumberFormat="1" applyFont="1" applyBorder="1" applyAlignment="1">
      <alignment horizontal="center" vertical="center"/>
    </xf>
    <xf numFmtId="164" fontId="2" fillId="0" borderId="1" xfId="0" applyNumberFormat="1" applyFont="1" applyBorder="1" applyAlignment="1">
      <alignment horizontal="right" vertical="center"/>
    </xf>
    <xf numFmtId="164" fontId="3" fillId="0" borderId="0" xfId="0" applyNumberFormat="1"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2"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6" fontId="2" fillId="0" borderId="0" xfId="0" applyNumberFormat="1" applyFont="1" applyAlignment="1">
      <alignment vertical="center" wrapText="1"/>
    </xf>
    <xf numFmtId="49" fontId="2" fillId="2" borderId="1" xfId="0" applyNumberFormat="1" applyFont="1" applyFill="1" applyBorder="1" applyAlignment="1">
      <alignment vertical="center" wrapText="1"/>
    </xf>
    <xf numFmtId="0" fontId="0" fillId="0" borderId="1" xfId="0" applyFill="1" applyBorder="1" applyAlignment="1"/>
    <xf numFmtId="49" fontId="2" fillId="3" borderId="1" xfId="0" applyNumberFormat="1" applyFont="1" applyFill="1" applyBorder="1" applyAlignment="1">
      <alignment vertical="center" wrapText="1"/>
    </xf>
    <xf numFmtId="0" fontId="0" fillId="5" borderId="1" xfId="0" applyFill="1" applyBorder="1" applyAlignment="1"/>
    <xf numFmtId="49" fontId="2" fillId="6" borderId="1" xfId="0" applyNumberFormat="1" applyFont="1" applyFill="1" applyBorder="1" applyAlignment="1">
      <alignment vertical="center" wrapText="1"/>
    </xf>
    <xf numFmtId="49" fontId="2" fillId="0" borderId="8"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3" fillId="0" borderId="8" xfId="0" applyFont="1" applyBorder="1" applyAlignment="1">
      <alignment horizontal="center" vertical="center" wrapText="1"/>
    </xf>
    <xf numFmtId="166" fontId="3" fillId="0" borderId="8" xfId="0" applyNumberFormat="1" applyFont="1" applyBorder="1" applyAlignment="1">
      <alignment horizontal="right" vertical="center" wrapText="1"/>
    </xf>
    <xf numFmtId="165" fontId="3" fillId="0" borderId="8" xfId="0" applyNumberFormat="1" applyFont="1" applyBorder="1" applyAlignment="1">
      <alignment horizontal="center" vertical="center" wrapText="1"/>
    </xf>
    <xf numFmtId="166" fontId="2" fillId="0" borderId="8" xfId="0" applyNumberFormat="1" applyFont="1" applyBorder="1" applyAlignment="1">
      <alignment vertical="center" wrapText="1"/>
    </xf>
    <xf numFmtId="0" fontId="3" fillId="0" borderId="8" xfId="0" applyFont="1" applyBorder="1" applyAlignment="1">
      <alignment vertical="center" wrapText="1"/>
    </xf>
    <xf numFmtId="0" fontId="0" fillId="0" borderId="12" xfId="0" applyFill="1" applyBorder="1" applyAlignment="1"/>
    <xf numFmtId="49" fontId="2" fillId="0" borderId="7"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3" fillId="0" borderId="7" xfId="0" applyFont="1" applyBorder="1" applyAlignment="1">
      <alignment horizontal="center" vertical="center" wrapText="1"/>
    </xf>
    <xf numFmtId="166" fontId="3" fillId="0" borderId="7" xfId="0" applyNumberFormat="1" applyFont="1" applyBorder="1" applyAlignment="1">
      <alignment horizontal="right" vertical="center" wrapText="1"/>
    </xf>
    <xf numFmtId="165" fontId="3" fillId="0" borderId="7" xfId="0" applyNumberFormat="1" applyFont="1" applyBorder="1" applyAlignment="1">
      <alignment horizontal="center" vertical="center" wrapText="1"/>
    </xf>
    <xf numFmtId="166" fontId="2" fillId="0" borderId="7" xfId="0" applyNumberFormat="1" applyFont="1" applyBorder="1" applyAlignment="1">
      <alignment vertical="center" wrapText="1"/>
    </xf>
    <xf numFmtId="0" fontId="3" fillId="0" borderId="7" xfId="0" applyFont="1" applyBorder="1" applyAlignment="1">
      <alignment vertical="center" wrapText="1"/>
    </xf>
    <xf numFmtId="49" fontId="2" fillId="0" borderId="12" xfId="0" applyNumberFormat="1" applyFont="1" applyBorder="1" applyAlignment="1">
      <alignment horizontal="center" vertical="center" wrapText="1"/>
    </xf>
    <xf numFmtId="0" fontId="2" fillId="0" borderId="12" xfId="0" applyFont="1" applyBorder="1" applyAlignment="1">
      <alignment horizontal="center" vertical="center" wrapText="1"/>
    </xf>
    <xf numFmtId="0" fontId="3" fillId="0" borderId="12" xfId="0" applyFont="1" applyBorder="1" applyAlignment="1">
      <alignment horizontal="center" vertical="center" wrapText="1"/>
    </xf>
    <xf numFmtId="44" fontId="3" fillId="0" borderId="12" xfId="1" applyFont="1" applyBorder="1" applyAlignment="1">
      <alignment horizontal="center" vertical="center" wrapText="1"/>
    </xf>
    <xf numFmtId="165" fontId="3" fillId="0" borderId="12" xfId="0" applyNumberFormat="1" applyFont="1" applyBorder="1" applyAlignment="1">
      <alignment horizontal="center" vertical="center" wrapText="1"/>
    </xf>
    <xf numFmtId="166" fontId="2" fillId="0" borderId="12" xfId="0" applyNumberFormat="1" applyFont="1" applyBorder="1" applyAlignment="1">
      <alignment vertical="center" wrapText="1"/>
    </xf>
    <xf numFmtId="0" fontId="3" fillId="0" borderId="12" xfId="0" applyFont="1" applyBorder="1" applyAlignment="1">
      <alignment vertical="center" wrapText="1"/>
    </xf>
    <xf numFmtId="0" fontId="0" fillId="5" borderId="7" xfId="0" applyFill="1" applyBorder="1" applyAlignment="1">
      <alignment horizontal="center"/>
    </xf>
    <xf numFmtId="0" fontId="0" fillId="5" borderId="7" xfId="0" applyFill="1" applyBorder="1" applyAlignment="1"/>
    <xf numFmtId="0" fontId="7" fillId="5" borderId="7" xfId="0" applyFont="1" applyFill="1" applyBorder="1" applyAlignment="1">
      <alignment horizontal="center"/>
    </xf>
    <xf numFmtId="0" fontId="0" fillId="5" borderId="13" xfId="0" applyFill="1" applyBorder="1" applyAlignment="1"/>
    <xf numFmtId="0" fontId="3" fillId="0" borderId="11" xfId="0" applyFont="1" applyBorder="1" applyAlignment="1">
      <alignment vertical="center" wrapText="1"/>
    </xf>
    <xf numFmtId="44" fontId="3" fillId="0" borderId="7" xfId="1" applyFont="1" applyBorder="1" applyAlignment="1">
      <alignment horizontal="center" vertical="center" wrapText="1"/>
    </xf>
    <xf numFmtId="49" fontId="7" fillId="5" borderId="7" xfId="0" applyNumberFormat="1" applyFont="1" applyFill="1" applyBorder="1" applyAlignment="1">
      <alignment horizontal="center"/>
    </xf>
    <xf numFmtId="0" fontId="10" fillId="0" borderId="0" xfId="0" applyFont="1" applyAlignment="1">
      <alignment horizontal="center" vertical="center"/>
    </xf>
    <xf numFmtId="0" fontId="11" fillId="0" borderId="0" xfId="0" applyFont="1" applyAlignment="1">
      <alignment vertical="center"/>
    </xf>
    <xf numFmtId="0" fontId="10" fillId="0" borderId="0" xfId="0" applyFont="1" applyAlignment="1">
      <alignment vertical="center"/>
    </xf>
    <xf numFmtId="0" fontId="2" fillId="5" borderId="8" xfId="0" applyFont="1" applyFill="1" applyBorder="1" applyAlignment="1">
      <alignment horizontal="center" vertical="center" wrapText="1"/>
    </xf>
    <xf numFmtId="0" fontId="9" fillId="0" borderId="7" xfId="0" applyFont="1" applyBorder="1" applyAlignment="1">
      <alignment horizontal="center" vertical="center" wrapText="1"/>
    </xf>
    <xf numFmtId="49" fontId="8" fillId="0" borderId="7" xfId="0" applyNumberFormat="1" applyFont="1" applyBorder="1" applyAlignment="1">
      <alignment horizontal="center" vertical="center"/>
    </xf>
    <xf numFmtId="0" fontId="8" fillId="0" borderId="7" xfId="0" applyFont="1" applyBorder="1" applyAlignment="1">
      <alignment horizontal="center" vertical="center"/>
    </xf>
    <xf numFmtId="0" fontId="10" fillId="0" borderId="7" xfId="0" applyFont="1" applyBorder="1" applyAlignment="1">
      <alignment vertical="center"/>
    </xf>
    <xf numFmtId="164" fontId="8" fillId="0" borderId="7" xfId="0" applyNumberFormat="1" applyFont="1" applyBorder="1" applyAlignment="1">
      <alignment horizontal="center" vertical="center"/>
    </xf>
    <xf numFmtId="169" fontId="8" fillId="0" borderId="7" xfId="0" applyNumberFormat="1" applyFont="1" applyBorder="1" applyAlignment="1">
      <alignment horizontal="center" vertical="center"/>
    </xf>
    <xf numFmtId="170" fontId="8" fillId="0" borderId="7" xfId="0" applyNumberFormat="1" applyFont="1" applyFill="1" applyBorder="1" applyAlignment="1">
      <alignment horizontal="center" vertical="center"/>
    </xf>
    <xf numFmtId="0" fontId="8" fillId="0" borderId="7" xfId="0" applyFont="1" applyFill="1" applyBorder="1" applyAlignment="1">
      <alignment horizontal="center" vertical="center" wrapText="1"/>
    </xf>
    <xf numFmtId="0" fontId="9" fillId="0" borderId="7" xfId="0" applyFont="1" applyFill="1" applyBorder="1" applyAlignment="1">
      <alignment horizontal="center" vertical="center" wrapText="1"/>
    </xf>
    <xf numFmtId="164" fontId="9" fillId="0" borderId="7" xfId="0" applyNumberFormat="1" applyFont="1" applyBorder="1" applyAlignment="1">
      <alignment horizontal="right" vertical="center"/>
    </xf>
    <xf numFmtId="164" fontId="10" fillId="0" borderId="7" xfId="0" applyNumberFormat="1" applyFont="1" applyBorder="1" applyAlignment="1">
      <alignment horizontal="center" vertical="center"/>
    </xf>
    <xf numFmtId="164" fontId="10" fillId="0" borderId="7" xfId="0" applyNumberFormat="1" applyFont="1" applyBorder="1" applyAlignment="1">
      <alignment vertical="center"/>
    </xf>
    <xf numFmtId="0" fontId="0" fillId="0" borderId="9" xfId="0" applyFill="1" applyBorder="1" applyAlignment="1">
      <alignment horizontal="center"/>
    </xf>
    <xf numFmtId="0" fontId="0" fillId="0" borderId="10" xfId="0" applyFill="1" applyBorder="1" applyAlignment="1">
      <alignment horizontal="center"/>
    </xf>
    <xf numFmtId="0" fontId="0" fillId="0" borderId="11" xfId="0" applyFill="1" applyBorder="1" applyAlignment="1">
      <alignment horizontal="center"/>
    </xf>
    <xf numFmtId="0" fontId="0" fillId="5" borderId="4" xfId="0" applyFill="1" applyBorder="1" applyAlignment="1">
      <alignment horizontal="center"/>
    </xf>
    <xf numFmtId="0" fontId="0" fillId="5" borderId="5" xfId="0" applyFill="1" applyBorder="1" applyAlignment="1">
      <alignment horizontal="center"/>
    </xf>
    <xf numFmtId="0" fontId="0" fillId="5" borderId="6" xfId="0" applyFill="1" applyBorder="1" applyAlignment="1">
      <alignment horizontal="center"/>
    </xf>
    <xf numFmtId="49" fontId="2" fillId="3" borderId="4" xfId="0" applyNumberFormat="1" applyFont="1" applyFill="1" applyBorder="1" applyAlignment="1">
      <alignment horizontal="center" vertical="center" wrapText="1"/>
    </xf>
    <xf numFmtId="49" fontId="2" fillId="3" borderId="5" xfId="0" applyNumberFormat="1" applyFont="1" applyFill="1" applyBorder="1" applyAlignment="1">
      <alignment horizontal="center" vertical="center" wrapText="1"/>
    </xf>
    <xf numFmtId="49" fontId="2" fillId="3" borderId="6"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0" fontId="0" fillId="0" borderId="4" xfId="0" applyFill="1" applyBorder="1" applyAlignment="1">
      <alignment horizontal="center"/>
    </xf>
    <xf numFmtId="0" fontId="0" fillId="0" borderId="5" xfId="0" applyFill="1" applyBorder="1" applyAlignment="1">
      <alignment horizontal="center"/>
    </xf>
    <xf numFmtId="0" fontId="0" fillId="0" borderId="6" xfId="0" applyFill="1" applyBorder="1" applyAlignment="1">
      <alignment horizontal="center"/>
    </xf>
    <xf numFmtId="49" fontId="2" fillId="6" borderId="4" xfId="0" applyNumberFormat="1" applyFont="1" applyFill="1" applyBorder="1" applyAlignment="1">
      <alignment horizontal="center" vertical="center" wrapText="1"/>
    </xf>
    <xf numFmtId="49" fontId="2" fillId="6" borderId="5" xfId="0" applyNumberFormat="1" applyFont="1" applyFill="1" applyBorder="1" applyAlignment="1">
      <alignment horizontal="center" vertical="center" wrapText="1"/>
    </xf>
    <xf numFmtId="49" fontId="2" fillId="6" borderId="6" xfId="0" applyNumberFormat="1" applyFont="1" applyFill="1" applyBorder="1" applyAlignment="1">
      <alignment horizontal="center" vertical="center" wrapText="1"/>
    </xf>
  </cellXfs>
  <cellStyles count="3">
    <cellStyle name="Excel_BuiltIn_Izlaz 1" xfId="2"/>
    <cellStyle name="Normalno"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I514"/>
  <sheetViews>
    <sheetView tabSelected="1" zoomScale="85" zoomScaleNormal="85" workbookViewId="0">
      <selection activeCell="B397" sqref="B397"/>
    </sheetView>
  </sheetViews>
  <sheetFormatPr defaultRowHeight="15" x14ac:dyDescent="0.25"/>
  <cols>
    <col min="1" max="1" width="12.140625" style="68" customWidth="1"/>
    <col min="2" max="2" width="53.42578125" style="10" customWidth="1"/>
    <col min="3" max="3" width="24.42578125" style="1" customWidth="1"/>
    <col min="4" max="4" width="24.140625" style="1" customWidth="1"/>
    <col min="5" max="5" width="30.28515625" style="1" customWidth="1"/>
    <col min="6" max="6" width="24.140625" style="1" customWidth="1"/>
    <col min="7" max="7" width="24.42578125" style="1" customWidth="1"/>
    <col min="8" max="8" width="18.5703125" style="69" customWidth="1"/>
    <col min="9" max="9" width="24" style="1" customWidth="1"/>
    <col min="10" max="10" width="39.5703125" style="10" customWidth="1"/>
    <col min="11" max="11" width="24.28515625" style="70" customWidth="1"/>
    <col min="12" max="12" width="24.28515625" style="3" customWidth="1"/>
    <col min="13" max="13" width="24.140625" style="3" customWidth="1"/>
    <col min="14" max="1023" width="12.140625" style="3" customWidth="1"/>
    <col min="1024" max="1024" width="10.28515625" customWidth="1"/>
  </cols>
  <sheetData>
    <row r="1" spans="1:17" ht="30" customHeight="1" x14ac:dyDescent="0.25">
      <c r="A1" s="130" t="s">
        <v>0</v>
      </c>
      <c r="B1" s="131"/>
      <c r="C1" s="131"/>
      <c r="D1" s="131"/>
      <c r="E1" s="131"/>
      <c r="F1" s="131"/>
      <c r="G1" s="131"/>
      <c r="H1" s="131"/>
      <c r="I1" s="131"/>
      <c r="J1" s="131"/>
      <c r="K1" s="132"/>
      <c r="L1" s="71"/>
      <c r="M1" s="71"/>
      <c r="N1" s="1"/>
      <c r="O1" s="1"/>
      <c r="P1" s="1"/>
      <c r="Q1" s="2"/>
    </row>
    <row r="2" spans="1:17" x14ac:dyDescent="0.25">
      <c r="A2" s="133"/>
      <c r="B2" s="134"/>
      <c r="C2" s="134"/>
      <c r="D2" s="134"/>
      <c r="E2" s="134"/>
      <c r="F2" s="134"/>
      <c r="G2" s="134"/>
      <c r="H2" s="134"/>
      <c r="I2" s="134"/>
      <c r="J2" s="134"/>
      <c r="K2" s="135"/>
      <c r="L2" s="72"/>
      <c r="M2" s="72"/>
      <c r="N2" s="1"/>
      <c r="O2" s="1"/>
      <c r="P2" s="1"/>
      <c r="Q2" s="2"/>
    </row>
    <row r="3" spans="1:17" s="1" customFormat="1" ht="57.75" customHeight="1" x14ac:dyDescent="0.25">
      <c r="A3" s="4" t="s">
        <v>1</v>
      </c>
      <c r="B3" s="5" t="s">
        <v>2</v>
      </c>
      <c r="C3" s="5" t="s">
        <v>3</v>
      </c>
      <c r="D3" s="5" t="s">
        <v>4</v>
      </c>
      <c r="E3" s="5" t="s">
        <v>5</v>
      </c>
      <c r="F3" s="6" t="s">
        <v>6</v>
      </c>
      <c r="G3" s="6" t="s">
        <v>7</v>
      </c>
      <c r="H3" s="7" t="s">
        <v>8</v>
      </c>
      <c r="I3" s="7" t="s">
        <v>9</v>
      </c>
      <c r="J3" s="8" t="s">
        <v>10</v>
      </c>
      <c r="K3" s="9" t="s">
        <v>11</v>
      </c>
      <c r="L3" s="6" t="s">
        <v>12</v>
      </c>
      <c r="M3" s="6" t="s">
        <v>13</v>
      </c>
      <c r="N3" s="10"/>
      <c r="O3" s="10"/>
      <c r="P3" s="10"/>
      <c r="Q3" s="11"/>
    </row>
    <row r="4" spans="1:17" x14ac:dyDescent="0.25">
      <c r="A4" s="124"/>
      <c r="B4" s="125"/>
      <c r="C4" s="125"/>
      <c r="D4" s="125"/>
      <c r="E4" s="125"/>
      <c r="F4" s="125"/>
      <c r="G4" s="125"/>
      <c r="H4" s="125"/>
      <c r="I4" s="125"/>
      <c r="J4" s="125"/>
      <c r="K4" s="126"/>
      <c r="L4" s="74"/>
      <c r="M4" s="74"/>
      <c r="N4" s="10"/>
      <c r="O4" s="10"/>
      <c r="P4" s="10"/>
      <c r="Q4" s="2"/>
    </row>
    <row r="5" spans="1:17" x14ac:dyDescent="0.25">
      <c r="A5" s="127" t="s">
        <v>14</v>
      </c>
      <c r="B5" s="128"/>
      <c r="C5" s="128"/>
      <c r="D5" s="128"/>
      <c r="E5" s="128"/>
      <c r="F5" s="128"/>
      <c r="G5" s="128"/>
      <c r="H5" s="128"/>
      <c r="I5" s="128"/>
      <c r="J5" s="128"/>
      <c r="K5" s="129"/>
      <c r="L5" s="73"/>
      <c r="M5" s="73"/>
    </row>
    <row r="6" spans="1:17" x14ac:dyDescent="0.25">
      <c r="A6" s="124"/>
      <c r="B6" s="125"/>
      <c r="C6" s="125"/>
      <c r="D6" s="125"/>
      <c r="E6" s="125"/>
      <c r="F6" s="125"/>
      <c r="G6" s="125"/>
      <c r="H6" s="125"/>
      <c r="I6" s="125"/>
      <c r="J6" s="125"/>
      <c r="K6" s="126"/>
      <c r="L6" s="74"/>
      <c r="M6" s="74"/>
    </row>
    <row r="7" spans="1:17" x14ac:dyDescent="0.25">
      <c r="A7" s="12" t="s">
        <v>15</v>
      </c>
      <c r="B7" s="13" t="s">
        <v>16</v>
      </c>
      <c r="C7" s="14" t="s">
        <v>17</v>
      </c>
      <c r="D7" s="15" t="s">
        <v>18</v>
      </c>
      <c r="E7" s="14" t="s">
        <v>19</v>
      </c>
      <c r="F7" s="16">
        <v>770000</v>
      </c>
      <c r="G7" s="16">
        <v>962500</v>
      </c>
      <c r="H7" s="17">
        <v>43472</v>
      </c>
      <c r="I7" s="17" t="s">
        <v>20</v>
      </c>
      <c r="J7" s="18" t="s">
        <v>21</v>
      </c>
      <c r="K7" s="19">
        <v>971272.27</v>
      </c>
      <c r="L7" s="20"/>
      <c r="M7" s="20"/>
    </row>
    <row r="8" spans="1:17" x14ac:dyDescent="0.25">
      <c r="A8" s="12" t="s">
        <v>22</v>
      </c>
      <c r="B8" s="13" t="s">
        <v>23</v>
      </c>
      <c r="C8" s="21" t="s">
        <v>24</v>
      </c>
      <c r="D8" s="21" t="s">
        <v>25</v>
      </c>
      <c r="E8" s="21" t="s">
        <v>19</v>
      </c>
      <c r="F8" s="22">
        <v>570000</v>
      </c>
      <c r="G8" s="22">
        <v>712500</v>
      </c>
      <c r="H8" s="17">
        <v>43502</v>
      </c>
      <c r="I8" s="21" t="s">
        <v>26</v>
      </c>
      <c r="J8" s="13" t="s">
        <v>27</v>
      </c>
      <c r="K8" s="19">
        <v>452250</v>
      </c>
      <c r="L8" s="20"/>
      <c r="M8" s="20"/>
    </row>
    <row r="9" spans="1:17" x14ac:dyDescent="0.25">
      <c r="A9" s="12" t="s">
        <v>28</v>
      </c>
      <c r="B9" s="13" t="s">
        <v>29</v>
      </c>
      <c r="C9" s="21" t="s">
        <v>30</v>
      </c>
      <c r="D9" s="21" t="s">
        <v>31</v>
      </c>
      <c r="E9" s="21" t="s">
        <v>19</v>
      </c>
      <c r="F9" s="22">
        <v>3290000</v>
      </c>
      <c r="G9" s="22">
        <v>3454500</v>
      </c>
      <c r="H9" s="17"/>
      <c r="I9" s="21"/>
      <c r="J9" s="13"/>
      <c r="K9" s="19"/>
      <c r="L9" s="20"/>
      <c r="M9" s="20"/>
    </row>
    <row r="10" spans="1:17" x14ac:dyDescent="0.25">
      <c r="A10" s="12" t="s">
        <v>32</v>
      </c>
      <c r="B10" s="13" t="s">
        <v>33</v>
      </c>
      <c r="C10" s="21"/>
      <c r="D10" s="21"/>
      <c r="E10" s="21"/>
      <c r="F10" s="22"/>
      <c r="G10" s="22"/>
      <c r="H10" s="17">
        <v>43521</v>
      </c>
      <c r="I10" s="17" t="s">
        <v>20</v>
      </c>
      <c r="J10" s="13" t="s">
        <v>34</v>
      </c>
      <c r="K10" s="19">
        <v>25987.5</v>
      </c>
      <c r="L10" s="20"/>
      <c r="M10" s="20"/>
    </row>
    <row r="11" spans="1:17" x14ac:dyDescent="0.25">
      <c r="A11" s="12" t="s">
        <v>35</v>
      </c>
      <c r="B11" s="13" t="s">
        <v>36</v>
      </c>
      <c r="C11" s="21"/>
      <c r="D11" s="21"/>
      <c r="E11" s="21"/>
      <c r="F11" s="22"/>
      <c r="G11" s="22"/>
      <c r="H11" s="17">
        <v>43521</v>
      </c>
      <c r="I11" s="17" t="s">
        <v>20</v>
      </c>
      <c r="J11" s="13" t="s">
        <v>37</v>
      </c>
      <c r="K11" s="19">
        <v>224308.49</v>
      </c>
      <c r="L11" s="20"/>
      <c r="M11" s="20"/>
    </row>
    <row r="12" spans="1:17" x14ac:dyDescent="0.25">
      <c r="A12" s="12" t="s">
        <v>38</v>
      </c>
      <c r="B12" s="13" t="s">
        <v>39</v>
      </c>
      <c r="C12" s="21"/>
      <c r="D12" s="21"/>
      <c r="E12" s="21"/>
      <c r="F12" s="22"/>
      <c r="G12" s="22"/>
      <c r="H12" s="17">
        <v>43521</v>
      </c>
      <c r="I12" s="17" t="s">
        <v>20</v>
      </c>
      <c r="J12" s="13" t="s">
        <v>40</v>
      </c>
      <c r="K12" s="19">
        <v>405072.3</v>
      </c>
      <c r="L12" s="20"/>
      <c r="M12" s="20"/>
    </row>
    <row r="13" spans="1:17" x14ac:dyDescent="0.25">
      <c r="A13" s="12" t="s">
        <v>41</v>
      </c>
      <c r="B13" s="13" t="s">
        <v>42</v>
      </c>
      <c r="C13" s="21"/>
      <c r="D13" s="21"/>
      <c r="E13" s="21"/>
      <c r="F13" s="22"/>
      <c r="G13" s="22"/>
      <c r="H13" s="17">
        <v>43521</v>
      </c>
      <c r="I13" s="17" t="s">
        <v>20</v>
      </c>
      <c r="J13" s="13" t="s">
        <v>40</v>
      </c>
      <c r="K13" s="19">
        <v>1787863.39</v>
      </c>
      <c r="L13" s="20"/>
      <c r="M13" s="20"/>
    </row>
    <row r="14" spans="1:17" x14ac:dyDescent="0.25">
      <c r="A14" s="12" t="s">
        <v>43</v>
      </c>
      <c r="B14" s="13" t="s">
        <v>44</v>
      </c>
      <c r="C14" s="21"/>
      <c r="D14" s="21"/>
      <c r="E14" s="21"/>
      <c r="F14" s="22"/>
      <c r="G14" s="22"/>
      <c r="H14" s="17">
        <v>43521</v>
      </c>
      <c r="I14" s="17" t="s">
        <v>20</v>
      </c>
      <c r="J14" s="13" t="s">
        <v>45</v>
      </c>
      <c r="K14" s="19">
        <v>114063.75</v>
      </c>
      <c r="L14" s="20"/>
      <c r="M14" s="20"/>
    </row>
    <row r="15" spans="1:17" x14ac:dyDescent="0.25">
      <c r="A15" s="12" t="s">
        <v>46</v>
      </c>
      <c r="B15" s="13" t="s">
        <v>47</v>
      </c>
      <c r="C15" s="21"/>
      <c r="D15" s="21"/>
      <c r="E15" s="21"/>
      <c r="F15" s="22"/>
      <c r="G15" s="22"/>
      <c r="H15" s="17">
        <v>43521</v>
      </c>
      <c r="I15" s="17" t="s">
        <v>20</v>
      </c>
      <c r="J15" s="13" t="s">
        <v>48</v>
      </c>
      <c r="K15" s="19">
        <v>237778.51</v>
      </c>
      <c r="L15" s="20"/>
      <c r="M15" s="20"/>
    </row>
    <row r="16" spans="1:17" x14ac:dyDescent="0.25">
      <c r="A16" s="12" t="s">
        <v>49</v>
      </c>
      <c r="B16" s="13" t="s">
        <v>50</v>
      </c>
      <c r="C16" s="21" t="s">
        <v>51</v>
      </c>
      <c r="D16" s="21" t="s">
        <v>52</v>
      </c>
      <c r="E16" s="21" t="s">
        <v>19</v>
      </c>
      <c r="F16" s="22">
        <v>3427825</v>
      </c>
      <c r="G16" s="22">
        <v>4284781.25</v>
      </c>
      <c r="H16" s="17">
        <v>43515</v>
      </c>
      <c r="I16" s="21" t="s">
        <v>53</v>
      </c>
      <c r="J16" s="13" t="s">
        <v>54</v>
      </c>
      <c r="K16" s="19">
        <v>4050937.5</v>
      </c>
      <c r="L16" s="20"/>
      <c r="M16" s="20"/>
    </row>
    <row r="17" spans="1:13" x14ac:dyDescent="0.25">
      <c r="A17" s="12" t="s">
        <v>55</v>
      </c>
      <c r="B17" s="13" t="s">
        <v>56</v>
      </c>
      <c r="C17" s="21" t="s">
        <v>57</v>
      </c>
      <c r="D17" s="21" t="s">
        <v>58</v>
      </c>
      <c r="E17" s="21" t="s">
        <v>19</v>
      </c>
      <c r="F17" s="22">
        <f>SUM(F18:F26)</f>
        <v>1280000</v>
      </c>
      <c r="G17" s="22">
        <f>SUM(G18:G26)</f>
        <v>1600000</v>
      </c>
      <c r="H17" s="17">
        <v>43525</v>
      </c>
      <c r="I17" s="21" t="s">
        <v>26</v>
      </c>
      <c r="J17" s="13"/>
      <c r="K17" s="19"/>
      <c r="L17" s="20"/>
      <c r="M17" s="20"/>
    </row>
    <row r="18" spans="1:13" x14ac:dyDescent="0.25">
      <c r="A18" s="12" t="s">
        <v>59</v>
      </c>
      <c r="B18" s="13" t="s">
        <v>60</v>
      </c>
      <c r="C18" s="21"/>
      <c r="D18" s="21"/>
      <c r="E18" s="21"/>
      <c r="F18" s="22">
        <v>220000</v>
      </c>
      <c r="G18" s="22">
        <v>275000</v>
      </c>
      <c r="H18" s="17">
        <v>43525</v>
      </c>
      <c r="I18" s="21" t="s">
        <v>26</v>
      </c>
      <c r="J18" s="13" t="s">
        <v>61</v>
      </c>
      <c r="K18" s="19">
        <v>242790</v>
      </c>
      <c r="L18" s="20"/>
      <c r="M18" s="20"/>
    </row>
    <row r="19" spans="1:13" x14ac:dyDescent="0.25">
      <c r="A19" s="12" t="s">
        <v>62</v>
      </c>
      <c r="B19" s="13" t="s">
        <v>63</v>
      </c>
      <c r="C19" s="21"/>
      <c r="D19" s="21"/>
      <c r="E19" s="21"/>
      <c r="F19" s="22">
        <v>330000</v>
      </c>
      <c r="G19" s="22">
        <v>412500</v>
      </c>
      <c r="H19" s="17">
        <v>43525</v>
      </c>
      <c r="I19" s="21" t="s">
        <v>26</v>
      </c>
      <c r="J19" s="13" t="s">
        <v>37</v>
      </c>
      <c r="K19" s="19">
        <v>463151.21</v>
      </c>
      <c r="L19" s="20"/>
      <c r="M19" s="20"/>
    </row>
    <row r="20" spans="1:13" x14ac:dyDescent="0.25">
      <c r="A20" s="12" t="s">
        <v>64</v>
      </c>
      <c r="B20" s="13" t="s">
        <v>65</v>
      </c>
      <c r="C20" s="21"/>
      <c r="D20" s="21"/>
      <c r="E20" s="21"/>
      <c r="F20" s="22">
        <v>60000</v>
      </c>
      <c r="G20" s="22">
        <v>75000</v>
      </c>
      <c r="H20" s="17">
        <v>43525</v>
      </c>
      <c r="I20" s="21" t="s">
        <v>26</v>
      </c>
      <c r="J20" s="13" t="s">
        <v>37</v>
      </c>
      <c r="K20" s="19">
        <v>34687.5</v>
      </c>
      <c r="L20" s="20"/>
      <c r="M20" s="20"/>
    </row>
    <row r="21" spans="1:13" x14ac:dyDescent="0.25">
      <c r="A21" s="12" t="s">
        <v>66</v>
      </c>
      <c r="B21" s="13" t="s">
        <v>67</v>
      </c>
      <c r="C21" s="21"/>
      <c r="D21" s="21"/>
      <c r="E21" s="21"/>
      <c r="F21" s="22">
        <v>35000</v>
      </c>
      <c r="G21" s="22">
        <v>43750</v>
      </c>
      <c r="H21" s="17">
        <v>43525</v>
      </c>
      <c r="I21" s="21" t="s">
        <v>26</v>
      </c>
      <c r="J21" s="13" t="s">
        <v>37</v>
      </c>
      <c r="K21" s="19">
        <v>31683.75</v>
      </c>
      <c r="L21" s="20"/>
      <c r="M21" s="20"/>
    </row>
    <row r="22" spans="1:13" x14ac:dyDescent="0.25">
      <c r="A22" s="12" t="s">
        <v>68</v>
      </c>
      <c r="B22" s="13" t="s">
        <v>69</v>
      </c>
      <c r="C22" s="21"/>
      <c r="D22" s="21"/>
      <c r="E22" s="21"/>
      <c r="F22" s="22">
        <v>30000</v>
      </c>
      <c r="G22" s="22">
        <v>37500</v>
      </c>
      <c r="H22" s="17">
        <v>43525</v>
      </c>
      <c r="I22" s="21" t="s">
        <v>26</v>
      </c>
      <c r="J22" s="13" t="s">
        <v>37</v>
      </c>
      <c r="K22" s="19">
        <v>15569</v>
      </c>
      <c r="L22" s="20"/>
      <c r="M22" s="20"/>
    </row>
    <row r="23" spans="1:13" x14ac:dyDescent="0.25">
      <c r="A23" s="12" t="s">
        <v>70</v>
      </c>
      <c r="B23" s="13" t="s">
        <v>71</v>
      </c>
      <c r="C23" s="21"/>
      <c r="D23" s="21"/>
      <c r="E23" s="21"/>
      <c r="F23" s="22">
        <v>45000</v>
      </c>
      <c r="G23" s="22">
        <v>56250</v>
      </c>
      <c r="H23" s="17">
        <v>43525</v>
      </c>
      <c r="I23" s="21" t="s">
        <v>26</v>
      </c>
      <c r="J23" s="13" t="s">
        <v>37</v>
      </c>
      <c r="K23" s="19">
        <v>35487.5</v>
      </c>
      <c r="L23" s="20"/>
      <c r="M23" s="20"/>
    </row>
    <row r="24" spans="1:13" x14ac:dyDescent="0.25">
      <c r="A24" s="12" t="s">
        <v>72</v>
      </c>
      <c r="B24" s="13" t="s">
        <v>73</v>
      </c>
      <c r="C24" s="21"/>
      <c r="D24" s="21"/>
      <c r="E24" s="21"/>
      <c r="F24" s="22">
        <v>470000</v>
      </c>
      <c r="G24" s="22">
        <v>587500</v>
      </c>
      <c r="H24" s="17">
        <v>43525</v>
      </c>
      <c r="I24" s="21" t="s">
        <v>26</v>
      </c>
      <c r="J24" s="13" t="s">
        <v>74</v>
      </c>
      <c r="K24" s="19">
        <v>568317</v>
      </c>
      <c r="L24" s="20"/>
      <c r="M24" s="20"/>
    </row>
    <row r="25" spans="1:13" x14ac:dyDescent="0.25">
      <c r="A25" s="12" t="s">
        <v>75</v>
      </c>
      <c r="B25" s="13" t="s">
        <v>76</v>
      </c>
      <c r="C25" s="21"/>
      <c r="D25" s="21"/>
      <c r="E25" s="21"/>
      <c r="F25" s="22">
        <v>20000</v>
      </c>
      <c r="G25" s="22">
        <v>25000</v>
      </c>
      <c r="H25" s="17">
        <v>43525</v>
      </c>
      <c r="I25" s="21" t="s">
        <v>26</v>
      </c>
      <c r="J25" s="13" t="s">
        <v>74</v>
      </c>
      <c r="K25" s="19">
        <v>21377.5</v>
      </c>
      <c r="L25" s="20"/>
      <c r="M25" s="20"/>
    </row>
    <row r="26" spans="1:13" x14ac:dyDescent="0.25">
      <c r="A26" s="12" t="s">
        <v>77</v>
      </c>
      <c r="B26" s="13" t="s">
        <v>78</v>
      </c>
      <c r="C26" s="21"/>
      <c r="D26" s="21"/>
      <c r="E26" s="21"/>
      <c r="F26" s="22">
        <v>70000</v>
      </c>
      <c r="G26" s="22">
        <v>87500</v>
      </c>
      <c r="H26" s="17">
        <v>43525</v>
      </c>
      <c r="I26" s="21" t="s">
        <v>26</v>
      </c>
      <c r="J26" s="13" t="s">
        <v>79</v>
      </c>
      <c r="K26" s="19">
        <v>444492</v>
      </c>
      <c r="L26" s="20"/>
      <c r="M26" s="20"/>
    </row>
    <row r="27" spans="1:13" x14ac:dyDescent="0.25">
      <c r="A27" s="12" t="s">
        <v>80</v>
      </c>
      <c r="B27" s="13" t="s">
        <v>81</v>
      </c>
      <c r="C27" s="21" t="s">
        <v>82</v>
      </c>
      <c r="D27" s="23" t="s">
        <v>83</v>
      </c>
      <c r="E27" s="21" t="s">
        <v>19</v>
      </c>
      <c r="F27" s="22">
        <f>SUM(F28:F31)</f>
        <v>200000</v>
      </c>
      <c r="G27" s="22">
        <f>SUM(G28:G31)</f>
        <v>250000</v>
      </c>
      <c r="H27" s="17">
        <v>43524</v>
      </c>
      <c r="I27" s="21" t="s">
        <v>20</v>
      </c>
      <c r="J27" s="13"/>
      <c r="K27" s="19"/>
      <c r="L27" s="20"/>
      <c r="M27" s="20"/>
    </row>
    <row r="28" spans="1:13" x14ac:dyDescent="0.25">
      <c r="A28" s="12" t="s">
        <v>84</v>
      </c>
      <c r="B28" s="13" t="s">
        <v>85</v>
      </c>
      <c r="C28" s="21"/>
      <c r="D28" s="23"/>
      <c r="E28" s="21"/>
      <c r="F28" s="22">
        <v>85000</v>
      </c>
      <c r="G28" s="22">
        <v>106250</v>
      </c>
      <c r="H28" s="17">
        <v>43524</v>
      </c>
      <c r="I28" s="21" t="s">
        <v>20</v>
      </c>
      <c r="J28" s="13" t="s">
        <v>86</v>
      </c>
      <c r="K28" s="19">
        <v>101693.75</v>
      </c>
      <c r="L28" s="20"/>
      <c r="M28" s="20"/>
    </row>
    <row r="29" spans="1:13" x14ac:dyDescent="0.25">
      <c r="A29" s="12" t="s">
        <v>87</v>
      </c>
      <c r="B29" s="13" t="s">
        <v>88</v>
      </c>
      <c r="C29" s="21"/>
      <c r="D29" s="23"/>
      <c r="E29" s="21"/>
      <c r="F29" s="22">
        <v>20000</v>
      </c>
      <c r="G29" s="22">
        <v>25000</v>
      </c>
      <c r="H29" s="17">
        <v>43524</v>
      </c>
      <c r="I29" s="21" t="s">
        <v>20</v>
      </c>
      <c r="J29" s="13" t="s">
        <v>86</v>
      </c>
      <c r="K29" s="19">
        <v>27518.75</v>
      </c>
      <c r="L29" s="20"/>
      <c r="M29" s="20"/>
    </row>
    <row r="30" spans="1:13" x14ac:dyDescent="0.25">
      <c r="A30" s="12" t="s">
        <v>89</v>
      </c>
      <c r="B30" s="13" t="s">
        <v>90</v>
      </c>
      <c r="C30" s="21"/>
      <c r="D30" s="23"/>
      <c r="E30" s="21"/>
      <c r="F30" s="22">
        <v>63000</v>
      </c>
      <c r="G30" s="22">
        <v>78750</v>
      </c>
      <c r="H30" s="17">
        <v>43521</v>
      </c>
      <c r="I30" s="21" t="s">
        <v>20</v>
      </c>
      <c r="J30" s="13" t="s">
        <v>91</v>
      </c>
      <c r="K30" s="19">
        <v>69063</v>
      </c>
      <c r="L30" s="20"/>
      <c r="M30" s="20"/>
    </row>
    <row r="31" spans="1:13" x14ac:dyDescent="0.25">
      <c r="A31" s="12" t="s">
        <v>92</v>
      </c>
      <c r="B31" s="13" t="s">
        <v>93</v>
      </c>
      <c r="C31" s="21"/>
      <c r="D31" s="23"/>
      <c r="E31" s="21"/>
      <c r="F31" s="22">
        <v>32000</v>
      </c>
      <c r="G31" s="22">
        <v>40000</v>
      </c>
      <c r="H31" s="17">
        <v>43521</v>
      </c>
      <c r="I31" s="21" t="s">
        <v>20</v>
      </c>
      <c r="J31" s="13" t="s">
        <v>91</v>
      </c>
      <c r="K31" s="19">
        <v>30187.5</v>
      </c>
      <c r="L31" s="20"/>
      <c r="M31" s="20"/>
    </row>
    <row r="32" spans="1:13" x14ac:dyDescent="0.25">
      <c r="A32" s="12" t="s">
        <v>94</v>
      </c>
      <c r="B32" s="13" t="s">
        <v>95</v>
      </c>
      <c r="C32" s="21" t="s">
        <v>96</v>
      </c>
      <c r="D32" s="21" t="s">
        <v>97</v>
      </c>
      <c r="E32" s="21" t="s">
        <v>19</v>
      </c>
      <c r="F32" s="22">
        <f>F33+F34+F35</f>
        <v>827263.45</v>
      </c>
      <c r="G32" s="22">
        <f>G33+G34+G35</f>
        <v>1034079.3200000001</v>
      </c>
      <c r="H32" s="17"/>
      <c r="I32" s="21"/>
      <c r="J32" s="13"/>
      <c r="K32" s="19"/>
      <c r="L32" s="20"/>
      <c r="M32" s="20"/>
    </row>
    <row r="33" spans="1:13" x14ac:dyDescent="0.25">
      <c r="A33" s="12" t="s">
        <v>98</v>
      </c>
      <c r="B33" s="13" t="s">
        <v>99</v>
      </c>
      <c r="C33" s="21"/>
      <c r="D33" s="21"/>
      <c r="E33" s="21"/>
      <c r="F33" s="22">
        <v>416405.41</v>
      </c>
      <c r="G33" s="22">
        <v>520506.76</v>
      </c>
      <c r="H33" s="17">
        <v>43522</v>
      </c>
      <c r="I33" s="21" t="s">
        <v>100</v>
      </c>
      <c r="J33" s="13" t="s">
        <v>101</v>
      </c>
      <c r="K33" s="19">
        <v>375000</v>
      </c>
      <c r="L33" s="20"/>
      <c r="M33" s="20"/>
    </row>
    <row r="34" spans="1:13" x14ac:dyDescent="0.25">
      <c r="A34" s="12" t="s">
        <v>102</v>
      </c>
      <c r="B34" s="13" t="s">
        <v>103</v>
      </c>
      <c r="C34" s="21"/>
      <c r="D34" s="21"/>
      <c r="E34" s="21"/>
      <c r="F34" s="22">
        <v>111091.38</v>
      </c>
      <c r="G34" s="22">
        <v>138864.23000000001</v>
      </c>
      <c r="H34" s="17">
        <v>43525</v>
      </c>
      <c r="I34" s="21" t="s">
        <v>100</v>
      </c>
      <c r="J34" s="13" t="s">
        <v>104</v>
      </c>
      <c r="K34" s="19">
        <v>93862.5</v>
      </c>
      <c r="L34" s="20"/>
      <c r="M34" s="20"/>
    </row>
    <row r="35" spans="1:13" x14ac:dyDescent="0.25">
      <c r="A35" s="12" t="s">
        <v>105</v>
      </c>
      <c r="B35" s="13" t="s">
        <v>106</v>
      </c>
      <c r="C35" s="21"/>
      <c r="D35" s="21"/>
      <c r="E35" s="21"/>
      <c r="F35" s="22">
        <v>299766.65999999997</v>
      </c>
      <c r="G35" s="22">
        <v>374708.33</v>
      </c>
      <c r="H35" s="17">
        <v>43529</v>
      </c>
      <c r="I35" s="21" t="s">
        <v>100</v>
      </c>
      <c r="J35" s="13" t="s">
        <v>107</v>
      </c>
      <c r="K35" s="19">
        <v>269317.5</v>
      </c>
      <c r="L35" s="20"/>
      <c r="M35" s="20"/>
    </row>
    <row r="36" spans="1:13" x14ac:dyDescent="0.25">
      <c r="A36" s="12" t="s">
        <v>108</v>
      </c>
      <c r="B36" s="13" t="s">
        <v>109</v>
      </c>
      <c r="C36" s="21" t="s">
        <v>110</v>
      </c>
      <c r="D36" s="21"/>
      <c r="E36" s="21" t="s">
        <v>19</v>
      </c>
      <c r="F36" s="22">
        <f>F37+F38</f>
        <v>1270517.74</v>
      </c>
      <c r="G36" s="22">
        <f>G37+G38</f>
        <v>1588147.18</v>
      </c>
      <c r="H36" s="17"/>
      <c r="I36" s="21"/>
      <c r="J36" s="13"/>
      <c r="K36" s="19"/>
      <c r="L36" s="20"/>
      <c r="M36" s="20"/>
    </row>
    <row r="37" spans="1:13" x14ac:dyDescent="0.25">
      <c r="A37" s="12" t="s">
        <v>111</v>
      </c>
      <c r="B37" s="13" t="s">
        <v>112</v>
      </c>
      <c r="C37" s="21"/>
      <c r="D37" s="21"/>
      <c r="E37" s="21"/>
      <c r="F37" s="22">
        <v>290000</v>
      </c>
      <c r="G37" s="22">
        <v>362500</v>
      </c>
      <c r="H37" s="17">
        <v>43531</v>
      </c>
      <c r="I37" s="21" t="s">
        <v>20</v>
      </c>
      <c r="J37" s="13" t="s">
        <v>113</v>
      </c>
      <c r="K37" s="19">
        <v>84683.5</v>
      </c>
      <c r="L37" s="20"/>
      <c r="M37" s="20"/>
    </row>
    <row r="38" spans="1:13" x14ac:dyDescent="0.25">
      <c r="A38" s="12" t="s">
        <v>114</v>
      </c>
      <c r="B38" s="13" t="s">
        <v>115</v>
      </c>
      <c r="C38" s="21"/>
      <c r="D38" s="21"/>
      <c r="E38" s="21"/>
      <c r="F38" s="22">
        <v>980517.74</v>
      </c>
      <c r="G38" s="22">
        <v>1225647.18</v>
      </c>
      <c r="H38" s="17">
        <v>43531</v>
      </c>
      <c r="I38" s="21" t="s">
        <v>20</v>
      </c>
      <c r="J38" s="13" t="s">
        <v>34</v>
      </c>
      <c r="K38" s="19">
        <v>714461</v>
      </c>
      <c r="L38" s="20"/>
      <c r="M38" s="20"/>
    </row>
    <row r="39" spans="1:13" x14ac:dyDescent="0.25">
      <c r="A39" s="12" t="s">
        <v>116</v>
      </c>
      <c r="B39" s="13" t="s">
        <v>117</v>
      </c>
      <c r="C39" s="21" t="s">
        <v>118</v>
      </c>
      <c r="D39" s="21" t="s">
        <v>119</v>
      </c>
      <c r="E39" s="21" t="s">
        <v>19</v>
      </c>
      <c r="F39" s="22">
        <f>SUM(F40:F41)</f>
        <v>4280000</v>
      </c>
      <c r="G39" s="22">
        <f>G40+G41</f>
        <v>5350000</v>
      </c>
      <c r="H39" s="17"/>
      <c r="I39" s="21"/>
      <c r="J39" s="13"/>
      <c r="K39" s="19"/>
      <c r="L39" s="20"/>
      <c r="M39" s="20"/>
    </row>
    <row r="40" spans="1:13" x14ac:dyDescent="0.25">
      <c r="A40" s="12" t="s">
        <v>120</v>
      </c>
      <c r="B40" s="13" t="s">
        <v>63</v>
      </c>
      <c r="C40" s="21"/>
      <c r="D40" s="21"/>
      <c r="E40" s="21"/>
      <c r="F40" s="22">
        <v>1480000</v>
      </c>
      <c r="G40" s="22">
        <v>1850000</v>
      </c>
      <c r="H40" s="17">
        <v>43544</v>
      </c>
      <c r="I40" s="21" t="s">
        <v>20</v>
      </c>
      <c r="J40" s="13" t="s">
        <v>121</v>
      </c>
      <c r="K40" s="19">
        <v>1838025</v>
      </c>
      <c r="L40" s="20"/>
      <c r="M40" s="20"/>
    </row>
    <row r="41" spans="1:13" x14ac:dyDescent="0.25">
      <c r="A41" s="12" t="s">
        <v>122</v>
      </c>
      <c r="B41" s="13" t="s">
        <v>123</v>
      </c>
      <c r="C41" s="21"/>
      <c r="D41" s="21"/>
      <c r="E41" s="21"/>
      <c r="F41" s="22">
        <v>2800000</v>
      </c>
      <c r="G41" s="22">
        <v>3500000</v>
      </c>
      <c r="H41" s="17">
        <v>43544</v>
      </c>
      <c r="I41" s="21" t="s">
        <v>20</v>
      </c>
      <c r="J41" s="13" t="s">
        <v>113</v>
      </c>
      <c r="K41" s="19">
        <v>3500000</v>
      </c>
      <c r="L41" s="20"/>
      <c r="M41" s="20"/>
    </row>
    <row r="42" spans="1:13" ht="25.5" x14ac:dyDescent="0.25">
      <c r="A42" s="12" t="s">
        <v>124</v>
      </c>
      <c r="B42" s="13" t="s">
        <v>125</v>
      </c>
      <c r="C42" s="21" t="s">
        <v>126</v>
      </c>
      <c r="D42" s="21" t="s">
        <v>127</v>
      </c>
      <c r="E42" s="21" t="s">
        <v>19</v>
      </c>
      <c r="F42" s="22">
        <f>SUM(F43:F48)</f>
        <v>864517.74</v>
      </c>
      <c r="G42" s="22">
        <f>SUM(G43:G48)</f>
        <v>1080647.18</v>
      </c>
      <c r="H42" s="17"/>
      <c r="I42" s="21"/>
      <c r="J42" s="13"/>
      <c r="K42" s="19"/>
      <c r="L42" s="20"/>
      <c r="M42" s="20"/>
    </row>
    <row r="43" spans="1:13" x14ac:dyDescent="0.25">
      <c r="A43" s="12" t="s">
        <v>128</v>
      </c>
      <c r="B43" s="13" t="s">
        <v>129</v>
      </c>
      <c r="C43" s="21"/>
      <c r="D43" s="21"/>
      <c r="E43" s="21"/>
      <c r="F43" s="22">
        <v>115526.92</v>
      </c>
      <c r="G43" s="22">
        <v>144408.65</v>
      </c>
      <c r="H43" s="17">
        <v>43546</v>
      </c>
      <c r="I43" s="21" t="s">
        <v>20</v>
      </c>
      <c r="J43" s="13" t="s">
        <v>40</v>
      </c>
      <c r="K43" s="19">
        <v>91954.13</v>
      </c>
      <c r="L43" s="20"/>
      <c r="M43" s="20"/>
    </row>
    <row r="44" spans="1:13" x14ac:dyDescent="0.25">
      <c r="A44" s="12" t="s">
        <v>130</v>
      </c>
      <c r="B44" s="13" t="s">
        <v>131</v>
      </c>
      <c r="C44" s="21"/>
      <c r="D44" s="21"/>
      <c r="E44" s="21"/>
      <c r="F44" s="22">
        <v>155795.28</v>
      </c>
      <c r="G44" s="22">
        <v>194744.1</v>
      </c>
      <c r="H44" s="17">
        <v>43546</v>
      </c>
      <c r="I44" s="21" t="s">
        <v>20</v>
      </c>
      <c r="J44" s="13" t="s">
        <v>132</v>
      </c>
      <c r="K44" s="19">
        <v>271930</v>
      </c>
      <c r="L44" s="20"/>
      <c r="M44" s="20"/>
    </row>
    <row r="45" spans="1:13" x14ac:dyDescent="0.25">
      <c r="A45" s="12" t="s">
        <v>133</v>
      </c>
      <c r="B45" s="13" t="s">
        <v>134</v>
      </c>
      <c r="C45" s="21"/>
      <c r="D45" s="21"/>
      <c r="E45" s="21"/>
      <c r="F45" s="22">
        <v>279175.67999999999</v>
      </c>
      <c r="G45" s="22">
        <v>348969.6</v>
      </c>
      <c r="H45" s="17">
        <v>43546</v>
      </c>
      <c r="I45" s="21" t="s">
        <v>20</v>
      </c>
      <c r="J45" s="13" t="s">
        <v>132</v>
      </c>
      <c r="K45" s="19">
        <v>297100</v>
      </c>
      <c r="L45" s="20"/>
      <c r="M45" s="20"/>
    </row>
    <row r="46" spans="1:13" x14ac:dyDescent="0.25">
      <c r="A46" s="12" t="s">
        <v>135</v>
      </c>
      <c r="B46" s="13" t="s">
        <v>136</v>
      </c>
      <c r="C46" s="21"/>
      <c r="D46" s="21"/>
      <c r="E46" s="21"/>
      <c r="F46" s="22">
        <v>979.2</v>
      </c>
      <c r="G46" s="22">
        <v>1224</v>
      </c>
      <c r="H46" s="17">
        <v>43546</v>
      </c>
      <c r="I46" s="21" t="s">
        <v>20</v>
      </c>
      <c r="J46" s="13" t="s">
        <v>132</v>
      </c>
      <c r="K46" s="19">
        <v>860</v>
      </c>
      <c r="L46" s="20"/>
      <c r="M46" s="20"/>
    </row>
    <row r="47" spans="1:13" x14ac:dyDescent="0.25">
      <c r="A47" s="12" t="s">
        <v>137</v>
      </c>
      <c r="B47" s="13" t="s">
        <v>138</v>
      </c>
      <c r="C47" s="21"/>
      <c r="D47" s="21"/>
      <c r="E47" s="21"/>
      <c r="F47" s="22">
        <v>30946.1</v>
      </c>
      <c r="G47" s="22">
        <v>38682.629999999997</v>
      </c>
      <c r="H47" s="17">
        <v>43546</v>
      </c>
      <c r="I47" s="21" t="s">
        <v>20</v>
      </c>
      <c r="J47" s="13" t="s">
        <v>132</v>
      </c>
      <c r="K47" s="19">
        <v>13873.75</v>
      </c>
      <c r="L47" s="20"/>
      <c r="M47" s="20"/>
    </row>
    <row r="48" spans="1:13" x14ac:dyDescent="0.25">
      <c r="A48" s="12" t="s">
        <v>139</v>
      </c>
      <c r="B48" s="13" t="s">
        <v>140</v>
      </c>
      <c r="C48" s="21"/>
      <c r="D48" s="21"/>
      <c r="E48" s="21"/>
      <c r="F48" s="22">
        <v>282094.56</v>
      </c>
      <c r="G48" s="22">
        <v>352618.2</v>
      </c>
      <c r="H48" s="17">
        <v>43546</v>
      </c>
      <c r="I48" s="21" t="s">
        <v>20</v>
      </c>
      <c r="J48" s="13" t="s">
        <v>141</v>
      </c>
      <c r="K48" s="19">
        <v>352543.2</v>
      </c>
      <c r="L48" s="20"/>
      <c r="M48" s="20"/>
    </row>
    <row r="49" spans="1:13" x14ac:dyDescent="0.25">
      <c r="A49" s="12" t="s">
        <v>142</v>
      </c>
      <c r="B49" s="13" t="s">
        <v>143</v>
      </c>
      <c r="C49" s="21" t="s">
        <v>144</v>
      </c>
      <c r="D49" s="21" t="s">
        <v>145</v>
      </c>
      <c r="E49" s="21" t="s">
        <v>19</v>
      </c>
      <c r="F49" s="22">
        <v>480000</v>
      </c>
      <c r="G49" s="22">
        <v>600000</v>
      </c>
      <c r="H49" s="17">
        <v>43544</v>
      </c>
      <c r="I49" s="21" t="s">
        <v>146</v>
      </c>
      <c r="J49" s="13" t="s">
        <v>147</v>
      </c>
      <c r="K49" s="19">
        <v>581166.03</v>
      </c>
      <c r="L49" s="20"/>
      <c r="M49" s="20"/>
    </row>
    <row r="50" spans="1:13" x14ac:dyDescent="0.25">
      <c r="A50" s="12" t="s">
        <v>148</v>
      </c>
      <c r="B50" s="13" t="s">
        <v>149</v>
      </c>
      <c r="C50" s="21" t="s">
        <v>150</v>
      </c>
      <c r="D50" s="21" t="s">
        <v>151</v>
      </c>
      <c r="E50" s="21" t="s">
        <v>19</v>
      </c>
      <c r="F50" s="22">
        <v>480000</v>
      </c>
      <c r="G50" s="22">
        <v>600000</v>
      </c>
      <c r="H50" s="17">
        <v>43549</v>
      </c>
      <c r="I50" s="21" t="s">
        <v>152</v>
      </c>
      <c r="J50" s="13" t="s">
        <v>153</v>
      </c>
      <c r="K50" s="19">
        <v>599088.75</v>
      </c>
      <c r="L50" s="20"/>
      <c r="M50" s="20"/>
    </row>
    <row r="51" spans="1:13" x14ac:dyDescent="0.25">
      <c r="A51" s="12" t="s">
        <v>154</v>
      </c>
      <c r="B51" s="13" t="s">
        <v>155</v>
      </c>
      <c r="C51" s="21" t="s">
        <v>156</v>
      </c>
      <c r="D51" s="21" t="s">
        <v>157</v>
      </c>
      <c r="E51" s="21" t="s">
        <v>19</v>
      </c>
      <c r="F51" s="22">
        <v>658750</v>
      </c>
      <c r="G51" s="22">
        <v>823437.5</v>
      </c>
      <c r="H51" s="17">
        <v>43549</v>
      </c>
      <c r="I51" s="21" t="s">
        <v>20</v>
      </c>
      <c r="J51" s="13" t="s">
        <v>74</v>
      </c>
      <c r="K51" s="19">
        <v>823437.5</v>
      </c>
      <c r="L51" s="20"/>
      <c r="M51" s="20"/>
    </row>
    <row r="52" spans="1:13" x14ac:dyDescent="0.25">
      <c r="A52" s="12" t="s">
        <v>158</v>
      </c>
      <c r="B52" s="13" t="s">
        <v>159</v>
      </c>
      <c r="C52" s="21" t="s">
        <v>160</v>
      </c>
      <c r="D52" s="21" t="s">
        <v>161</v>
      </c>
      <c r="E52" s="21" t="s">
        <v>19</v>
      </c>
      <c r="F52" s="22"/>
      <c r="G52" s="22"/>
      <c r="H52" s="17"/>
      <c r="I52" s="21"/>
      <c r="J52" s="13"/>
      <c r="K52" s="19"/>
      <c r="L52" s="20"/>
      <c r="M52" s="20"/>
    </row>
    <row r="53" spans="1:13" x14ac:dyDescent="0.25">
      <c r="A53" s="12" t="s">
        <v>162</v>
      </c>
      <c r="B53" s="13" t="s">
        <v>163</v>
      </c>
      <c r="C53" s="21"/>
      <c r="D53" s="21"/>
      <c r="E53" s="21"/>
      <c r="F53" s="22">
        <v>7900</v>
      </c>
      <c r="G53" s="22">
        <v>9875</v>
      </c>
      <c r="H53" s="17">
        <v>43566</v>
      </c>
      <c r="I53" s="21" t="s">
        <v>20</v>
      </c>
      <c r="J53" s="13" t="s">
        <v>164</v>
      </c>
      <c r="K53" s="19">
        <v>8158.5</v>
      </c>
      <c r="L53" s="20"/>
      <c r="M53" s="20"/>
    </row>
    <row r="54" spans="1:13" x14ac:dyDescent="0.25">
      <c r="A54" s="12" t="s">
        <v>165</v>
      </c>
      <c r="B54" s="13" t="s">
        <v>166</v>
      </c>
      <c r="C54" s="21" t="s">
        <v>167</v>
      </c>
      <c r="D54" s="21" t="s">
        <v>168</v>
      </c>
      <c r="E54" s="21" t="s">
        <v>19</v>
      </c>
      <c r="F54" s="22">
        <v>515000</v>
      </c>
      <c r="G54" s="22">
        <v>540750</v>
      </c>
      <c r="H54" s="17">
        <v>43570</v>
      </c>
      <c r="I54" s="21" t="s">
        <v>26</v>
      </c>
      <c r="J54" s="13" t="s">
        <v>169</v>
      </c>
      <c r="K54" s="19">
        <v>393750</v>
      </c>
      <c r="L54" s="20"/>
      <c r="M54" s="20"/>
    </row>
    <row r="55" spans="1:13" x14ac:dyDescent="0.25">
      <c r="A55" s="12" t="s">
        <v>170</v>
      </c>
      <c r="B55" s="13" t="s">
        <v>171</v>
      </c>
      <c r="C55" s="21" t="s">
        <v>172</v>
      </c>
      <c r="D55" s="21" t="s">
        <v>173</v>
      </c>
      <c r="E55" s="21" t="s">
        <v>19</v>
      </c>
      <c r="F55" s="22">
        <f>SUM(F56:F73)</f>
        <v>17000000</v>
      </c>
      <c r="G55" s="22">
        <f>SUM(G56:G73)</f>
        <v>21250000</v>
      </c>
      <c r="H55" s="17"/>
      <c r="I55" s="21"/>
      <c r="J55" s="13"/>
      <c r="K55" s="19"/>
      <c r="L55" s="20"/>
      <c r="M55" s="20"/>
    </row>
    <row r="56" spans="1:13" ht="25.5" x14ac:dyDescent="0.25">
      <c r="A56" s="12" t="s">
        <v>174</v>
      </c>
      <c r="B56" s="13" t="s">
        <v>175</v>
      </c>
      <c r="C56" s="21"/>
      <c r="D56" s="21"/>
      <c r="E56" s="21"/>
      <c r="F56" s="22">
        <v>1180000</v>
      </c>
      <c r="G56" s="22">
        <v>1475000</v>
      </c>
      <c r="H56" s="17" t="s">
        <v>176</v>
      </c>
      <c r="I56" s="21" t="s">
        <v>20</v>
      </c>
      <c r="J56" s="13" t="s">
        <v>113</v>
      </c>
      <c r="K56" s="19">
        <v>1472343</v>
      </c>
      <c r="L56" s="20"/>
      <c r="M56" s="20"/>
    </row>
    <row r="57" spans="1:13" ht="38.25" x14ac:dyDescent="0.25">
      <c r="A57" s="12" t="s">
        <v>177</v>
      </c>
      <c r="B57" s="13" t="s">
        <v>178</v>
      </c>
      <c r="C57" s="21"/>
      <c r="D57" s="21"/>
      <c r="E57" s="24"/>
      <c r="F57" s="22">
        <v>1760000</v>
      </c>
      <c r="G57" s="22">
        <v>2200000</v>
      </c>
      <c r="H57" s="17" t="s">
        <v>176</v>
      </c>
      <c r="I57" s="21" t="s">
        <v>20</v>
      </c>
      <c r="J57" s="13" t="s">
        <v>121</v>
      </c>
      <c r="K57" s="19">
        <v>2197911.65</v>
      </c>
      <c r="L57" s="20"/>
      <c r="M57" s="20"/>
    </row>
    <row r="58" spans="1:13" ht="25.5" x14ac:dyDescent="0.25">
      <c r="A58" s="12" t="s">
        <v>179</v>
      </c>
      <c r="B58" s="13" t="s">
        <v>180</v>
      </c>
      <c r="C58" s="21"/>
      <c r="D58" s="21"/>
      <c r="E58" s="24"/>
      <c r="F58" s="22">
        <v>565000</v>
      </c>
      <c r="G58" s="22">
        <v>706250</v>
      </c>
      <c r="H58" s="17" t="s">
        <v>176</v>
      </c>
      <c r="I58" s="21" t="s">
        <v>20</v>
      </c>
      <c r="J58" s="13" t="s">
        <v>40</v>
      </c>
      <c r="K58" s="19">
        <v>694098.63</v>
      </c>
      <c r="L58" s="20"/>
      <c r="M58" s="20"/>
    </row>
    <row r="59" spans="1:13" ht="25.5" x14ac:dyDescent="0.25">
      <c r="A59" s="12" t="s">
        <v>181</v>
      </c>
      <c r="B59" s="13" t="s">
        <v>182</v>
      </c>
      <c r="C59" s="21"/>
      <c r="D59" s="21"/>
      <c r="E59" s="21"/>
      <c r="F59" s="22">
        <v>1400000</v>
      </c>
      <c r="G59" s="22">
        <v>1750000</v>
      </c>
      <c r="H59" s="17" t="s">
        <v>176</v>
      </c>
      <c r="I59" s="21" t="s">
        <v>20</v>
      </c>
      <c r="J59" s="13" t="s">
        <v>113</v>
      </c>
      <c r="K59" s="19">
        <v>1749870.88</v>
      </c>
      <c r="L59" s="20"/>
      <c r="M59" s="20"/>
    </row>
    <row r="60" spans="1:13" ht="25.5" x14ac:dyDescent="0.25">
      <c r="A60" s="12" t="s">
        <v>183</v>
      </c>
      <c r="B60" s="13" t="s">
        <v>184</v>
      </c>
      <c r="C60" s="21"/>
      <c r="D60" s="21"/>
      <c r="E60" s="21"/>
      <c r="F60" s="22">
        <v>2092000</v>
      </c>
      <c r="G60" s="22">
        <v>2615000</v>
      </c>
      <c r="H60" s="17" t="s">
        <v>176</v>
      </c>
      <c r="I60" s="21" t="s">
        <v>20</v>
      </c>
      <c r="J60" s="13" t="s">
        <v>121</v>
      </c>
      <c r="K60" s="19">
        <v>2614450</v>
      </c>
      <c r="L60" s="20"/>
      <c r="M60" s="20"/>
    </row>
    <row r="61" spans="1:13" ht="25.5" x14ac:dyDescent="0.25">
      <c r="A61" s="12" t="s">
        <v>185</v>
      </c>
      <c r="B61" s="13" t="s">
        <v>186</v>
      </c>
      <c r="C61" s="21"/>
      <c r="D61" s="21"/>
      <c r="E61" s="21"/>
      <c r="F61" s="22">
        <v>1356000</v>
      </c>
      <c r="G61" s="22">
        <v>1695000</v>
      </c>
      <c r="H61" s="17" t="s">
        <v>176</v>
      </c>
      <c r="I61" s="21" t="s">
        <v>20</v>
      </c>
      <c r="J61" s="13" t="s">
        <v>113</v>
      </c>
      <c r="K61" s="19">
        <v>1694134.08</v>
      </c>
      <c r="L61" s="20"/>
      <c r="M61" s="20"/>
    </row>
    <row r="62" spans="1:13" ht="25.5" x14ac:dyDescent="0.25">
      <c r="A62" s="12" t="s">
        <v>187</v>
      </c>
      <c r="B62" s="13" t="s">
        <v>188</v>
      </c>
      <c r="C62" s="21"/>
      <c r="D62" s="21"/>
      <c r="E62" s="21"/>
      <c r="F62" s="22">
        <v>376000</v>
      </c>
      <c r="G62" s="22">
        <v>470000</v>
      </c>
      <c r="H62" s="17" t="s">
        <v>176</v>
      </c>
      <c r="I62" s="21" t="s">
        <v>20</v>
      </c>
      <c r="J62" s="13" t="s">
        <v>45</v>
      </c>
      <c r="K62" s="19">
        <v>469651.65</v>
      </c>
      <c r="L62" s="20"/>
      <c r="M62" s="20"/>
    </row>
    <row r="63" spans="1:13" ht="25.5" x14ac:dyDescent="0.25">
      <c r="A63" s="12" t="s">
        <v>189</v>
      </c>
      <c r="B63" s="13" t="s">
        <v>190</v>
      </c>
      <c r="C63" s="21"/>
      <c r="D63" s="21"/>
      <c r="E63" s="21"/>
      <c r="F63" s="22">
        <v>481000</v>
      </c>
      <c r="G63" s="22">
        <v>601250</v>
      </c>
      <c r="H63" s="17" t="s">
        <v>176</v>
      </c>
      <c r="I63" s="21" t="s">
        <v>20</v>
      </c>
      <c r="J63" s="13" t="s">
        <v>121</v>
      </c>
      <c r="K63" s="19">
        <v>599925</v>
      </c>
      <c r="L63" s="20"/>
      <c r="M63" s="20"/>
    </row>
    <row r="64" spans="1:13" ht="25.5" x14ac:dyDescent="0.25">
      <c r="A64" s="12" t="s">
        <v>191</v>
      </c>
      <c r="B64" s="13" t="s">
        <v>192</v>
      </c>
      <c r="C64" s="21"/>
      <c r="D64" s="21"/>
      <c r="E64" s="21"/>
      <c r="F64" s="22">
        <v>1269000</v>
      </c>
      <c r="G64" s="22">
        <v>1586250</v>
      </c>
      <c r="H64" s="17" t="s">
        <v>176</v>
      </c>
      <c r="I64" s="21" t="s">
        <v>20</v>
      </c>
      <c r="J64" s="13" t="s">
        <v>113</v>
      </c>
      <c r="K64" s="19">
        <v>1586001.66</v>
      </c>
      <c r="L64" s="20"/>
      <c r="M64" s="20"/>
    </row>
    <row r="65" spans="1:13" ht="25.5" x14ac:dyDescent="0.25">
      <c r="A65" s="12" t="s">
        <v>193</v>
      </c>
      <c r="B65" s="13" t="s">
        <v>194</v>
      </c>
      <c r="C65" s="21"/>
      <c r="D65" s="21"/>
      <c r="E65" s="21"/>
      <c r="F65" s="22">
        <v>222000</v>
      </c>
      <c r="G65" s="22">
        <v>277500</v>
      </c>
      <c r="H65" s="17" t="s">
        <v>176</v>
      </c>
      <c r="I65" s="21" t="s">
        <v>20</v>
      </c>
      <c r="J65" s="13" t="s">
        <v>61</v>
      </c>
      <c r="K65" s="19">
        <v>276825</v>
      </c>
      <c r="L65" s="20"/>
      <c r="M65" s="20"/>
    </row>
    <row r="66" spans="1:13" ht="25.5" x14ac:dyDescent="0.25">
      <c r="A66" s="12" t="s">
        <v>195</v>
      </c>
      <c r="B66" s="13" t="s">
        <v>196</v>
      </c>
      <c r="C66" s="21"/>
      <c r="D66" s="21"/>
      <c r="E66" s="21"/>
      <c r="F66" s="22">
        <v>1465000</v>
      </c>
      <c r="G66" s="22">
        <v>1831250</v>
      </c>
      <c r="H66" s="17" t="s">
        <v>176</v>
      </c>
      <c r="I66" s="21" t="s">
        <v>20</v>
      </c>
      <c r="J66" s="13" t="s">
        <v>113</v>
      </c>
      <c r="K66" s="19">
        <v>1371786.79</v>
      </c>
      <c r="L66" s="20"/>
      <c r="M66" s="20"/>
    </row>
    <row r="67" spans="1:13" ht="25.5" x14ac:dyDescent="0.25">
      <c r="A67" s="12" t="s">
        <v>197</v>
      </c>
      <c r="B67" s="13" t="s">
        <v>198</v>
      </c>
      <c r="C67" s="21"/>
      <c r="D67" s="21"/>
      <c r="E67" s="21"/>
      <c r="F67" s="22">
        <v>3241000</v>
      </c>
      <c r="G67" s="22">
        <v>4051250</v>
      </c>
      <c r="H67" s="17" t="s">
        <v>176</v>
      </c>
      <c r="I67" s="21" t="s">
        <v>20</v>
      </c>
      <c r="J67" s="13" t="s">
        <v>113</v>
      </c>
      <c r="K67" s="19">
        <v>4051143.75</v>
      </c>
      <c r="L67" s="20"/>
      <c r="M67" s="20"/>
    </row>
    <row r="68" spans="1:13" x14ac:dyDescent="0.25">
      <c r="A68" s="12" t="s">
        <v>199</v>
      </c>
      <c r="B68" s="13" t="s">
        <v>200</v>
      </c>
      <c r="C68" s="21"/>
      <c r="D68" s="21"/>
      <c r="E68" s="21"/>
      <c r="F68" s="22">
        <v>440000</v>
      </c>
      <c r="G68" s="22">
        <v>550000</v>
      </c>
      <c r="H68" s="17" t="s">
        <v>176</v>
      </c>
      <c r="I68" s="21" t="s">
        <v>20</v>
      </c>
      <c r="J68" s="13" t="s">
        <v>113</v>
      </c>
      <c r="K68" s="19">
        <v>549941.25</v>
      </c>
      <c r="L68" s="20"/>
      <c r="M68" s="20"/>
    </row>
    <row r="69" spans="1:13" ht="25.5" x14ac:dyDescent="0.25">
      <c r="A69" s="12" t="s">
        <v>201</v>
      </c>
      <c r="B69" s="13" t="s">
        <v>202</v>
      </c>
      <c r="C69" s="21"/>
      <c r="D69" s="21"/>
      <c r="E69" s="21"/>
      <c r="F69" s="22">
        <v>72000</v>
      </c>
      <c r="G69" s="22">
        <v>90000</v>
      </c>
      <c r="H69" s="17" t="s">
        <v>176</v>
      </c>
      <c r="I69" s="21" t="s">
        <v>20</v>
      </c>
      <c r="J69" s="13" t="s">
        <v>40</v>
      </c>
      <c r="K69" s="19">
        <v>89537.5</v>
      </c>
      <c r="L69" s="20"/>
      <c r="M69" s="20"/>
    </row>
    <row r="70" spans="1:13" ht="25.5" x14ac:dyDescent="0.25">
      <c r="A70" s="12" t="s">
        <v>203</v>
      </c>
      <c r="B70" s="13" t="s">
        <v>204</v>
      </c>
      <c r="C70" s="21"/>
      <c r="D70" s="21"/>
      <c r="E70" s="21"/>
      <c r="F70" s="22">
        <v>46000</v>
      </c>
      <c r="G70" s="22">
        <v>57500</v>
      </c>
      <c r="H70" s="17" t="s">
        <v>176</v>
      </c>
      <c r="I70" s="21" t="s">
        <v>20</v>
      </c>
      <c r="J70" s="13" t="s">
        <v>113</v>
      </c>
      <c r="K70" s="19">
        <v>57500</v>
      </c>
      <c r="L70" s="20"/>
      <c r="M70" s="20"/>
    </row>
    <row r="71" spans="1:13" ht="38.25" x14ac:dyDescent="0.25">
      <c r="A71" s="12" t="s">
        <v>205</v>
      </c>
      <c r="B71" s="13" t="s">
        <v>206</v>
      </c>
      <c r="C71" s="21"/>
      <c r="D71" s="21"/>
      <c r="E71" s="21"/>
      <c r="F71" s="22">
        <v>826000</v>
      </c>
      <c r="G71" s="22">
        <v>1032500</v>
      </c>
      <c r="H71" s="17" t="s">
        <v>176</v>
      </c>
      <c r="I71" s="21" t="s">
        <v>20</v>
      </c>
      <c r="J71" s="13" t="s">
        <v>207</v>
      </c>
      <c r="K71" s="19">
        <v>1032500</v>
      </c>
      <c r="L71" s="20"/>
      <c r="M71" s="20"/>
    </row>
    <row r="72" spans="1:13" ht="25.5" x14ac:dyDescent="0.25">
      <c r="A72" s="12" t="s">
        <v>208</v>
      </c>
      <c r="B72" s="13" t="s">
        <v>209</v>
      </c>
      <c r="C72" s="21"/>
      <c r="D72" s="21"/>
      <c r="E72" s="21"/>
      <c r="F72" s="22">
        <v>107000</v>
      </c>
      <c r="G72" s="22">
        <v>133750</v>
      </c>
      <c r="H72" s="17" t="s">
        <v>176</v>
      </c>
      <c r="I72" s="21" t="s">
        <v>20</v>
      </c>
      <c r="J72" s="13" t="s">
        <v>210</v>
      </c>
      <c r="K72" s="19">
        <v>70260</v>
      </c>
      <c r="L72" s="20"/>
      <c r="M72" s="20"/>
    </row>
    <row r="73" spans="1:13" x14ac:dyDescent="0.25">
      <c r="A73" s="12" t="s">
        <v>211</v>
      </c>
      <c r="B73" s="13" t="s">
        <v>212</v>
      </c>
      <c r="C73" s="21"/>
      <c r="D73" s="21"/>
      <c r="E73" s="21"/>
      <c r="F73" s="22">
        <v>102000</v>
      </c>
      <c r="G73" s="22">
        <v>127500</v>
      </c>
      <c r="H73" s="17" t="s">
        <v>176</v>
      </c>
      <c r="I73" s="21" t="s">
        <v>20</v>
      </c>
      <c r="J73" s="13" t="s">
        <v>61</v>
      </c>
      <c r="K73" s="19">
        <v>119937.5</v>
      </c>
      <c r="L73" s="20"/>
      <c r="M73" s="20"/>
    </row>
    <row r="74" spans="1:13" x14ac:dyDescent="0.25">
      <c r="A74" s="12" t="s">
        <v>213</v>
      </c>
      <c r="B74" s="13" t="s">
        <v>214</v>
      </c>
      <c r="C74" s="21" t="s">
        <v>215</v>
      </c>
      <c r="D74" s="21" t="s">
        <v>216</v>
      </c>
      <c r="E74" s="21" t="s">
        <v>19</v>
      </c>
      <c r="F74" s="22">
        <v>280000</v>
      </c>
      <c r="G74" s="22">
        <v>350000</v>
      </c>
      <c r="H74" s="17" t="s">
        <v>217</v>
      </c>
      <c r="I74" s="21" t="s">
        <v>218</v>
      </c>
      <c r="J74" s="13" t="s">
        <v>219</v>
      </c>
      <c r="K74" s="19">
        <v>345918.75</v>
      </c>
      <c r="L74" s="20"/>
      <c r="M74" s="20"/>
    </row>
    <row r="75" spans="1:13" x14ac:dyDescent="0.25">
      <c r="A75" s="12" t="s">
        <v>220</v>
      </c>
      <c r="B75" s="13" t="s">
        <v>221</v>
      </c>
      <c r="C75" s="21" t="s">
        <v>222</v>
      </c>
      <c r="D75" s="21" t="s">
        <v>223</v>
      </c>
      <c r="E75" s="21" t="s">
        <v>19</v>
      </c>
      <c r="F75" s="22"/>
      <c r="G75" s="22"/>
      <c r="H75" s="17"/>
      <c r="I75" s="21"/>
      <c r="J75" s="13"/>
      <c r="K75" s="19"/>
      <c r="L75" s="20"/>
      <c r="M75" s="20"/>
    </row>
    <row r="76" spans="1:13" x14ac:dyDescent="0.25">
      <c r="A76" s="12" t="s">
        <v>224</v>
      </c>
      <c r="B76" s="13" t="s">
        <v>225</v>
      </c>
      <c r="C76" s="21"/>
      <c r="D76" s="21"/>
      <c r="E76" s="21"/>
      <c r="F76" s="22">
        <v>650000</v>
      </c>
      <c r="G76" s="22">
        <v>682500</v>
      </c>
      <c r="H76" s="17" t="s">
        <v>226</v>
      </c>
      <c r="I76" s="21" t="s">
        <v>20</v>
      </c>
      <c r="J76" s="13" t="s">
        <v>227</v>
      </c>
      <c r="K76" s="19">
        <v>685516.1</v>
      </c>
      <c r="L76" s="20"/>
      <c r="M76" s="20"/>
    </row>
    <row r="77" spans="1:13" x14ac:dyDescent="0.25">
      <c r="A77" s="12" t="s">
        <v>228</v>
      </c>
      <c r="B77" s="13" t="s">
        <v>229</v>
      </c>
      <c r="C77" s="21"/>
      <c r="D77" s="21"/>
      <c r="E77" s="21"/>
      <c r="F77" s="22">
        <v>42000</v>
      </c>
      <c r="G77" s="22">
        <v>44100</v>
      </c>
      <c r="H77" s="17" t="s">
        <v>226</v>
      </c>
      <c r="I77" s="21" t="s">
        <v>20</v>
      </c>
      <c r="J77" s="13" t="s">
        <v>227</v>
      </c>
      <c r="K77" s="19">
        <v>44205.21</v>
      </c>
      <c r="L77" s="20"/>
      <c r="M77" s="20"/>
    </row>
    <row r="78" spans="1:13" x14ac:dyDescent="0.25">
      <c r="A78" s="12" t="s">
        <v>230</v>
      </c>
      <c r="B78" s="13" t="s">
        <v>231</v>
      </c>
      <c r="C78" s="21"/>
      <c r="D78" s="21"/>
      <c r="E78" s="21"/>
      <c r="F78" s="22">
        <v>39000</v>
      </c>
      <c r="G78" s="22">
        <v>40950</v>
      </c>
      <c r="H78" s="17" t="s">
        <v>226</v>
      </c>
      <c r="I78" s="21" t="s">
        <v>20</v>
      </c>
      <c r="J78" s="13" t="s">
        <v>227</v>
      </c>
      <c r="K78" s="19">
        <v>165577.94</v>
      </c>
      <c r="L78" s="20"/>
      <c r="M78" s="20"/>
    </row>
    <row r="79" spans="1:13" x14ac:dyDescent="0.25">
      <c r="A79" s="12" t="s">
        <v>232</v>
      </c>
      <c r="B79" s="13" t="s">
        <v>233</v>
      </c>
      <c r="C79" s="21"/>
      <c r="D79" s="21"/>
      <c r="E79" s="21"/>
      <c r="F79" s="22">
        <v>33000</v>
      </c>
      <c r="G79" s="22">
        <v>34650</v>
      </c>
      <c r="H79" s="17" t="s">
        <v>226</v>
      </c>
      <c r="I79" s="21" t="s">
        <v>20</v>
      </c>
      <c r="J79" s="13" t="s">
        <v>227</v>
      </c>
      <c r="K79" s="19">
        <v>33392.519999999997</v>
      </c>
      <c r="L79" s="20"/>
      <c r="M79" s="20"/>
    </row>
    <row r="80" spans="1:13" x14ac:dyDescent="0.25">
      <c r="A80" s="12" t="s">
        <v>234</v>
      </c>
      <c r="B80" s="13" t="s">
        <v>67</v>
      </c>
      <c r="C80" s="21"/>
      <c r="D80" s="21"/>
      <c r="E80" s="21"/>
      <c r="F80" s="22">
        <v>40000</v>
      </c>
      <c r="G80" s="22">
        <f t="shared" ref="G80:G143" si="0">F80*1.05</f>
        <v>42000</v>
      </c>
      <c r="H80" s="17" t="s">
        <v>226</v>
      </c>
      <c r="I80" s="21" t="s">
        <v>20</v>
      </c>
      <c r="J80" s="13" t="s">
        <v>45</v>
      </c>
      <c r="K80" s="19">
        <v>41204</v>
      </c>
      <c r="L80" s="20"/>
      <c r="M80" s="20"/>
    </row>
    <row r="81" spans="1:13" x14ac:dyDescent="0.25">
      <c r="A81" s="12" t="s">
        <v>235</v>
      </c>
      <c r="B81" s="13" t="s">
        <v>69</v>
      </c>
      <c r="C81" s="21"/>
      <c r="D81" s="21"/>
      <c r="E81" s="21"/>
      <c r="F81" s="22">
        <v>66000</v>
      </c>
      <c r="G81" s="22">
        <f t="shared" si="0"/>
        <v>69300</v>
      </c>
      <c r="H81" s="17" t="s">
        <v>226</v>
      </c>
      <c r="I81" s="21" t="s">
        <v>20</v>
      </c>
      <c r="J81" s="13" t="s">
        <v>45</v>
      </c>
      <c r="K81" s="19">
        <v>69466.320000000007</v>
      </c>
      <c r="L81" s="20"/>
      <c r="M81" s="20"/>
    </row>
    <row r="82" spans="1:13" x14ac:dyDescent="0.25">
      <c r="A82" s="12" t="s">
        <v>236</v>
      </c>
      <c r="B82" s="13" t="s">
        <v>73</v>
      </c>
      <c r="C82" s="21"/>
      <c r="D82" s="21"/>
      <c r="E82" s="21"/>
      <c r="F82" s="22">
        <v>420000</v>
      </c>
      <c r="G82" s="22">
        <f t="shared" si="0"/>
        <v>441000</v>
      </c>
      <c r="H82" s="17" t="s">
        <v>226</v>
      </c>
      <c r="I82" s="21" t="s">
        <v>20</v>
      </c>
      <c r="J82" s="13" t="s">
        <v>45</v>
      </c>
      <c r="K82" s="19">
        <v>417115.86</v>
      </c>
      <c r="L82" s="20"/>
      <c r="M82" s="20"/>
    </row>
    <row r="83" spans="1:13" x14ac:dyDescent="0.25">
      <c r="A83" s="12" t="s">
        <v>237</v>
      </c>
      <c r="B83" s="13" t="s">
        <v>238</v>
      </c>
      <c r="C83" s="21"/>
      <c r="D83" s="21"/>
      <c r="E83" s="21"/>
      <c r="F83" s="22">
        <v>73000</v>
      </c>
      <c r="G83" s="22">
        <f t="shared" si="0"/>
        <v>76650</v>
      </c>
      <c r="H83" s="17" t="s">
        <v>226</v>
      </c>
      <c r="I83" s="21" t="s">
        <v>20</v>
      </c>
      <c r="J83" s="13" t="s">
        <v>45</v>
      </c>
      <c r="K83" s="19">
        <v>70535.64</v>
      </c>
      <c r="L83" s="20"/>
      <c r="M83" s="20"/>
    </row>
    <row r="84" spans="1:13" x14ac:dyDescent="0.25">
      <c r="A84" s="12" t="s">
        <v>239</v>
      </c>
      <c r="B84" s="13" t="s">
        <v>240</v>
      </c>
      <c r="C84" s="21"/>
      <c r="D84" s="21"/>
      <c r="E84" s="21"/>
      <c r="F84" s="22">
        <v>52000</v>
      </c>
      <c r="G84" s="22">
        <f t="shared" si="0"/>
        <v>54600</v>
      </c>
      <c r="H84" s="17" t="s">
        <v>226</v>
      </c>
      <c r="I84" s="21" t="s">
        <v>20</v>
      </c>
      <c r="J84" s="13" t="s">
        <v>45</v>
      </c>
      <c r="K84" s="19">
        <v>50513.56</v>
      </c>
      <c r="L84" s="20"/>
      <c r="M84" s="20"/>
    </row>
    <row r="85" spans="1:13" x14ac:dyDescent="0.25">
      <c r="A85" s="12" t="s">
        <v>241</v>
      </c>
      <c r="B85" s="13" t="s">
        <v>242</v>
      </c>
      <c r="C85" s="21"/>
      <c r="D85" s="21"/>
      <c r="E85" s="21"/>
      <c r="F85" s="22">
        <v>1285000</v>
      </c>
      <c r="G85" s="22">
        <f t="shared" si="0"/>
        <v>1349250</v>
      </c>
      <c r="H85" s="17" t="s">
        <v>226</v>
      </c>
      <c r="I85" s="21" t="s">
        <v>20</v>
      </c>
      <c r="J85" s="13" t="s">
        <v>45</v>
      </c>
      <c r="K85" s="19">
        <v>1390317.47</v>
      </c>
      <c r="L85" s="20"/>
      <c r="M85" s="20"/>
    </row>
    <row r="86" spans="1:13" x14ac:dyDescent="0.25">
      <c r="A86" s="12" t="s">
        <v>243</v>
      </c>
      <c r="B86" s="13" t="s">
        <v>244</v>
      </c>
      <c r="C86" s="21"/>
      <c r="D86" s="21"/>
      <c r="E86" s="21"/>
      <c r="F86" s="22">
        <v>770000</v>
      </c>
      <c r="G86" s="22">
        <f t="shared" si="0"/>
        <v>808500</v>
      </c>
      <c r="H86" s="17" t="s">
        <v>226</v>
      </c>
      <c r="I86" s="21" t="s">
        <v>20</v>
      </c>
      <c r="J86" s="13" t="s">
        <v>45</v>
      </c>
      <c r="K86" s="19">
        <v>786057.22</v>
      </c>
      <c r="L86" s="20"/>
      <c r="M86" s="20"/>
    </row>
    <row r="87" spans="1:13" x14ac:dyDescent="0.25">
      <c r="A87" s="12" t="s">
        <v>245</v>
      </c>
      <c r="B87" s="13" t="s">
        <v>246</v>
      </c>
      <c r="C87" s="21"/>
      <c r="D87" s="21"/>
      <c r="E87" s="21"/>
      <c r="F87" s="22">
        <v>24000</v>
      </c>
      <c r="G87" s="22">
        <f t="shared" si="0"/>
        <v>25200</v>
      </c>
      <c r="H87" s="17" t="s">
        <v>226</v>
      </c>
      <c r="I87" s="21" t="s">
        <v>20</v>
      </c>
      <c r="J87" s="13" t="s">
        <v>45</v>
      </c>
      <c r="K87" s="19">
        <v>25009.11</v>
      </c>
      <c r="L87" s="20"/>
      <c r="M87" s="20"/>
    </row>
    <row r="88" spans="1:13" x14ac:dyDescent="0.25">
      <c r="A88" s="12" t="s">
        <v>247</v>
      </c>
      <c r="B88" s="13" t="s">
        <v>248</v>
      </c>
      <c r="C88" s="21"/>
      <c r="D88" s="21"/>
      <c r="E88" s="21"/>
      <c r="F88" s="22">
        <v>1620000</v>
      </c>
      <c r="G88" s="22">
        <f t="shared" si="0"/>
        <v>1701000</v>
      </c>
      <c r="H88" s="17" t="s">
        <v>226</v>
      </c>
      <c r="I88" s="21" t="s">
        <v>20</v>
      </c>
      <c r="J88" s="13" t="s">
        <v>45</v>
      </c>
      <c r="K88" s="19">
        <v>1714840.85</v>
      </c>
      <c r="L88" s="20"/>
      <c r="M88" s="20"/>
    </row>
    <row r="89" spans="1:13" x14ac:dyDescent="0.25">
      <c r="A89" s="12" t="s">
        <v>249</v>
      </c>
      <c r="B89" s="13" t="s">
        <v>250</v>
      </c>
      <c r="C89" s="21"/>
      <c r="D89" s="21"/>
      <c r="E89" s="21"/>
      <c r="F89" s="22">
        <v>19000</v>
      </c>
      <c r="G89" s="22">
        <f t="shared" si="0"/>
        <v>19950</v>
      </c>
      <c r="H89" s="17" t="s">
        <v>226</v>
      </c>
      <c r="I89" s="21" t="s">
        <v>20</v>
      </c>
      <c r="J89" s="13" t="s">
        <v>45</v>
      </c>
      <c r="K89" s="19">
        <v>19300.43</v>
      </c>
      <c r="L89" s="20"/>
      <c r="M89" s="20"/>
    </row>
    <row r="90" spans="1:13" x14ac:dyDescent="0.25">
      <c r="A90" s="12" t="s">
        <v>251</v>
      </c>
      <c r="B90" s="13" t="s">
        <v>252</v>
      </c>
      <c r="C90" s="21"/>
      <c r="D90" s="21"/>
      <c r="E90" s="21"/>
      <c r="F90" s="22">
        <v>1009000</v>
      </c>
      <c r="G90" s="22">
        <f t="shared" si="0"/>
        <v>1059450</v>
      </c>
      <c r="H90" s="17" t="s">
        <v>226</v>
      </c>
      <c r="I90" s="21" t="s">
        <v>20</v>
      </c>
      <c r="J90" s="13" t="s">
        <v>45</v>
      </c>
      <c r="K90" s="19">
        <v>1044707.9</v>
      </c>
      <c r="L90" s="20"/>
      <c r="M90" s="20"/>
    </row>
    <row r="91" spans="1:13" x14ac:dyDescent="0.25">
      <c r="A91" s="12" t="s">
        <v>253</v>
      </c>
      <c r="B91" s="13" t="s">
        <v>254</v>
      </c>
      <c r="C91" s="21"/>
      <c r="D91" s="21"/>
      <c r="E91" s="21"/>
      <c r="F91" s="22">
        <v>58000</v>
      </c>
      <c r="G91" s="22">
        <f t="shared" si="0"/>
        <v>60900</v>
      </c>
      <c r="H91" s="17" t="s">
        <v>226</v>
      </c>
      <c r="I91" s="21" t="s">
        <v>20</v>
      </c>
      <c r="J91" s="13" t="s">
        <v>45</v>
      </c>
      <c r="K91" s="19">
        <v>58998.74</v>
      </c>
      <c r="L91" s="20"/>
      <c r="M91" s="20"/>
    </row>
    <row r="92" spans="1:13" x14ac:dyDescent="0.25">
      <c r="A92" s="12" t="s">
        <v>255</v>
      </c>
      <c r="B92" s="13" t="s">
        <v>256</v>
      </c>
      <c r="C92" s="21"/>
      <c r="D92" s="21"/>
      <c r="E92" s="21"/>
      <c r="F92" s="22">
        <v>865000</v>
      </c>
      <c r="G92" s="22">
        <f t="shared" si="0"/>
        <v>908250</v>
      </c>
      <c r="H92" s="17" t="s">
        <v>226</v>
      </c>
      <c r="I92" s="21" t="s">
        <v>20</v>
      </c>
      <c r="J92" s="13" t="s">
        <v>45</v>
      </c>
      <c r="K92" s="19">
        <v>907179.92</v>
      </c>
      <c r="L92" s="20"/>
      <c r="M92" s="20"/>
    </row>
    <row r="93" spans="1:13" x14ac:dyDescent="0.25">
      <c r="A93" s="12" t="s">
        <v>257</v>
      </c>
      <c r="B93" s="13" t="s">
        <v>258</v>
      </c>
      <c r="C93" s="21"/>
      <c r="D93" s="21"/>
      <c r="E93" s="21"/>
      <c r="F93" s="22">
        <v>196000</v>
      </c>
      <c r="G93" s="22">
        <f t="shared" si="0"/>
        <v>205800</v>
      </c>
      <c r="H93" s="17" t="s">
        <v>226</v>
      </c>
      <c r="I93" s="21" t="s">
        <v>20</v>
      </c>
      <c r="J93" s="13" t="s">
        <v>45</v>
      </c>
      <c r="K93" s="19">
        <v>200863.15</v>
      </c>
      <c r="L93" s="20"/>
      <c r="M93" s="20"/>
    </row>
    <row r="94" spans="1:13" x14ac:dyDescent="0.25">
      <c r="A94" s="12" t="s">
        <v>259</v>
      </c>
      <c r="B94" s="13" t="s">
        <v>260</v>
      </c>
      <c r="C94" s="21"/>
      <c r="D94" s="21"/>
      <c r="E94" s="21"/>
      <c r="F94" s="22">
        <v>94000</v>
      </c>
      <c r="G94" s="22">
        <f t="shared" si="0"/>
        <v>98700</v>
      </c>
      <c r="H94" s="17" t="s">
        <v>226</v>
      </c>
      <c r="I94" s="21" t="s">
        <v>20</v>
      </c>
      <c r="J94" s="13" t="s">
        <v>45</v>
      </c>
      <c r="K94" s="19">
        <v>96236.95</v>
      </c>
      <c r="L94" s="20"/>
      <c r="M94" s="20"/>
    </row>
    <row r="95" spans="1:13" x14ac:dyDescent="0.25">
      <c r="A95" s="12" t="s">
        <v>261</v>
      </c>
      <c r="B95" s="13" t="s">
        <v>262</v>
      </c>
      <c r="C95" s="21"/>
      <c r="D95" s="21"/>
      <c r="E95" s="21"/>
      <c r="F95" s="22">
        <v>570000</v>
      </c>
      <c r="G95" s="22">
        <f t="shared" si="0"/>
        <v>598500</v>
      </c>
      <c r="H95" s="17" t="s">
        <v>226</v>
      </c>
      <c r="I95" s="21" t="s">
        <v>20</v>
      </c>
      <c r="J95" s="13" t="s">
        <v>45</v>
      </c>
      <c r="K95" s="19">
        <v>587037.78</v>
      </c>
      <c r="L95" s="20"/>
      <c r="M95" s="20"/>
    </row>
    <row r="96" spans="1:13" x14ac:dyDescent="0.25">
      <c r="A96" s="12" t="s">
        <v>263</v>
      </c>
      <c r="B96" s="13" t="s">
        <v>264</v>
      </c>
      <c r="C96" s="21"/>
      <c r="D96" s="21"/>
      <c r="E96" s="21"/>
      <c r="F96" s="22">
        <v>131000</v>
      </c>
      <c r="G96" s="22">
        <f t="shared" si="0"/>
        <v>137550</v>
      </c>
      <c r="H96" s="17" t="s">
        <v>226</v>
      </c>
      <c r="I96" s="21" t="s">
        <v>20</v>
      </c>
      <c r="J96" s="13" t="s">
        <v>45</v>
      </c>
      <c r="K96" s="19">
        <v>70010.509999999995</v>
      </c>
      <c r="L96" s="20"/>
      <c r="M96" s="20"/>
    </row>
    <row r="97" spans="1:13" x14ac:dyDescent="0.25">
      <c r="A97" s="12" t="s">
        <v>265</v>
      </c>
      <c r="B97" s="13" t="s">
        <v>266</v>
      </c>
      <c r="C97" s="21"/>
      <c r="D97" s="21"/>
      <c r="E97" s="21"/>
      <c r="F97" s="22">
        <v>60000</v>
      </c>
      <c r="G97" s="22">
        <f t="shared" si="0"/>
        <v>63000</v>
      </c>
      <c r="H97" s="17" t="s">
        <v>226</v>
      </c>
      <c r="I97" s="21" t="s">
        <v>20</v>
      </c>
      <c r="J97" s="13" t="s">
        <v>45</v>
      </c>
      <c r="K97" s="19">
        <v>63070.559999999998</v>
      </c>
      <c r="L97" s="20"/>
      <c r="M97" s="20"/>
    </row>
    <row r="98" spans="1:13" x14ac:dyDescent="0.25">
      <c r="A98" s="12" t="s">
        <v>267</v>
      </c>
      <c r="B98" s="13" t="s">
        <v>268</v>
      </c>
      <c r="C98" s="21"/>
      <c r="D98" s="21"/>
      <c r="E98" s="21"/>
      <c r="F98" s="22">
        <v>1430000</v>
      </c>
      <c r="G98" s="22">
        <f t="shared" si="0"/>
        <v>1501500</v>
      </c>
      <c r="H98" s="17" t="s">
        <v>226</v>
      </c>
      <c r="I98" s="21" t="s">
        <v>20</v>
      </c>
      <c r="J98" s="13" t="s">
        <v>45</v>
      </c>
      <c r="K98" s="19">
        <v>1501319.23</v>
      </c>
      <c r="L98" s="20"/>
      <c r="M98" s="20"/>
    </row>
    <row r="99" spans="1:13" x14ac:dyDescent="0.25">
      <c r="A99" s="12" t="s">
        <v>269</v>
      </c>
      <c r="B99" s="13" t="s">
        <v>270</v>
      </c>
      <c r="C99" s="21"/>
      <c r="D99" s="21"/>
      <c r="E99" s="21"/>
      <c r="F99" s="22">
        <v>349000</v>
      </c>
      <c r="G99" s="22">
        <f t="shared" si="0"/>
        <v>366450</v>
      </c>
      <c r="H99" s="17" t="s">
        <v>226</v>
      </c>
      <c r="I99" s="21" t="s">
        <v>20</v>
      </c>
      <c r="J99" s="13" t="s">
        <v>45</v>
      </c>
      <c r="K99" s="19">
        <v>369873.29</v>
      </c>
      <c r="L99" s="20"/>
      <c r="M99" s="20"/>
    </row>
    <row r="100" spans="1:13" x14ac:dyDescent="0.25">
      <c r="A100" s="12" t="s">
        <v>271</v>
      </c>
      <c r="B100" s="13" t="s">
        <v>272</v>
      </c>
      <c r="C100" s="21"/>
      <c r="D100" s="21"/>
      <c r="E100" s="21"/>
      <c r="F100" s="22">
        <v>1225000</v>
      </c>
      <c r="G100" s="22">
        <f t="shared" si="0"/>
        <v>1286250</v>
      </c>
      <c r="H100" s="17" t="s">
        <v>226</v>
      </c>
      <c r="I100" s="21" t="s">
        <v>20</v>
      </c>
      <c r="J100" s="13" t="s">
        <v>45</v>
      </c>
      <c r="K100" s="19">
        <v>1265034.96</v>
      </c>
      <c r="L100" s="20"/>
      <c r="M100" s="20"/>
    </row>
    <row r="101" spans="1:13" x14ac:dyDescent="0.25">
      <c r="A101" s="12" t="s">
        <v>273</v>
      </c>
      <c r="B101" s="13" t="s">
        <v>274</v>
      </c>
      <c r="C101" s="21"/>
      <c r="D101" s="21"/>
      <c r="E101" s="21"/>
      <c r="F101" s="22">
        <v>61000</v>
      </c>
      <c r="G101" s="22">
        <f t="shared" si="0"/>
        <v>64050</v>
      </c>
      <c r="H101" s="17" t="s">
        <v>226</v>
      </c>
      <c r="I101" s="21" t="s">
        <v>20</v>
      </c>
      <c r="J101" s="13" t="s">
        <v>45</v>
      </c>
      <c r="K101" s="19">
        <v>61146.12</v>
      </c>
      <c r="L101" s="20"/>
      <c r="M101" s="20"/>
    </row>
    <row r="102" spans="1:13" x14ac:dyDescent="0.25">
      <c r="A102" s="12" t="s">
        <v>275</v>
      </c>
      <c r="B102" s="13" t="s">
        <v>276</v>
      </c>
      <c r="C102" s="21"/>
      <c r="D102" s="21"/>
      <c r="E102" s="21"/>
      <c r="F102" s="22">
        <v>1059000</v>
      </c>
      <c r="G102" s="22">
        <f t="shared" si="0"/>
        <v>1111950</v>
      </c>
      <c r="H102" s="17" t="s">
        <v>226</v>
      </c>
      <c r="I102" s="21" t="s">
        <v>20</v>
      </c>
      <c r="J102" s="13" t="s">
        <v>45</v>
      </c>
      <c r="K102" s="19">
        <v>955500</v>
      </c>
      <c r="L102" s="20"/>
      <c r="M102" s="20"/>
    </row>
    <row r="103" spans="1:13" x14ac:dyDescent="0.25">
      <c r="A103" s="12" t="s">
        <v>277</v>
      </c>
      <c r="B103" s="13" t="s">
        <v>278</v>
      </c>
      <c r="C103" s="21"/>
      <c r="D103" s="21"/>
      <c r="E103" s="21"/>
      <c r="F103" s="22">
        <v>1740000</v>
      </c>
      <c r="G103" s="22">
        <f t="shared" si="0"/>
        <v>1827000</v>
      </c>
      <c r="H103" s="17" t="s">
        <v>226</v>
      </c>
      <c r="I103" s="21" t="s">
        <v>20</v>
      </c>
      <c r="J103" s="13" t="s">
        <v>45</v>
      </c>
      <c r="K103" s="19">
        <v>1454036.39</v>
      </c>
      <c r="L103" s="20"/>
      <c r="M103" s="20"/>
    </row>
    <row r="104" spans="1:13" x14ac:dyDescent="0.25">
      <c r="A104" s="12" t="s">
        <v>279</v>
      </c>
      <c r="B104" s="13" t="s">
        <v>280</v>
      </c>
      <c r="C104" s="21"/>
      <c r="D104" s="21"/>
      <c r="E104" s="21"/>
      <c r="F104" s="22">
        <v>1930000</v>
      </c>
      <c r="G104" s="22">
        <f t="shared" si="0"/>
        <v>2026500</v>
      </c>
      <c r="H104" s="17" t="s">
        <v>226</v>
      </c>
      <c r="I104" s="21" t="s">
        <v>20</v>
      </c>
      <c r="J104" s="13" t="s">
        <v>45</v>
      </c>
      <c r="K104" s="19">
        <v>2026461.15</v>
      </c>
      <c r="L104" s="20"/>
      <c r="M104" s="20"/>
    </row>
    <row r="105" spans="1:13" x14ac:dyDescent="0.25">
      <c r="A105" s="12" t="s">
        <v>281</v>
      </c>
      <c r="B105" s="13" t="s">
        <v>282</v>
      </c>
      <c r="C105" s="21"/>
      <c r="D105" s="21"/>
      <c r="E105" s="21"/>
      <c r="F105" s="22">
        <v>61000</v>
      </c>
      <c r="G105" s="22">
        <f t="shared" si="0"/>
        <v>64050</v>
      </c>
      <c r="H105" s="17" t="s">
        <v>226</v>
      </c>
      <c r="I105" s="21" t="s">
        <v>20</v>
      </c>
      <c r="J105" s="13" t="s">
        <v>45</v>
      </c>
      <c r="K105" s="19">
        <v>66369.240000000005</v>
      </c>
      <c r="L105" s="20"/>
      <c r="M105" s="20"/>
    </row>
    <row r="106" spans="1:13" x14ac:dyDescent="0.25">
      <c r="A106" s="12" t="s">
        <v>283</v>
      </c>
      <c r="B106" s="13" t="s">
        <v>284</v>
      </c>
      <c r="C106" s="21"/>
      <c r="D106" s="21"/>
      <c r="E106" s="21"/>
      <c r="F106" s="22">
        <v>286000</v>
      </c>
      <c r="G106" s="22">
        <f t="shared" si="0"/>
        <v>300300</v>
      </c>
      <c r="H106" s="17" t="s">
        <v>226</v>
      </c>
      <c r="I106" s="21" t="s">
        <v>20</v>
      </c>
      <c r="J106" s="13" t="s">
        <v>45</v>
      </c>
      <c r="K106" s="19">
        <v>254200.8</v>
      </c>
      <c r="L106" s="20"/>
      <c r="M106" s="20"/>
    </row>
    <row r="107" spans="1:13" x14ac:dyDescent="0.25">
      <c r="A107" s="12" t="s">
        <v>285</v>
      </c>
      <c r="B107" s="13" t="s">
        <v>123</v>
      </c>
      <c r="C107" s="21"/>
      <c r="D107" s="21"/>
      <c r="E107" s="21"/>
      <c r="F107" s="22">
        <v>2558000</v>
      </c>
      <c r="G107" s="22">
        <f t="shared" si="0"/>
        <v>2685900</v>
      </c>
      <c r="H107" s="17" t="s">
        <v>226</v>
      </c>
      <c r="I107" s="21" t="s">
        <v>20</v>
      </c>
      <c r="J107" s="13" t="s">
        <v>40</v>
      </c>
      <c r="K107" s="19">
        <v>2697716.07</v>
      </c>
      <c r="L107" s="20"/>
      <c r="M107" s="20"/>
    </row>
    <row r="108" spans="1:13" x14ac:dyDescent="0.25">
      <c r="A108" s="12" t="s">
        <v>286</v>
      </c>
      <c r="B108" s="13" t="s">
        <v>65</v>
      </c>
      <c r="C108" s="21"/>
      <c r="D108" s="21"/>
      <c r="E108" s="21"/>
      <c r="F108" s="22">
        <v>2840000</v>
      </c>
      <c r="G108" s="22">
        <f t="shared" si="0"/>
        <v>2982000</v>
      </c>
      <c r="H108" s="17" t="s">
        <v>226</v>
      </c>
      <c r="I108" s="21" t="s">
        <v>20</v>
      </c>
      <c r="J108" s="13" t="s">
        <v>40</v>
      </c>
      <c r="K108" s="19">
        <v>2998787.61</v>
      </c>
      <c r="L108" s="20"/>
      <c r="M108" s="20"/>
    </row>
    <row r="109" spans="1:13" x14ac:dyDescent="0.25">
      <c r="A109" s="12" t="s">
        <v>287</v>
      </c>
      <c r="B109" s="13" t="s">
        <v>78</v>
      </c>
      <c r="C109" s="21"/>
      <c r="D109" s="21"/>
      <c r="E109" s="21"/>
      <c r="F109" s="22">
        <v>1690000</v>
      </c>
      <c r="G109" s="22">
        <f t="shared" si="0"/>
        <v>1774500</v>
      </c>
      <c r="H109" s="17" t="s">
        <v>226</v>
      </c>
      <c r="I109" s="21" t="s">
        <v>20</v>
      </c>
      <c r="J109" s="13" t="s">
        <v>40</v>
      </c>
      <c r="K109" s="19">
        <v>1787863.39</v>
      </c>
      <c r="L109" s="20"/>
      <c r="M109" s="20"/>
    </row>
    <row r="110" spans="1:13" x14ac:dyDescent="0.25">
      <c r="A110" s="12" t="s">
        <v>288</v>
      </c>
      <c r="B110" s="13" t="s">
        <v>289</v>
      </c>
      <c r="C110" s="21"/>
      <c r="D110" s="21"/>
      <c r="E110" s="21"/>
      <c r="F110" s="22">
        <v>1800000</v>
      </c>
      <c r="G110" s="22">
        <f t="shared" si="0"/>
        <v>1890000</v>
      </c>
      <c r="H110" s="17" t="s">
        <v>226</v>
      </c>
      <c r="I110" s="21" t="s">
        <v>20</v>
      </c>
      <c r="J110" s="13" t="s">
        <v>40</v>
      </c>
      <c r="K110" s="19">
        <v>1955607.99</v>
      </c>
      <c r="L110" s="20"/>
      <c r="M110" s="20"/>
    </row>
    <row r="111" spans="1:13" x14ac:dyDescent="0.25">
      <c r="A111" s="12" t="s">
        <v>290</v>
      </c>
      <c r="B111" s="13" t="s">
        <v>291</v>
      </c>
      <c r="C111" s="21"/>
      <c r="D111" s="21"/>
      <c r="E111" s="21"/>
      <c r="F111" s="22">
        <v>600000</v>
      </c>
      <c r="G111" s="22">
        <f t="shared" si="0"/>
        <v>630000</v>
      </c>
      <c r="H111" s="17" t="s">
        <v>226</v>
      </c>
      <c r="I111" s="21" t="s">
        <v>20</v>
      </c>
      <c r="J111" s="13" t="s">
        <v>40</v>
      </c>
      <c r="K111" s="19">
        <v>661477.94999999995</v>
      </c>
      <c r="L111" s="20"/>
      <c r="M111" s="20"/>
    </row>
    <row r="112" spans="1:13" x14ac:dyDescent="0.25">
      <c r="A112" s="12" t="s">
        <v>292</v>
      </c>
      <c r="B112" s="13" t="s">
        <v>293</v>
      </c>
      <c r="C112" s="21"/>
      <c r="D112" s="21"/>
      <c r="E112" s="21"/>
      <c r="F112" s="22">
        <v>1227000</v>
      </c>
      <c r="G112" s="22">
        <f t="shared" si="0"/>
        <v>1288350</v>
      </c>
      <c r="H112" s="17" t="s">
        <v>226</v>
      </c>
      <c r="I112" s="21" t="s">
        <v>20</v>
      </c>
      <c r="J112" s="13" t="s">
        <v>40</v>
      </c>
      <c r="K112" s="19">
        <v>1288314.83</v>
      </c>
      <c r="L112" s="20"/>
      <c r="M112" s="20"/>
    </row>
    <row r="113" spans="1:13" x14ac:dyDescent="0.25">
      <c r="A113" s="12" t="s">
        <v>294</v>
      </c>
      <c r="B113" s="13" t="s">
        <v>295</v>
      </c>
      <c r="C113" s="21"/>
      <c r="D113" s="21"/>
      <c r="E113" s="21"/>
      <c r="F113" s="22">
        <v>85000</v>
      </c>
      <c r="G113" s="22">
        <f t="shared" si="0"/>
        <v>89250</v>
      </c>
      <c r="H113" s="17" t="s">
        <v>226</v>
      </c>
      <c r="I113" s="21" t="s">
        <v>20</v>
      </c>
      <c r="J113" s="13" t="s">
        <v>40</v>
      </c>
      <c r="K113" s="19">
        <v>42145.49</v>
      </c>
      <c r="L113" s="20"/>
      <c r="M113" s="20"/>
    </row>
    <row r="114" spans="1:13" x14ac:dyDescent="0.25">
      <c r="A114" s="12" t="s">
        <v>296</v>
      </c>
      <c r="B114" s="13" t="s">
        <v>63</v>
      </c>
      <c r="C114" s="21"/>
      <c r="D114" s="21"/>
      <c r="E114" s="21"/>
      <c r="F114" s="22">
        <v>2220000</v>
      </c>
      <c r="G114" s="22">
        <f t="shared" si="0"/>
        <v>2331000</v>
      </c>
      <c r="H114" s="17" t="s">
        <v>226</v>
      </c>
      <c r="I114" s="21" t="s">
        <v>20</v>
      </c>
      <c r="J114" s="13" t="s">
        <v>48</v>
      </c>
      <c r="K114" s="19">
        <v>2339186.85</v>
      </c>
      <c r="L114" s="20"/>
      <c r="M114" s="20"/>
    </row>
    <row r="115" spans="1:13" x14ac:dyDescent="0.25">
      <c r="A115" s="12" t="s">
        <v>297</v>
      </c>
      <c r="B115" s="13" t="s">
        <v>71</v>
      </c>
      <c r="C115" s="21"/>
      <c r="D115" s="21"/>
      <c r="E115" s="21"/>
      <c r="F115" s="22">
        <v>400000</v>
      </c>
      <c r="G115" s="22">
        <f t="shared" si="0"/>
        <v>420000</v>
      </c>
      <c r="H115" s="17" t="s">
        <v>226</v>
      </c>
      <c r="I115" s="21" t="s">
        <v>20</v>
      </c>
      <c r="J115" s="13" t="s">
        <v>48</v>
      </c>
      <c r="K115" s="19">
        <v>401541.37</v>
      </c>
      <c r="L115" s="20"/>
      <c r="M115" s="20"/>
    </row>
    <row r="116" spans="1:13" x14ac:dyDescent="0.25">
      <c r="A116" s="12" t="s">
        <v>298</v>
      </c>
      <c r="B116" s="13" t="s">
        <v>299</v>
      </c>
      <c r="C116" s="21"/>
      <c r="D116" s="21"/>
      <c r="E116" s="21"/>
      <c r="F116" s="22">
        <v>1088000</v>
      </c>
      <c r="G116" s="22">
        <f t="shared" si="0"/>
        <v>1142400</v>
      </c>
      <c r="H116" s="17" t="s">
        <v>226</v>
      </c>
      <c r="I116" s="21" t="s">
        <v>20</v>
      </c>
      <c r="J116" s="13" t="s">
        <v>48</v>
      </c>
      <c r="K116" s="19">
        <v>1139458.32</v>
      </c>
      <c r="L116" s="20"/>
      <c r="M116" s="20"/>
    </row>
    <row r="117" spans="1:13" x14ac:dyDescent="0.25">
      <c r="A117" s="12" t="s">
        <v>300</v>
      </c>
      <c r="B117" s="13" t="s">
        <v>301</v>
      </c>
      <c r="C117" s="21"/>
      <c r="D117" s="21"/>
      <c r="E117" s="21"/>
      <c r="F117" s="22">
        <v>78000</v>
      </c>
      <c r="G117" s="22">
        <f t="shared" si="0"/>
        <v>81900</v>
      </c>
      <c r="H117" s="17" t="s">
        <v>226</v>
      </c>
      <c r="I117" s="21" t="s">
        <v>20</v>
      </c>
      <c r="J117" s="13" t="s">
        <v>48</v>
      </c>
      <c r="K117" s="19">
        <v>77134.679999999993</v>
      </c>
      <c r="L117" s="20"/>
      <c r="M117" s="20"/>
    </row>
    <row r="118" spans="1:13" x14ac:dyDescent="0.25">
      <c r="A118" s="12" t="s">
        <v>302</v>
      </c>
      <c r="B118" s="13" t="s">
        <v>303</v>
      </c>
      <c r="C118" s="21"/>
      <c r="D118" s="21"/>
      <c r="E118" s="21"/>
      <c r="F118" s="22">
        <v>64000</v>
      </c>
      <c r="G118" s="22">
        <f t="shared" si="0"/>
        <v>67200</v>
      </c>
      <c r="H118" s="17" t="s">
        <v>226</v>
      </c>
      <c r="I118" s="21" t="s">
        <v>20</v>
      </c>
      <c r="J118" s="13" t="s">
        <v>48</v>
      </c>
      <c r="K118" s="19">
        <v>65656.08</v>
      </c>
      <c r="L118" s="20"/>
      <c r="M118" s="20"/>
    </row>
    <row r="119" spans="1:13" x14ac:dyDescent="0.25">
      <c r="A119" s="12" t="s">
        <v>304</v>
      </c>
      <c r="B119" s="13" t="s">
        <v>305</v>
      </c>
      <c r="C119" s="21"/>
      <c r="D119" s="21"/>
      <c r="E119" s="21"/>
      <c r="F119" s="22">
        <v>2770000</v>
      </c>
      <c r="G119" s="22">
        <f t="shared" si="0"/>
        <v>2908500</v>
      </c>
      <c r="H119" s="17" t="s">
        <v>226</v>
      </c>
      <c r="I119" s="21" t="s">
        <v>20</v>
      </c>
      <c r="J119" s="13" t="s">
        <v>48</v>
      </c>
      <c r="K119" s="19">
        <v>2672423.46</v>
      </c>
      <c r="L119" s="20"/>
      <c r="M119" s="20"/>
    </row>
    <row r="120" spans="1:13" x14ac:dyDescent="0.25">
      <c r="A120" s="12" t="s">
        <v>306</v>
      </c>
      <c r="B120" s="13" t="s">
        <v>307</v>
      </c>
      <c r="C120" s="21"/>
      <c r="D120" s="21"/>
      <c r="E120" s="21"/>
      <c r="F120" s="22">
        <v>885000</v>
      </c>
      <c r="G120" s="22">
        <f t="shared" si="0"/>
        <v>929250</v>
      </c>
      <c r="H120" s="17" t="s">
        <v>226</v>
      </c>
      <c r="I120" s="21" t="s">
        <v>20</v>
      </c>
      <c r="J120" s="13" t="s">
        <v>48</v>
      </c>
      <c r="K120" s="19">
        <v>912129.12</v>
      </c>
      <c r="L120" s="20"/>
      <c r="M120" s="20"/>
    </row>
    <row r="121" spans="1:13" x14ac:dyDescent="0.25">
      <c r="A121" s="12" t="s">
        <v>308</v>
      </c>
      <c r="B121" s="13" t="s">
        <v>309</v>
      </c>
      <c r="C121" s="21"/>
      <c r="D121" s="21"/>
      <c r="E121" s="21"/>
      <c r="F121" s="22">
        <v>80000</v>
      </c>
      <c r="G121" s="22">
        <f t="shared" si="0"/>
        <v>84000</v>
      </c>
      <c r="H121" s="17" t="s">
        <v>226</v>
      </c>
      <c r="I121" s="21" t="s">
        <v>20</v>
      </c>
      <c r="J121" s="13" t="s">
        <v>48</v>
      </c>
      <c r="K121" s="19">
        <v>82863.899999999994</v>
      </c>
      <c r="L121" s="20"/>
      <c r="M121" s="20"/>
    </row>
    <row r="122" spans="1:13" x14ac:dyDescent="0.25">
      <c r="A122" s="12" t="s">
        <v>310</v>
      </c>
      <c r="B122" s="13" t="s">
        <v>311</v>
      </c>
      <c r="C122" s="21"/>
      <c r="D122" s="21"/>
      <c r="E122" s="21"/>
      <c r="F122" s="22">
        <v>344000</v>
      </c>
      <c r="G122" s="22">
        <f t="shared" si="0"/>
        <v>361200</v>
      </c>
      <c r="H122" s="17" t="s">
        <v>226</v>
      </c>
      <c r="I122" s="21" t="s">
        <v>20</v>
      </c>
      <c r="J122" s="13" t="s">
        <v>48</v>
      </c>
      <c r="K122" s="19">
        <v>291599.28000000003</v>
      </c>
      <c r="L122" s="20"/>
      <c r="M122" s="20"/>
    </row>
    <row r="123" spans="1:13" x14ac:dyDescent="0.25">
      <c r="A123" s="12" t="s">
        <v>312</v>
      </c>
      <c r="B123" s="13" t="s">
        <v>313</v>
      </c>
      <c r="C123" s="21"/>
      <c r="D123" s="21"/>
      <c r="E123" s="21"/>
      <c r="F123" s="22">
        <v>548000</v>
      </c>
      <c r="G123" s="22">
        <f t="shared" si="0"/>
        <v>575400</v>
      </c>
      <c r="H123" s="17" t="s">
        <v>226</v>
      </c>
      <c r="I123" s="21" t="s">
        <v>20</v>
      </c>
      <c r="J123" s="13" t="s">
        <v>48</v>
      </c>
      <c r="K123" s="19">
        <v>440989.5</v>
      </c>
      <c r="L123" s="20"/>
      <c r="M123" s="20"/>
    </row>
    <row r="124" spans="1:13" x14ac:dyDescent="0.25">
      <c r="A124" s="12" t="s">
        <v>314</v>
      </c>
      <c r="B124" s="13" t="s">
        <v>315</v>
      </c>
      <c r="C124" s="21"/>
      <c r="D124" s="21"/>
      <c r="E124" s="21"/>
      <c r="F124" s="22">
        <v>80000</v>
      </c>
      <c r="G124" s="22">
        <f t="shared" si="0"/>
        <v>84000</v>
      </c>
      <c r="H124" s="17" t="s">
        <v>226</v>
      </c>
      <c r="I124" s="21" t="s">
        <v>20</v>
      </c>
      <c r="J124" s="13" t="s">
        <v>48</v>
      </c>
      <c r="K124" s="19">
        <v>81400.03</v>
      </c>
      <c r="L124" s="20"/>
      <c r="M124" s="20"/>
    </row>
    <row r="125" spans="1:13" x14ac:dyDescent="0.25">
      <c r="A125" s="12" t="s">
        <v>316</v>
      </c>
      <c r="B125" s="13" t="s">
        <v>317</v>
      </c>
      <c r="C125" s="21"/>
      <c r="D125" s="21"/>
      <c r="E125" s="21"/>
      <c r="F125" s="22">
        <v>1015000</v>
      </c>
      <c r="G125" s="22">
        <f t="shared" si="0"/>
        <v>1065750</v>
      </c>
      <c r="H125" s="17" t="s">
        <v>226</v>
      </c>
      <c r="I125" s="21" t="s">
        <v>20</v>
      </c>
      <c r="J125" s="13" t="s">
        <v>48</v>
      </c>
      <c r="K125" s="19">
        <v>1008893.55</v>
      </c>
      <c r="L125" s="20"/>
      <c r="M125" s="20"/>
    </row>
    <row r="126" spans="1:13" x14ac:dyDescent="0.25">
      <c r="A126" s="12" t="s">
        <v>318</v>
      </c>
      <c r="B126" s="13" t="s">
        <v>319</v>
      </c>
      <c r="C126" s="21"/>
      <c r="D126" s="21"/>
      <c r="E126" s="21"/>
      <c r="F126" s="22">
        <v>290000</v>
      </c>
      <c r="G126" s="22">
        <f t="shared" si="0"/>
        <v>304500</v>
      </c>
      <c r="H126" s="17" t="s">
        <v>226</v>
      </c>
      <c r="I126" s="21" t="s">
        <v>20</v>
      </c>
      <c r="J126" s="13" t="s">
        <v>48</v>
      </c>
      <c r="K126" s="19">
        <v>205325.98</v>
      </c>
      <c r="L126" s="20"/>
      <c r="M126" s="20"/>
    </row>
    <row r="127" spans="1:13" x14ac:dyDescent="0.25">
      <c r="A127" s="12" t="s">
        <v>320</v>
      </c>
      <c r="B127" s="13" t="s">
        <v>76</v>
      </c>
      <c r="C127" s="21"/>
      <c r="D127" s="21"/>
      <c r="E127" s="21"/>
      <c r="F127" s="22">
        <v>62000</v>
      </c>
      <c r="G127" s="22">
        <f t="shared" si="0"/>
        <v>65100</v>
      </c>
      <c r="H127" s="17" t="s">
        <v>226</v>
      </c>
      <c r="I127" s="21" t="s">
        <v>20</v>
      </c>
      <c r="J127" s="13" t="s">
        <v>37</v>
      </c>
      <c r="K127" s="19">
        <v>67412.52</v>
      </c>
      <c r="L127" s="20"/>
      <c r="M127" s="20"/>
    </row>
    <row r="128" spans="1:13" x14ac:dyDescent="0.25">
      <c r="A128" s="12" t="s">
        <v>321</v>
      </c>
      <c r="B128" s="13" t="s">
        <v>60</v>
      </c>
      <c r="C128" s="21"/>
      <c r="D128" s="21"/>
      <c r="E128" s="21"/>
      <c r="F128" s="22">
        <v>160000</v>
      </c>
      <c r="G128" s="22">
        <f t="shared" si="0"/>
        <v>168000</v>
      </c>
      <c r="H128" s="17" t="s">
        <v>226</v>
      </c>
      <c r="I128" s="21" t="s">
        <v>20</v>
      </c>
      <c r="J128" s="13" t="s">
        <v>37</v>
      </c>
      <c r="K128" s="19">
        <v>167999.83</v>
      </c>
      <c r="L128" s="20"/>
      <c r="M128" s="20"/>
    </row>
    <row r="129" spans="1:13" x14ac:dyDescent="0.25">
      <c r="A129" s="12" t="s">
        <v>322</v>
      </c>
      <c r="B129" s="13" t="s">
        <v>323</v>
      </c>
      <c r="C129" s="21"/>
      <c r="D129" s="21"/>
      <c r="E129" s="21"/>
      <c r="F129" s="22">
        <v>1411000</v>
      </c>
      <c r="G129" s="22">
        <f t="shared" si="0"/>
        <v>1481550</v>
      </c>
      <c r="H129" s="17" t="s">
        <v>226</v>
      </c>
      <c r="I129" s="21" t="s">
        <v>20</v>
      </c>
      <c r="J129" s="13" t="s">
        <v>37</v>
      </c>
      <c r="K129" s="19">
        <v>1280043.07</v>
      </c>
      <c r="L129" s="20"/>
      <c r="M129" s="20"/>
    </row>
    <row r="130" spans="1:13" x14ac:dyDescent="0.25">
      <c r="A130" s="12" t="s">
        <v>324</v>
      </c>
      <c r="B130" s="13" t="s">
        <v>325</v>
      </c>
      <c r="C130" s="21"/>
      <c r="D130" s="21"/>
      <c r="E130" s="21"/>
      <c r="F130" s="22">
        <v>697000</v>
      </c>
      <c r="G130" s="22">
        <f t="shared" si="0"/>
        <v>731850</v>
      </c>
      <c r="H130" s="17" t="s">
        <v>226</v>
      </c>
      <c r="I130" s="21" t="s">
        <v>20</v>
      </c>
      <c r="J130" s="13" t="s">
        <v>37</v>
      </c>
      <c r="K130" s="19">
        <v>731520.22</v>
      </c>
      <c r="L130" s="20"/>
      <c r="M130" s="20"/>
    </row>
    <row r="131" spans="1:13" x14ac:dyDescent="0.25">
      <c r="A131" s="12" t="s">
        <v>326</v>
      </c>
      <c r="B131" s="13" t="s">
        <v>327</v>
      </c>
      <c r="C131" s="21"/>
      <c r="D131" s="21"/>
      <c r="E131" s="21"/>
      <c r="F131" s="22">
        <v>480000</v>
      </c>
      <c r="G131" s="22">
        <f t="shared" si="0"/>
        <v>504000</v>
      </c>
      <c r="H131" s="17" t="s">
        <v>226</v>
      </c>
      <c r="I131" s="21" t="s">
        <v>20</v>
      </c>
      <c r="J131" s="13" t="s">
        <v>37</v>
      </c>
      <c r="K131" s="19">
        <v>503990.68</v>
      </c>
      <c r="L131" s="20"/>
      <c r="M131" s="20"/>
    </row>
    <row r="132" spans="1:13" x14ac:dyDescent="0.25">
      <c r="A132" s="12" t="s">
        <v>328</v>
      </c>
      <c r="B132" s="13" t="s">
        <v>329</v>
      </c>
      <c r="C132" s="21"/>
      <c r="D132" s="21"/>
      <c r="E132" s="21"/>
      <c r="F132" s="22">
        <v>21000</v>
      </c>
      <c r="G132" s="22">
        <f t="shared" si="0"/>
        <v>22050</v>
      </c>
      <c r="H132" s="17" t="s">
        <v>226</v>
      </c>
      <c r="I132" s="21" t="s">
        <v>20</v>
      </c>
      <c r="J132" s="13" t="s">
        <v>37</v>
      </c>
      <c r="K132" s="19">
        <v>24332.22</v>
      </c>
      <c r="L132" s="20"/>
      <c r="M132" s="20"/>
    </row>
    <row r="133" spans="1:13" x14ac:dyDescent="0.25">
      <c r="A133" s="12" t="s">
        <v>330</v>
      </c>
      <c r="B133" s="13" t="s">
        <v>331</v>
      </c>
      <c r="C133" s="21"/>
      <c r="D133" s="21"/>
      <c r="E133" s="21"/>
      <c r="F133" s="22">
        <v>860000</v>
      </c>
      <c r="G133" s="22">
        <f t="shared" si="0"/>
        <v>903000</v>
      </c>
      <c r="H133" s="17" t="s">
        <v>226</v>
      </c>
      <c r="I133" s="21" t="s">
        <v>20</v>
      </c>
      <c r="J133" s="13" t="s">
        <v>37</v>
      </c>
      <c r="K133" s="19">
        <v>913584.42</v>
      </c>
      <c r="L133" s="20"/>
      <c r="M133" s="20"/>
    </row>
    <row r="134" spans="1:13" x14ac:dyDescent="0.25">
      <c r="A134" s="12" t="s">
        <v>332</v>
      </c>
      <c r="B134" s="13" t="s">
        <v>333</v>
      </c>
      <c r="C134" s="21"/>
      <c r="D134" s="21"/>
      <c r="E134" s="21"/>
      <c r="F134" s="22">
        <v>65000</v>
      </c>
      <c r="G134" s="22">
        <f t="shared" si="0"/>
        <v>68250</v>
      </c>
      <c r="H134" s="17" t="s">
        <v>226</v>
      </c>
      <c r="I134" s="21" t="s">
        <v>20</v>
      </c>
      <c r="J134" s="13" t="s">
        <v>37</v>
      </c>
      <c r="K134" s="19">
        <v>67657.8</v>
      </c>
      <c r="L134" s="20"/>
      <c r="M134" s="20"/>
    </row>
    <row r="135" spans="1:13" x14ac:dyDescent="0.25">
      <c r="A135" s="12" t="s">
        <v>334</v>
      </c>
      <c r="B135" s="13" t="s">
        <v>335</v>
      </c>
      <c r="C135" s="21"/>
      <c r="D135" s="21"/>
      <c r="E135" s="21"/>
      <c r="F135" s="22">
        <v>2881000</v>
      </c>
      <c r="G135" s="22">
        <f t="shared" si="0"/>
        <v>3025050</v>
      </c>
      <c r="H135" s="17" t="s">
        <v>226</v>
      </c>
      <c r="I135" s="21" t="s">
        <v>20</v>
      </c>
      <c r="J135" s="13" t="s">
        <v>37</v>
      </c>
      <c r="K135" s="19">
        <v>3005459.1</v>
      </c>
      <c r="L135" s="20"/>
      <c r="M135" s="20"/>
    </row>
    <row r="136" spans="1:13" x14ac:dyDescent="0.25">
      <c r="A136" s="12" t="s">
        <v>336</v>
      </c>
      <c r="B136" s="13" t="s">
        <v>337</v>
      </c>
      <c r="C136" s="21"/>
      <c r="D136" s="21"/>
      <c r="E136" s="21"/>
      <c r="F136" s="22">
        <v>460000</v>
      </c>
      <c r="G136" s="22">
        <f t="shared" si="0"/>
        <v>483000</v>
      </c>
      <c r="H136" s="17" t="s">
        <v>226</v>
      </c>
      <c r="I136" s="21" t="s">
        <v>20</v>
      </c>
      <c r="J136" s="13" t="s">
        <v>37</v>
      </c>
      <c r="K136" s="19">
        <v>466010.79</v>
      </c>
      <c r="L136" s="20"/>
      <c r="M136" s="20"/>
    </row>
    <row r="137" spans="1:13" x14ac:dyDescent="0.25">
      <c r="A137" s="12" t="s">
        <v>338</v>
      </c>
      <c r="B137" s="13" t="s">
        <v>339</v>
      </c>
      <c r="C137" s="21"/>
      <c r="D137" s="21"/>
      <c r="E137" s="21"/>
      <c r="F137" s="22">
        <v>5300000</v>
      </c>
      <c r="G137" s="22">
        <f t="shared" si="0"/>
        <v>5565000</v>
      </c>
      <c r="H137" s="17" t="s">
        <v>226</v>
      </c>
      <c r="I137" s="21" t="s">
        <v>20</v>
      </c>
      <c r="J137" s="13" t="s">
        <v>37</v>
      </c>
      <c r="K137" s="19">
        <v>5630910.5999999996</v>
      </c>
      <c r="L137" s="20"/>
      <c r="M137" s="20"/>
    </row>
    <row r="138" spans="1:13" x14ac:dyDescent="0.25">
      <c r="A138" s="12" t="s">
        <v>340</v>
      </c>
      <c r="B138" s="13" t="s">
        <v>341</v>
      </c>
      <c r="C138" s="21"/>
      <c r="D138" s="21"/>
      <c r="E138" s="21"/>
      <c r="F138" s="22">
        <v>889000</v>
      </c>
      <c r="G138" s="22">
        <f t="shared" si="0"/>
        <v>933450</v>
      </c>
      <c r="H138" s="17" t="s">
        <v>226</v>
      </c>
      <c r="I138" s="21" t="s">
        <v>20</v>
      </c>
      <c r="J138" s="13" t="s">
        <v>37</v>
      </c>
      <c r="K138" s="19">
        <v>868232.57</v>
      </c>
      <c r="L138" s="20"/>
      <c r="M138" s="20"/>
    </row>
    <row r="139" spans="1:13" x14ac:dyDescent="0.25">
      <c r="A139" s="12" t="s">
        <v>342</v>
      </c>
      <c r="B139" s="13" t="s">
        <v>343</v>
      </c>
      <c r="C139" s="21"/>
      <c r="D139" s="21"/>
      <c r="E139" s="21"/>
      <c r="F139" s="22">
        <v>153000</v>
      </c>
      <c r="G139" s="22">
        <f t="shared" si="0"/>
        <v>160650</v>
      </c>
      <c r="H139" s="17" t="s">
        <v>226</v>
      </c>
      <c r="I139" s="21" t="s">
        <v>20</v>
      </c>
      <c r="J139" s="13" t="s">
        <v>37</v>
      </c>
      <c r="K139" s="19">
        <v>104904.45</v>
      </c>
      <c r="L139" s="20"/>
      <c r="M139" s="20"/>
    </row>
    <row r="140" spans="1:13" x14ac:dyDescent="0.25">
      <c r="A140" s="12" t="s">
        <v>344</v>
      </c>
      <c r="B140" s="13" t="s">
        <v>345</v>
      </c>
      <c r="C140" s="21"/>
      <c r="D140" s="21"/>
      <c r="E140" s="21"/>
      <c r="F140" s="22">
        <v>134000</v>
      </c>
      <c r="G140" s="22">
        <f t="shared" si="0"/>
        <v>140700</v>
      </c>
      <c r="H140" s="17" t="s">
        <v>226</v>
      </c>
      <c r="I140" s="21" t="s">
        <v>20</v>
      </c>
      <c r="J140" s="13" t="s">
        <v>37</v>
      </c>
      <c r="K140" s="19">
        <v>131058.14</v>
      </c>
      <c r="L140" s="20"/>
      <c r="M140" s="20"/>
    </row>
    <row r="141" spans="1:13" x14ac:dyDescent="0.25">
      <c r="A141" s="12" t="s">
        <v>346</v>
      </c>
      <c r="B141" s="13" t="s">
        <v>347</v>
      </c>
      <c r="C141" s="21"/>
      <c r="D141" s="21"/>
      <c r="E141" s="21"/>
      <c r="F141" s="22">
        <v>186000</v>
      </c>
      <c r="G141" s="22">
        <f t="shared" si="0"/>
        <v>195300</v>
      </c>
      <c r="H141" s="17" t="s">
        <v>226</v>
      </c>
      <c r="I141" s="21" t="s">
        <v>20</v>
      </c>
      <c r="J141" s="13" t="s">
        <v>37</v>
      </c>
      <c r="K141" s="19">
        <v>196075.66</v>
      </c>
      <c r="L141" s="20"/>
      <c r="M141" s="20"/>
    </row>
    <row r="142" spans="1:13" x14ac:dyDescent="0.25">
      <c r="A142" s="12" t="s">
        <v>348</v>
      </c>
      <c r="B142" s="13" t="s">
        <v>349</v>
      </c>
      <c r="C142" s="21"/>
      <c r="D142" s="21"/>
      <c r="E142" s="21"/>
      <c r="F142" s="22">
        <v>98000</v>
      </c>
      <c r="G142" s="22">
        <f t="shared" si="0"/>
        <v>102900</v>
      </c>
      <c r="H142" s="17" t="s">
        <v>226</v>
      </c>
      <c r="I142" s="21" t="s">
        <v>20</v>
      </c>
      <c r="J142" s="13" t="s">
        <v>37</v>
      </c>
      <c r="K142" s="19">
        <v>94763.4</v>
      </c>
      <c r="L142" s="20"/>
      <c r="M142" s="20"/>
    </row>
    <row r="143" spans="1:13" x14ac:dyDescent="0.25">
      <c r="A143" s="12" t="s">
        <v>350</v>
      </c>
      <c r="B143" s="13" t="s">
        <v>351</v>
      </c>
      <c r="C143" s="21"/>
      <c r="D143" s="21"/>
      <c r="E143" s="21"/>
      <c r="F143" s="22">
        <v>1300000</v>
      </c>
      <c r="G143" s="22">
        <f t="shared" si="0"/>
        <v>1365000</v>
      </c>
      <c r="H143" s="17" t="s">
        <v>226</v>
      </c>
      <c r="I143" s="21" t="s">
        <v>20</v>
      </c>
      <c r="J143" s="13" t="s">
        <v>37</v>
      </c>
      <c r="K143" s="19">
        <v>1193471.24</v>
      </c>
      <c r="L143" s="20"/>
      <c r="M143" s="20"/>
    </row>
    <row r="144" spans="1:13" x14ac:dyDescent="0.25">
      <c r="A144" s="12" t="s">
        <v>352</v>
      </c>
      <c r="B144" s="13" t="s">
        <v>353</v>
      </c>
      <c r="C144" s="21"/>
      <c r="D144" s="21"/>
      <c r="E144" s="21"/>
      <c r="F144" s="22">
        <v>160000</v>
      </c>
      <c r="G144" s="22">
        <f t="shared" ref="G144:G162" si="1">F144*1.05</f>
        <v>168000</v>
      </c>
      <c r="H144" s="17" t="s">
        <v>226</v>
      </c>
      <c r="I144" s="21" t="s">
        <v>20</v>
      </c>
      <c r="J144" s="13" t="s">
        <v>37</v>
      </c>
      <c r="K144" s="19">
        <v>171513.22</v>
      </c>
      <c r="L144" s="20"/>
      <c r="M144" s="20"/>
    </row>
    <row r="145" spans="1:13" x14ac:dyDescent="0.25">
      <c r="A145" s="12" t="s">
        <v>354</v>
      </c>
      <c r="B145" s="13" t="s">
        <v>355</v>
      </c>
      <c r="C145" s="21"/>
      <c r="D145" s="21"/>
      <c r="E145" s="21"/>
      <c r="F145" s="22">
        <v>300000</v>
      </c>
      <c r="G145" s="22">
        <f t="shared" si="1"/>
        <v>315000</v>
      </c>
      <c r="H145" s="17" t="s">
        <v>226</v>
      </c>
      <c r="I145" s="21" t="s">
        <v>20</v>
      </c>
      <c r="J145" s="13" t="s">
        <v>37</v>
      </c>
      <c r="K145" s="19">
        <v>312542.12</v>
      </c>
      <c r="L145" s="20"/>
      <c r="M145" s="20"/>
    </row>
    <row r="146" spans="1:13" x14ac:dyDescent="0.25">
      <c r="A146" s="12" t="s">
        <v>356</v>
      </c>
      <c r="B146" s="13" t="s">
        <v>357</v>
      </c>
      <c r="C146" s="21"/>
      <c r="D146" s="21"/>
      <c r="E146" s="21"/>
      <c r="F146" s="22">
        <v>40000</v>
      </c>
      <c r="G146" s="22">
        <f t="shared" si="1"/>
        <v>42000</v>
      </c>
      <c r="H146" s="17" t="s">
        <v>226</v>
      </c>
      <c r="I146" s="21" t="s">
        <v>20</v>
      </c>
      <c r="J146" s="13" t="s">
        <v>37</v>
      </c>
      <c r="K146" s="19">
        <v>44126.080000000002</v>
      </c>
      <c r="L146" s="20"/>
      <c r="M146" s="20"/>
    </row>
    <row r="147" spans="1:13" x14ac:dyDescent="0.25">
      <c r="A147" s="12" t="s">
        <v>358</v>
      </c>
      <c r="B147" s="13" t="s">
        <v>359</v>
      </c>
      <c r="C147" s="21"/>
      <c r="D147" s="21"/>
      <c r="E147" s="21"/>
      <c r="F147" s="22">
        <v>270000</v>
      </c>
      <c r="G147" s="22">
        <f t="shared" si="1"/>
        <v>283500</v>
      </c>
      <c r="H147" s="17" t="s">
        <v>226</v>
      </c>
      <c r="I147" s="21" t="s">
        <v>20</v>
      </c>
      <c r="J147" s="13" t="s">
        <v>37</v>
      </c>
      <c r="K147" s="19">
        <v>287814.74</v>
      </c>
      <c r="L147" s="20"/>
      <c r="M147" s="20"/>
    </row>
    <row r="148" spans="1:13" x14ac:dyDescent="0.25">
      <c r="A148" s="12" t="s">
        <v>360</v>
      </c>
      <c r="B148" s="13" t="s">
        <v>361</v>
      </c>
      <c r="C148" s="21"/>
      <c r="D148" s="21"/>
      <c r="E148" s="21"/>
      <c r="F148" s="22">
        <v>94000</v>
      </c>
      <c r="G148" s="22">
        <f t="shared" si="1"/>
        <v>98700</v>
      </c>
      <c r="H148" s="17" t="s">
        <v>226</v>
      </c>
      <c r="I148" s="21" t="s">
        <v>20</v>
      </c>
      <c r="J148" s="13" t="s">
        <v>37</v>
      </c>
      <c r="K148" s="19">
        <v>99676.33</v>
      </c>
      <c r="L148" s="20"/>
      <c r="M148" s="20"/>
    </row>
    <row r="149" spans="1:13" x14ac:dyDescent="0.25">
      <c r="A149" s="12" t="s">
        <v>362</v>
      </c>
      <c r="B149" s="13" t="s">
        <v>363</v>
      </c>
      <c r="C149" s="21"/>
      <c r="D149" s="21"/>
      <c r="E149" s="21"/>
      <c r="F149" s="22">
        <v>868000</v>
      </c>
      <c r="G149" s="22">
        <f t="shared" si="1"/>
        <v>911400</v>
      </c>
      <c r="H149" s="17" t="s">
        <v>226</v>
      </c>
      <c r="I149" s="21" t="s">
        <v>20</v>
      </c>
      <c r="J149" s="13" t="s">
        <v>37</v>
      </c>
      <c r="K149" s="19">
        <v>946651.65</v>
      </c>
      <c r="L149" s="20"/>
      <c r="M149" s="20"/>
    </row>
    <row r="150" spans="1:13" x14ac:dyDescent="0.25">
      <c r="A150" s="12" t="s">
        <v>364</v>
      </c>
      <c r="B150" s="13" t="s">
        <v>365</v>
      </c>
      <c r="C150" s="21"/>
      <c r="D150" s="21"/>
      <c r="E150" s="21"/>
      <c r="F150" s="22">
        <v>2115000</v>
      </c>
      <c r="G150" s="22">
        <f t="shared" si="1"/>
        <v>2220750</v>
      </c>
      <c r="H150" s="17" t="s">
        <v>226</v>
      </c>
      <c r="I150" s="21" t="s">
        <v>20</v>
      </c>
      <c r="J150" s="13" t="s">
        <v>37</v>
      </c>
      <c r="K150" s="19">
        <v>2242639.35</v>
      </c>
      <c r="L150" s="20"/>
      <c r="M150" s="20"/>
    </row>
    <row r="151" spans="1:13" x14ac:dyDescent="0.25">
      <c r="A151" s="12" t="s">
        <v>366</v>
      </c>
      <c r="B151" s="13" t="s">
        <v>367</v>
      </c>
      <c r="C151" s="21"/>
      <c r="D151" s="21"/>
      <c r="E151" s="21"/>
      <c r="F151" s="22">
        <v>293000</v>
      </c>
      <c r="G151" s="22">
        <f t="shared" si="1"/>
        <v>307650</v>
      </c>
      <c r="H151" s="17" t="s">
        <v>226</v>
      </c>
      <c r="I151" s="21" t="s">
        <v>20</v>
      </c>
      <c r="J151" s="13" t="s">
        <v>37</v>
      </c>
      <c r="K151" s="19">
        <v>312513.59999999998</v>
      </c>
      <c r="L151" s="20"/>
      <c r="M151" s="20"/>
    </row>
    <row r="152" spans="1:13" x14ac:dyDescent="0.25">
      <c r="A152" s="12" t="s">
        <v>368</v>
      </c>
      <c r="B152" s="13" t="s">
        <v>369</v>
      </c>
      <c r="C152" s="21"/>
      <c r="D152" s="21"/>
      <c r="E152" s="21"/>
      <c r="F152" s="22">
        <v>848000</v>
      </c>
      <c r="G152" s="22">
        <f t="shared" si="1"/>
        <v>890400</v>
      </c>
      <c r="H152" s="17" t="s">
        <v>226</v>
      </c>
      <c r="I152" s="21" t="s">
        <v>20</v>
      </c>
      <c r="J152" s="13" t="s">
        <v>37</v>
      </c>
      <c r="K152" s="19">
        <v>893681.46</v>
      </c>
      <c r="L152" s="20"/>
      <c r="M152" s="20"/>
    </row>
    <row r="153" spans="1:13" x14ac:dyDescent="0.25">
      <c r="A153" s="12" t="s">
        <v>370</v>
      </c>
      <c r="B153" s="13" t="s">
        <v>371</v>
      </c>
      <c r="C153" s="21"/>
      <c r="D153" s="21"/>
      <c r="E153" s="21"/>
      <c r="F153" s="22">
        <v>165000</v>
      </c>
      <c r="G153" s="22">
        <f t="shared" si="1"/>
        <v>173250</v>
      </c>
      <c r="H153" s="17" t="s">
        <v>226</v>
      </c>
      <c r="I153" s="21" t="s">
        <v>20</v>
      </c>
      <c r="J153" s="13" t="s">
        <v>37</v>
      </c>
      <c r="K153" s="19">
        <v>176364.72</v>
      </c>
      <c r="L153" s="20"/>
      <c r="M153" s="20"/>
    </row>
    <row r="154" spans="1:13" x14ac:dyDescent="0.25">
      <c r="A154" s="12" t="s">
        <v>372</v>
      </c>
      <c r="B154" s="13" t="s">
        <v>373</v>
      </c>
      <c r="C154" s="21"/>
      <c r="D154" s="21"/>
      <c r="E154" s="21"/>
      <c r="F154" s="22">
        <v>718000</v>
      </c>
      <c r="G154" s="22">
        <f t="shared" si="1"/>
        <v>753900</v>
      </c>
      <c r="H154" s="17" t="s">
        <v>226</v>
      </c>
      <c r="I154" s="21" t="s">
        <v>20</v>
      </c>
      <c r="J154" s="13" t="s">
        <v>37</v>
      </c>
      <c r="K154" s="19">
        <v>759281.46</v>
      </c>
      <c r="L154" s="20"/>
      <c r="M154" s="20"/>
    </row>
    <row r="155" spans="1:13" x14ac:dyDescent="0.25">
      <c r="A155" s="12" t="s">
        <v>374</v>
      </c>
      <c r="B155" s="13" t="s">
        <v>375</v>
      </c>
      <c r="C155" s="21"/>
      <c r="D155" s="21"/>
      <c r="E155" s="21"/>
      <c r="F155" s="22">
        <v>75000</v>
      </c>
      <c r="G155" s="22">
        <f t="shared" si="1"/>
        <v>78750</v>
      </c>
      <c r="H155" s="17" t="s">
        <v>226</v>
      </c>
      <c r="I155" s="21" t="s">
        <v>20</v>
      </c>
      <c r="J155" s="13" t="s">
        <v>37</v>
      </c>
      <c r="K155" s="19">
        <v>82137.3</v>
      </c>
      <c r="L155" s="20"/>
      <c r="M155" s="20"/>
    </row>
    <row r="156" spans="1:13" x14ac:dyDescent="0.25">
      <c r="A156" s="12" t="s">
        <v>376</v>
      </c>
      <c r="B156" s="13" t="s">
        <v>377</v>
      </c>
      <c r="C156" s="21"/>
      <c r="D156" s="21"/>
      <c r="E156" s="21"/>
      <c r="F156" s="22">
        <v>400000</v>
      </c>
      <c r="G156" s="22">
        <f t="shared" si="1"/>
        <v>420000</v>
      </c>
      <c r="H156" s="17" t="s">
        <v>226</v>
      </c>
      <c r="I156" s="21" t="s">
        <v>20</v>
      </c>
      <c r="J156" s="13" t="s">
        <v>40</v>
      </c>
      <c r="K156" s="19">
        <v>424790.02</v>
      </c>
      <c r="L156" s="20"/>
      <c r="M156" s="20"/>
    </row>
    <row r="157" spans="1:13" x14ac:dyDescent="0.25">
      <c r="A157" s="12" t="s">
        <v>378</v>
      </c>
      <c r="B157" s="13" t="s">
        <v>379</v>
      </c>
      <c r="C157" s="21"/>
      <c r="D157" s="21"/>
      <c r="E157" s="21"/>
      <c r="F157" s="22">
        <v>60000</v>
      </c>
      <c r="G157" s="22">
        <f t="shared" si="1"/>
        <v>63000</v>
      </c>
      <c r="H157" s="17" t="s">
        <v>226</v>
      </c>
      <c r="I157" s="21" t="s">
        <v>20</v>
      </c>
      <c r="J157" s="13" t="s">
        <v>40</v>
      </c>
      <c r="K157" s="19">
        <v>64189.61</v>
      </c>
      <c r="L157" s="20"/>
      <c r="M157" s="20"/>
    </row>
    <row r="158" spans="1:13" x14ac:dyDescent="0.25">
      <c r="A158" s="12" t="s">
        <v>380</v>
      </c>
      <c r="B158" s="13" t="s">
        <v>381</v>
      </c>
      <c r="C158" s="21"/>
      <c r="D158" s="21"/>
      <c r="E158" s="21"/>
      <c r="F158" s="22">
        <v>2432000</v>
      </c>
      <c r="G158" s="22">
        <f t="shared" si="1"/>
        <v>2553600</v>
      </c>
      <c r="H158" s="17" t="s">
        <v>226</v>
      </c>
      <c r="I158" s="21" t="s">
        <v>20</v>
      </c>
      <c r="J158" s="13" t="s">
        <v>40</v>
      </c>
      <c r="K158" s="19">
        <v>2581042.7999999998</v>
      </c>
      <c r="L158" s="20"/>
      <c r="M158" s="20"/>
    </row>
    <row r="159" spans="1:13" x14ac:dyDescent="0.25">
      <c r="A159" s="12" t="s">
        <v>382</v>
      </c>
      <c r="B159" s="13" t="s">
        <v>383</v>
      </c>
      <c r="C159" s="21"/>
      <c r="D159" s="21"/>
      <c r="E159" s="21"/>
      <c r="F159" s="22">
        <v>418000</v>
      </c>
      <c r="G159" s="22">
        <f t="shared" si="1"/>
        <v>438900</v>
      </c>
      <c r="H159" s="17" t="s">
        <v>226</v>
      </c>
      <c r="I159" s="21" t="s">
        <v>20</v>
      </c>
      <c r="J159" s="13" t="s">
        <v>40</v>
      </c>
      <c r="K159" s="19">
        <v>443846.93</v>
      </c>
      <c r="L159" s="20"/>
      <c r="M159" s="20"/>
    </row>
    <row r="160" spans="1:13" x14ac:dyDescent="0.25">
      <c r="A160" s="12" t="s">
        <v>384</v>
      </c>
      <c r="B160" s="13" t="s">
        <v>385</v>
      </c>
      <c r="C160" s="21"/>
      <c r="D160" s="21"/>
      <c r="E160" s="21"/>
      <c r="F160" s="22">
        <v>910000</v>
      </c>
      <c r="G160" s="22">
        <f t="shared" si="1"/>
        <v>955500</v>
      </c>
      <c r="H160" s="17" t="s">
        <v>226</v>
      </c>
      <c r="I160" s="21" t="s">
        <v>20</v>
      </c>
      <c r="J160" s="13" t="s">
        <v>40</v>
      </c>
      <c r="K160" s="19">
        <v>870975</v>
      </c>
      <c r="L160" s="20"/>
      <c r="M160" s="20"/>
    </row>
    <row r="161" spans="1:13" x14ac:dyDescent="0.25">
      <c r="A161" s="12" t="s">
        <v>386</v>
      </c>
      <c r="B161" s="13" t="s">
        <v>387</v>
      </c>
      <c r="C161" s="21"/>
      <c r="D161" s="21"/>
      <c r="E161" s="21"/>
      <c r="F161" s="22">
        <v>2028000</v>
      </c>
      <c r="G161" s="22">
        <f t="shared" si="1"/>
        <v>2129400</v>
      </c>
      <c r="H161" s="17" t="s">
        <v>226</v>
      </c>
      <c r="I161" s="21" t="s">
        <v>20</v>
      </c>
      <c r="J161" s="13" t="s">
        <v>40</v>
      </c>
      <c r="K161" s="19">
        <v>2152530.2599999998</v>
      </c>
      <c r="L161" s="20"/>
      <c r="M161" s="20"/>
    </row>
    <row r="162" spans="1:13" x14ac:dyDescent="0.25">
      <c r="A162" s="12" t="s">
        <v>388</v>
      </c>
      <c r="B162" s="13" t="s">
        <v>389</v>
      </c>
      <c r="C162" s="21"/>
      <c r="D162" s="21"/>
      <c r="E162" s="21"/>
      <c r="F162" s="22">
        <v>440000</v>
      </c>
      <c r="G162" s="22">
        <f t="shared" si="1"/>
        <v>462000</v>
      </c>
      <c r="H162" s="17" t="s">
        <v>226</v>
      </c>
      <c r="I162" s="21" t="s">
        <v>20</v>
      </c>
      <c r="J162" s="13" t="s">
        <v>390</v>
      </c>
      <c r="K162" s="19">
        <v>162674.19</v>
      </c>
      <c r="L162" s="20"/>
      <c r="M162" s="20"/>
    </row>
    <row r="163" spans="1:13" x14ac:dyDescent="0.25">
      <c r="A163" s="12" t="s">
        <v>391</v>
      </c>
      <c r="B163" s="13" t="s">
        <v>392</v>
      </c>
      <c r="C163" s="21" t="s">
        <v>393</v>
      </c>
      <c r="D163" s="21" t="s">
        <v>394</v>
      </c>
      <c r="E163" s="21" t="s">
        <v>19</v>
      </c>
      <c r="F163" s="22">
        <v>1470000</v>
      </c>
      <c r="G163" s="22">
        <v>1837500</v>
      </c>
      <c r="H163" s="17" t="s">
        <v>395</v>
      </c>
      <c r="I163" s="21" t="s">
        <v>20</v>
      </c>
      <c r="J163" s="13" t="s">
        <v>37</v>
      </c>
      <c r="K163" s="19">
        <v>1795375</v>
      </c>
      <c r="L163" s="20"/>
      <c r="M163" s="20"/>
    </row>
    <row r="164" spans="1:13" x14ac:dyDescent="0.25">
      <c r="A164" s="12" t="s">
        <v>396</v>
      </c>
      <c r="B164" s="13" t="s">
        <v>397</v>
      </c>
      <c r="C164" s="21" t="s">
        <v>398</v>
      </c>
      <c r="D164" s="21" t="s">
        <v>399</v>
      </c>
      <c r="E164" s="21" t="s">
        <v>19</v>
      </c>
      <c r="F164" s="22">
        <v>448000</v>
      </c>
      <c r="G164" s="22">
        <v>560000</v>
      </c>
      <c r="H164" s="17">
        <v>43614</v>
      </c>
      <c r="I164" s="21" t="s">
        <v>26</v>
      </c>
      <c r="J164" s="13" t="s">
        <v>400</v>
      </c>
      <c r="K164" s="19">
        <v>450229.5</v>
      </c>
      <c r="L164" s="20"/>
      <c r="M164" s="20"/>
    </row>
    <row r="165" spans="1:13" x14ac:dyDescent="0.25">
      <c r="A165" s="12" t="s">
        <v>401</v>
      </c>
      <c r="B165" s="13" t="s">
        <v>402</v>
      </c>
      <c r="C165" s="21" t="s">
        <v>403</v>
      </c>
      <c r="D165" s="21" t="s">
        <v>404</v>
      </c>
      <c r="E165" s="21" t="s">
        <v>19</v>
      </c>
      <c r="F165" s="22">
        <f>F166+F167+F168</f>
        <v>2000000</v>
      </c>
      <c r="G165" s="22">
        <f>G166+G167+G168</f>
        <v>2100000</v>
      </c>
      <c r="H165" s="17"/>
      <c r="I165" s="21"/>
      <c r="J165" s="13"/>
      <c r="K165" s="19"/>
      <c r="L165" s="20"/>
      <c r="M165" s="20"/>
    </row>
    <row r="166" spans="1:13" x14ac:dyDescent="0.25">
      <c r="A166" s="12" t="s">
        <v>405</v>
      </c>
      <c r="B166" s="13" t="s">
        <v>112</v>
      </c>
      <c r="C166" s="21"/>
      <c r="D166" s="21"/>
      <c r="E166" s="21"/>
      <c r="F166" s="22">
        <v>405000</v>
      </c>
      <c r="G166" s="22">
        <f>F166*1.05</f>
        <v>425250</v>
      </c>
      <c r="H166" s="17" t="s">
        <v>406</v>
      </c>
      <c r="I166" s="21" t="s">
        <v>20</v>
      </c>
      <c r="J166" s="13" t="s">
        <v>407</v>
      </c>
      <c r="K166" s="19">
        <v>425250</v>
      </c>
      <c r="L166" s="20"/>
      <c r="M166" s="20"/>
    </row>
    <row r="167" spans="1:13" x14ac:dyDescent="0.25">
      <c r="A167" s="12" t="s">
        <v>408</v>
      </c>
      <c r="B167" s="13" t="s">
        <v>115</v>
      </c>
      <c r="C167" s="21"/>
      <c r="D167" s="21"/>
      <c r="E167" s="21"/>
      <c r="F167" s="22">
        <v>535000</v>
      </c>
      <c r="G167" s="22">
        <f>F167*1.05</f>
        <v>561750</v>
      </c>
      <c r="H167" s="17" t="s">
        <v>409</v>
      </c>
      <c r="I167" s="21" t="s">
        <v>20</v>
      </c>
      <c r="J167" s="13" t="s">
        <v>410</v>
      </c>
      <c r="K167" s="19">
        <v>539354.80000000005</v>
      </c>
      <c r="L167" s="20"/>
      <c r="M167" s="20"/>
    </row>
    <row r="168" spans="1:13" x14ac:dyDescent="0.25">
      <c r="A168" s="12" t="s">
        <v>411</v>
      </c>
      <c r="B168" s="13" t="s">
        <v>412</v>
      </c>
      <c r="C168" s="21"/>
      <c r="D168" s="21"/>
      <c r="E168" s="21"/>
      <c r="F168" s="22">
        <v>1060000</v>
      </c>
      <c r="G168" s="22">
        <f>F168*1.05</f>
        <v>1113000</v>
      </c>
      <c r="H168" s="17" t="s">
        <v>413</v>
      </c>
      <c r="I168" s="21" t="s">
        <v>20</v>
      </c>
      <c r="J168" s="13" t="s">
        <v>74</v>
      </c>
      <c r="K168" s="19">
        <v>1122978.33</v>
      </c>
      <c r="L168" s="20"/>
      <c r="M168" s="20"/>
    </row>
    <row r="169" spans="1:13" x14ac:dyDescent="0.25">
      <c r="A169" s="12" t="s">
        <v>414</v>
      </c>
      <c r="B169" s="13" t="s">
        <v>415</v>
      </c>
      <c r="C169" s="21" t="s">
        <v>416</v>
      </c>
      <c r="D169" s="21" t="s">
        <v>417</v>
      </c>
      <c r="E169" s="21" t="s">
        <v>19</v>
      </c>
      <c r="F169" s="22">
        <f>F170+F171+F172+F173+F174</f>
        <v>1200000</v>
      </c>
      <c r="G169" s="22">
        <f>G170+G171+G172+G173+G174</f>
        <v>1260000.0000000002</v>
      </c>
      <c r="H169" s="17"/>
      <c r="I169" s="21"/>
      <c r="J169" s="13"/>
      <c r="K169" s="19"/>
      <c r="L169" s="20"/>
      <c r="M169" s="20"/>
    </row>
    <row r="170" spans="1:13" x14ac:dyDescent="0.25">
      <c r="A170" s="12" t="s">
        <v>418</v>
      </c>
      <c r="B170" s="13" t="s">
        <v>112</v>
      </c>
      <c r="C170" s="21"/>
      <c r="D170" s="21"/>
      <c r="E170" s="21"/>
      <c r="F170" s="22">
        <v>477376</v>
      </c>
      <c r="G170" s="22">
        <f>F170*1.05</f>
        <v>501244.80000000005</v>
      </c>
      <c r="H170" s="17" t="s">
        <v>419</v>
      </c>
      <c r="I170" s="21" t="s">
        <v>20</v>
      </c>
      <c r="J170" s="13" t="s">
        <v>74</v>
      </c>
      <c r="K170" s="19">
        <v>499511.25</v>
      </c>
      <c r="L170" s="20"/>
      <c r="M170" s="20"/>
    </row>
    <row r="171" spans="1:13" x14ac:dyDescent="0.25">
      <c r="A171" s="12" t="s">
        <v>418</v>
      </c>
      <c r="B171" s="13" t="s">
        <v>115</v>
      </c>
      <c r="C171" s="21"/>
      <c r="D171" s="21"/>
      <c r="E171" s="21"/>
      <c r="F171" s="22">
        <v>320670</v>
      </c>
      <c r="G171" s="22">
        <f>F171*1.05</f>
        <v>336703.5</v>
      </c>
      <c r="H171" s="17" t="s">
        <v>419</v>
      </c>
      <c r="I171" s="21" t="s">
        <v>20</v>
      </c>
      <c r="J171" s="13" t="s">
        <v>74</v>
      </c>
      <c r="K171" s="19">
        <v>336703.5</v>
      </c>
      <c r="L171" s="20"/>
      <c r="M171" s="20"/>
    </row>
    <row r="172" spans="1:13" x14ac:dyDescent="0.25">
      <c r="A172" s="12" t="s">
        <v>418</v>
      </c>
      <c r="B172" s="13" t="s">
        <v>412</v>
      </c>
      <c r="C172" s="21"/>
      <c r="D172" s="21"/>
      <c r="E172" s="21"/>
      <c r="F172" s="22">
        <v>167058</v>
      </c>
      <c r="G172" s="22">
        <f>F172*1.05</f>
        <v>175410.9</v>
      </c>
      <c r="H172" s="17" t="s">
        <v>419</v>
      </c>
      <c r="I172" s="21" t="s">
        <v>20</v>
      </c>
      <c r="J172" s="13" t="s">
        <v>74</v>
      </c>
      <c r="K172" s="19">
        <v>175774.3</v>
      </c>
      <c r="L172" s="20"/>
      <c r="M172" s="20"/>
    </row>
    <row r="173" spans="1:13" x14ac:dyDescent="0.25">
      <c r="A173" s="12" t="s">
        <v>418</v>
      </c>
      <c r="B173" s="13" t="s">
        <v>420</v>
      </c>
      <c r="C173" s="21"/>
      <c r="D173" s="21"/>
      <c r="E173" s="21"/>
      <c r="F173" s="22">
        <v>82800</v>
      </c>
      <c r="G173" s="22">
        <f>F173*1.05</f>
        <v>86940</v>
      </c>
      <c r="H173" s="17" t="s">
        <v>419</v>
      </c>
      <c r="I173" s="21" t="s">
        <v>20</v>
      </c>
      <c r="J173" s="13" t="s">
        <v>74</v>
      </c>
      <c r="K173" s="19">
        <v>103500</v>
      </c>
      <c r="L173" s="20"/>
      <c r="M173" s="20"/>
    </row>
    <row r="174" spans="1:13" x14ac:dyDescent="0.25">
      <c r="A174" s="12" t="s">
        <v>418</v>
      </c>
      <c r="B174" s="13" t="s">
        <v>421</v>
      </c>
      <c r="C174" s="21"/>
      <c r="D174" s="21"/>
      <c r="E174" s="21"/>
      <c r="F174" s="22">
        <v>152096</v>
      </c>
      <c r="G174" s="22">
        <f>F174*1.05</f>
        <v>159700.80000000002</v>
      </c>
      <c r="H174" s="17" t="s">
        <v>419</v>
      </c>
      <c r="I174" s="21" t="s">
        <v>20</v>
      </c>
      <c r="J174" s="13" t="s">
        <v>422</v>
      </c>
      <c r="K174" s="19">
        <v>162396.79999999999</v>
      </c>
      <c r="L174" s="20"/>
      <c r="M174" s="20"/>
    </row>
    <row r="175" spans="1:13" x14ac:dyDescent="0.25">
      <c r="A175" s="12" t="s">
        <v>423</v>
      </c>
      <c r="B175" s="13" t="s">
        <v>424</v>
      </c>
      <c r="C175" s="21" t="s">
        <v>425</v>
      </c>
      <c r="D175" s="21" t="s">
        <v>426</v>
      </c>
      <c r="E175" s="21" t="s">
        <v>19</v>
      </c>
      <c r="F175" s="22">
        <f>SUM(F176:F182)</f>
        <v>792000</v>
      </c>
      <c r="G175" s="22">
        <f>G176+G177+G178+G179+G180+G181+G182</f>
        <v>990000</v>
      </c>
      <c r="H175" s="17"/>
      <c r="I175" s="21"/>
      <c r="J175" s="13"/>
      <c r="K175" s="19"/>
      <c r="L175" s="20"/>
      <c r="M175" s="20"/>
    </row>
    <row r="176" spans="1:13" x14ac:dyDescent="0.25">
      <c r="A176" s="12" t="s">
        <v>427</v>
      </c>
      <c r="B176" s="13" t="s">
        <v>63</v>
      </c>
      <c r="C176" s="21"/>
      <c r="D176" s="21"/>
      <c r="E176" s="21"/>
      <c r="F176" s="22">
        <v>685400</v>
      </c>
      <c r="G176" s="22">
        <f t="shared" ref="G176:G182" si="2">F176*1.25</f>
        <v>856750</v>
      </c>
      <c r="H176" s="17">
        <v>43626</v>
      </c>
      <c r="I176" s="21" t="s">
        <v>20</v>
      </c>
      <c r="J176" s="13" t="s">
        <v>428</v>
      </c>
      <c r="K176" s="19">
        <v>776468.75</v>
      </c>
      <c r="L176" s="20"/>
      <c r="M176" s="20"/>
    </row>
    <row r="177" spans="1:1023" x14ac:dyDescent="0.25">
      <c r="A177" s="12" t="s">
        <v>429</v>
      </c>
      <c r="B177" s="13" t="s">
        <v>123</v>
      </c>
      <c r="C177" s="21"/>
      <c r="D177" s="21"/>
      <c r="E177" s="21"/>
      <c r="F177" s="22">
        <v>6000</v>
      </c>
      <c r="G177" s="22">
        <f t="shared" si="2"/>
        <v>7500</v>
      </c>
      <c r="H177" s="17" t="s">
        <v>430</v>
      </c>
      <c r="I177" s="21" t="s">
        <v>20</v>
      </c>
      <c r="J177" s="13" t="s">
        <v>431</v>
      </c>
      <c r="K177" s="19">
        <v>6460</v>
      </c>
      <c r="L177" s="20"/>
      <c r="M177" s="20"/>
    </row>
    <row r="178" spans="1:1023" x14ac:dyDescent="0.25">
      <c r="A178" s="12" t="s">
        <v>432</v>
      </c>
      <c r="B178" s="13" t="s">
        <v>65</v>
      </c>
      <c r="C178" s="21"/>
      <c r="D178" s="21"/>
      <c r="E178" s="21"/>
      <c r="F178" s="22">
        <v>14900</v>
      </c>
      <c r="G178" s="22">
        <f t="shared" si="2"/>
        <v>18625</v>
      </c>
      <c r="H178" s="17" t="s">
        <v>430</v>
      </c>
      <c r="I178" s="21" t="s">
        <v>20</v>
      </c>
      <c r="J178" s="13" t="s">
        <v>433</v>
      </c>
      <c r="K178" s="19">
        <v>17531.25</v>
      </c>
      <c r="L178" s="20"/>
      <c r="M178" s="20"/>
    </row>
    <row r="179" spans="1:1023" x14ac:dyDescent="0.25">
      <c r="A179" s="12" t="s">
        <v>434</v>
      </c>
      <c r="B179" s="13" t="s">
        <v>78</v>
      </c>
      <c r="C179" s="21"/>
      <c r="D179" s="21"/>
      <c r="E179" s="21"/>
      <c r="F179" s="22">
        <v>60200</v>
      </c>
      <c r="G179" s="22">
        <f t="shared" si="2"/>
        <v>75250</v>
      </c>
      <c r="H179" s="17" t="s">
        <v>430</v>
      </c>
      <c r="I179" s="21" t="s">
        <v>20</v>
      </c>
      <c r="J179" s="13" t="s">
        <v>433</v>
      </c>
      <c r="K179" s="19">
        <v>56807.5</v>
      </c>
      <c r="L179" s="20"/>
      <c r="M179" s="20"/>
    </row>
    <row r="180" spans="1:1023" x14ac:dyDescent="0.25">
      <c r="A180" s="12" t="s">
        <v>435</v>
      </c>
      <c r="B180" s="13" t="s">
        <v>67</v>
      </c>
      <c r="C180" s="21"/>
      <c r="D180" s="21"/>
      <c r="E180" s="21"/>
      <c r="F180" s="22">
        <v>14000</v>
      </c>
      <c r="G180" s="22">
        <f t="shared" si="2"/>
        <v>17500</v>
      </c>
      <c r="H180" s="17" t="s">
        <v>430</v>
      </c>
      <c r="I180" s="21" t="s">
        <v>20</v>
      </c>
      <c r="J180" s="13" t="s">
        <v>436</v>
      </c>
      <c r="K180" s="19">
        <v>11300</v>
      </c>
      <c r="L180" s="20"/>
      <c r="M180" s="20"/>
    </row>
    <row r="181" spans="1:1023" x14ac:dyDescent="0.25">
      <c r="A181" s="12" t="s">
        <v>437</v>
      </c>
      <c r="B181" s="13" t="s">
        <v>69</v>
      </c>
      <c r="C181" s="21"/>
      <c r="D181" s="21"/>
      <c r="E181" s="21"/>
      <c r="F181" s="22">
        <v>10000</v>
      </c>
      <c r="G181" s="22">
        <f t="shared" si="2"/>
        <v>12500</v>
      </c>
      <c r="H181" s="17" t="s">
        <v>430</v>
      </c>
      <c r="I181" s="21" t="s">
        <v>20</v>
      </c>
      <c r="J181" s="13" t="s">
        <v>433</v>
      </c>
      <c r="K181" s="19">
        <v>8557.5</v>
      </c>
      <c r="L181" s="20"/>
      <c r="M181" s="20"/>
    </row>
    <row r="182" spans="1:1023" x14ac:dyDescent="0.25">
      <c r="A182" s="12" t="s">
        <v>438</v>
      </c>
      <c r="B182" s="13" t="s">
        <v>73</v>
      </c>
      <c r="C182" s="21"/>
      <c r="D182" s="21"/>
      <c r="E182" s="21"/>
      <c r="F182" s="22">
        <v>1500</v>
      </c>
      <c r="G182" s="22">
        <f t="shared" si="2"/>
        <v>1875</v>
      </c>
      <c r="H182" s="17" t="s">
        <v>430</v>
      </c>
      <c r="I182" s="21" t="s">
        <v>20</v>
      </c>
      <c r="J182" s="13" t="s">
        <v>433</v>
      </c>
      <c r="K182" s="19">
        <v>1085</v>
      </c>
      <c r="L182" s="20"/>
      <c r="M182" s="20"/>
    </row>
    <row r="183" spans="1:1023" x14ac:dyDescent="0.25">
      <c r="A183" s="12" t="s">
        <v>439</v>
      </c>
      <c r="B183" s="13" t="s">
        <v>440</v>
      </c>
      <c r="C183" s="21" t="s">
        <v>441</v>
      </c>
      <c r="D183" s="21" t="s">
        <v>442</v>
      </c>
      <c r="E183" s="21" t="s">
        <v>19</v>
      </c>
      <c r="F183" s="22">
        <v>250000</v>
      </c>
      <c r="G183" s="22">
        <v>312500</v>
      </c>
      <c r="H183" s="17" t="s">
        <v>443</v>
      </c>
      <c r="I183" s="21" t="s">
        <v>20</v>
      </c>
      <c r="J183" s="13" t="s">
        <v>444</v>
      </c>
      <c r="K183" s="19">
        <v>304687.5</v>
      </c>
      <c r="L183" s="20"/>
      <c r="M183" s="20"/>
    </row>
    <row r="184" spans="1:1023" x14ac:dyDescent="0.25">
      <c r="A184" s="12" t="s">
        <v>445</v>
      </c>
      <c r="B184" s="13" t="s">
        <v>446</v>
      </c>
      <c r="C184" s="21" t="s">
        <v>447</v>
      </c>
      <c r="D184" s="21" t="s">
        <v>448</v>
      </c>
      <c r="E184" s="21" t="s">
        <v>19</v>
      </c>
      <c r="F184" s="22">
        <v>7067000</v>
      </c>
      <c r="G184" s="22">
        <f t="shared" ref="G184:G191" si="3">F184*1.05</f>
        <v>7420350</v>
      </c>
      <c r="H184" s="17"/>
      <c r="I184" s="21"/>
      <c r="J184" s="13"/>
      <c r="K184" s="19"/>
      <c r="L184" s="20"/>
      <c r="M184" s="20"/>
    </row>
    <row r="185" spans="1:1023" x14ac:dyDescent="0.25">
      <c r="A185" s="12" t="s">
        <v>449</v>
      </c>
      <c r="B185" s="13" t="s">
        <v>327</v>
      </c>
      <c r="C185" s="21"/>
      <c r="D185" s="21"/>
      <c r="E185" s="21"/>
      <c r="F185" s="22">
        <v>1220000</v>
      </c>
      <c r="G185" s="22">
        <f t="shared" si="3"/>
        <v>1281000</v>
      </c>
      <c r="H185" s="17" t="s">
        <v>450</v>
      </c>
      <c r="I185" s="21" t="s">
        <v>20</v>
      </c>
      <c r="J185" s="13" t="s">
        <v>121</v>
      </c>
      <c r="K185" s="19">
        <v>1268517.5</v>
      </c>
      <c r="L185" s="20"/>
      <c r="M185" s="20"/>
    </row>
    <row r="186" spans="1:1023" x14ac:dyDescent="0.25">
      <c r="A186" s="12" t="s">
        <v>451</v>
      </c>
      <c r="B186" s="13" t="s">
        <v>452</v>
      </c>
      <c r="C186" s="21"/>
      <c r="D186" s="21"/>
      <c r="E186" s="21"/>
      <c r="F186" s="22">
        <v>1959000</v>
      </c>
      <c r="G186" s="22">
        <f t="shared" si="3"/>
        <v>2056950</v>
      </c>
      <c r="H186" s="17" t="s">
        <v>450</v>
      </c>
      <c r="I186" s="21" t="s">
        <v>20</v>
      </c>
      <c r="J186" s="13" t="s">
        <v>40</v>
      </c>
      <c r="K186" s="19">
        <v>1495080.93</v>
      </c>
      <c r="L186" s="20"/>
      <c r="M186" s="20"/>
    </row>
    <row r="187" spans="1:1023" x14ac:dyDescent="0.25">
      <c r="A187" s="12" t="s">
        <v>453</v>
      </c>
      <c r="B187" s="13" t="s">
        <v>454</v>
      </c>
      <c r="C187" s="21"/>
      <c r="D187" s="21"/>
      <c r="E187" s="21"/>
      <c r="F187" s="22">
        <v>711500</v>
      </c>
      <c r="G187" s="22">
        <f t="shared" si="3"/>
        <v>747075</v>
      </c>
      <c r="H187" s="17" t="s">
        <v>450</v>
      </c>
      <c r="I187" s="21" t="s">
        <v>20</v>
      </c>
      <c r="J187" s="13" t="s">
        <v>37</v>
      </c>
      <c r="K187" s="19">
        <v>690404.03</v>
      </c>
      <c r="L187" s="20"/>
      <c r="M187" s="20"/>
    </row>
    <row r="188" spans="1:1023" s="33" customFormat="1" x14ac:dyDescent="0.25">
      <c r="A188" s="25" t="s">
        <v>455</v>
      </c>
      <c r="B188" s="26" t="s">
        <v>456</v>
      </c>
      <c r="C188" s="27"/>
      <c r="D188" s="27"/>
      <c r="E188" s="27"/>
      <c r="F188" s="28">
        <v>634000</v>
      </c>
      <c r="G188" s="28">
        <f t="shared" si="3"/>
        <v>665700</v>
      </c>
      <c r="H188" s="29" t="s">
        <v>450</v>
      </c>
      <c r="I188" s="27" t="s">
        <v>20</v>
      </c>
      <c r="J188" s="26" t="s">
        <v>48</v>
      </c>
      <c r="K188" s="30">
        <v>649055.74</v>
      </c>
      <c r="L188" s="31"/>
      <c r="M188" s="31"/>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c r="AV188" s="32"/>
      <c r="AW188" s="32"/>
      <c r="AX188" s="32"/>
      <c r="AY188" s="32"/>
      <c r="AZ188" s="32"/>
      <c r="BA188" s="32"/>
      <c r="BB188" s="32"/>
      <c r="BC188" s="32"/>
      <c r="BD188" s="32"/>
      <c r="BE188" s="32"/>
      <c r="BF188" s="32"/>
      <c r="BG188" s="32"/>
      <c r="BH188" s="32"/>
      <c r="BI188" s="32"/>
      <c r="BJ188" s="32"/>
      <c r="BK188" s="32"/>
      <c r="BL188" s="32"/>
      <c r="BM188" s="32"/>
      <c r="BN188" s="32"/>
      <c r="BO188" s="32"/>
      <c r="BP188" s="32"/>
      <c r="BQ188" s="32"/>
      <c r="BR188" s="32"/>
      <c r="BS188" s="32"/>
      <c r="BT188" s="32"/>
      <c r="BU188" s="32"/>
      <c r="BV188" s="32"/>
      <c r="BW188" s="32"/>
      <c r="BX188" s="32"/>
      <c r="BY188" s="32"/>
      <c r="BZ188" s="32"/>
      <c r="CA188" s="32"/>
      <c r="CB188" s="32"/>
      <c r="CC188" s="32"/>
      <c r="CD188" s="32"/>
      <c r="CE188" s="32"/>
      <c r="CF188" s="32"/>
      <c r="CG188" s="32"/>
      <c r="CH188" s="32"/>
      <c r="CI188" s="32"/>
      <c r="CJ188" s="32"/>
      <c r="CK188" s="32"/>
      <c r="CL188" s="32"/>
      <c r="CM188" s="32"/>
      <c r="CN188" s="32"/>
      <c r="CO188" s="32"/>
      <c r="CP188" s="32"/>
      <c r="CQ188" s="32"/>
      <c r="CR188" s="32"/>
      <c r="CS188" s="32"/>
      <c r="CT188" s="32"/>
      <c r="CU188" s="32"/>
      <c r="CV188" s="32"/>
      <c r="CW188" s="32"/>
      <c r="CX188" s="32"/>
      <c r="CY188" s="32"/>
      <c r="CZ188" s="32"/>
      <c r="DA188" s="32"/>
      <c r="DB188" s="32"/>
      <c r="DC188" s="32"/>
      <c r="DD188" s="32"/>
      <c r="DE188" s="32"/>
      <c r="DF188" s="32"/>
      <c r="DG188" s="32"/>
      <c r="DH188" s="32"/>
      <c r="DI188" s="32"/>
      <c r="DJ188" s="32"/>
      <c r="DK188" s="32"/>
      <c r="DL188" s="32"/>
      <c r="DM188" s="32"/>
      <c r="DN188" s="32"/>
      <c r="DO188" s="32"/>
      <c r="DP188" s="32"/>
      <c r="DQ188" s="32"/>
      <c r="DR188" s="32"/>
      <c r="DS188" s="32"/>
      <c r="DT188" s="32"/>
      <c r="DU188" s="32"/>
      <c r="DV188" s="32"/>
      <c r="DW188" s="32"/>
      <c r="DX188" s="32"/>
      <c r="DY188" s="32"/>
      <c r="DZ188" s="32"/>
      <c r="EA188" s="32"/>
      <c r="EB188" s="32"/>
      <c r="EC188" s="32"/>
      <c r="ED188" s="32"/>
      <c r="EE188" s="32"/>
      <c r="EF188" s="32"/>
      <c r="EG188" s="32"/>
      <c r="EH188" s="32"/>
      <c r="EI188" s="32"/>
      <c r="EJ188" s="32"/>
      <c r="EK188" s="32"/>
      <c r="EL188" s="32"/>
      <c r="EM188" s="32"/>
      <c r="EN188" s="32"/>
      <c r="EO188" s="32"/>
      <c r="EP188" s="32"/>
      <c r="EQ188" s="32"/>
      <c r="ER188" s="32"/>
      <c r="ES188" s="32"/>
      <c r="ET188" s="32"/>
      <c r="EU188" s="32"/>
      <c r="EV188" s="32"/>
      <c r="EW188" s="32"/>
      <c r="EX188" s="32"/>
      <c r="EY188" s="32"/>
      <c r="EZ188" s="32"/>
      <c r="FA188" s="32"/>
      <c r="FB188" s="32"/>
      <c r="FC188" s="32"/>
      <c r="FD188" s="32"/>
      <c r="FE188" s="32"/>
      <c r="FF188" s="32"/>
      <c r="FG188" s="32"/>
      <c r="FH188" s="32"/>
      <c r="FI188" s="32"/>
      <c r="FJ188" s="32"/>
      <c r="FK188" s="32"/>
      <c r="FL188" s="32"/>
      <c r="FM188" s="32"/>
      <c r="FN188" s="32"/>
      <c r="FO188" s="32"/>
      <c r="FP188" s="32"/>
      <c r="FQ188" s="32"/>
      <c r="FR188" s="32"/>
      <c r="FS188" s="32"/>
      <c r="FT188" s="32"/>
      <c r="FU188" s="32"/>
      <c r="FV188" s="32"/>
      <c r="FW188" s="32"/>
      <c r="FX188" s="32"/>
      <c r="FY188" s="32"/>
      <c r="FZ188" s="32"/>
      <c r="GA188" s="32"/>
      <c r="GB188" s="32"/>
      <c r="GC188" s="32"/>
      <c r="GD188" s="32"/>
      <c r="GE188" s="32"/>
      <c r="GF188" s="32"/>
      <c r="GG188" s="32"/>
      <c r="GH188" s="32"/>
      <c r="GI188" s="32"/>
      <c r="GJ188" s="32"/>
      <c r="GK188" s="32"/>
      <c r="GL188" s="32"/>
      <c r="GM188" s="32"/>
      <c r="GN188" s="32"/>
      <c r="GO188" s="32"/>
      <c r="GP188" s="32"/>
      <c r="GQ188" s="32"/>
      <c r="GR188" s="32"/>
      <c r="GS188" s="32"/>
      <c r="GT188" s="32"/>
      <c r="GU188" s="32"/>
      <c r="GV188" s="32"/>
      <c r="GW188" s="32"/>
      <c r="GX188" s="32"/>
      <c r="GY188" s="32"/>
      <c r="GZ188" s="32"/>
      <c r="HA188" s="32"/>
      <c r="HB188" s="32"/>
      <c r="HC188" s="32"/>
      <c r="HD188" s="32"/>
      <c r="HE188" s="32"/>
      <c r="HF188" s="32"/>
      <c r="HG188" s="32"/>
      <c r="HH188" s="32"/>
      <c r="HI188" s="32"/>
      <c r="HJ188" s="32"/>
      <c r="HK188" s="32"/>
      <c r="HL188" s="32"/>
      <c r="HM188" s="32"/>
      <c r="HN188" s="32"/>
      <c r="HO188" s="32"/>
      <c r="HP188" s="32"/>
      <c r="HQ188" s="32"/>
      <c r="HR188" s="32"/>
      <c r="HS188" s="32"/>
      <c r="HT188" s="32"/>
      <c r="HU188" s="32"/>
      <c r="HV188" s="32"/>
      <c r="HW188" s="32"/>
      <c r="HX188" s="32"/>
      <c r="HY188" s="32"/>
      <c r="HZ188" s="32"/>
      <c r="IA188" s="32"/>
      <c r="IB188" s="32"/>
      <c r="IC188" s="32"/>
      <c r="ID188" s="32"/>
      <c r="IE188" s="32"/>
      <c r="IF188" s="32"/>
      <c r="IG188" s="32"/>
      <c r="IH188" s="32"/>
      <c r="II188" s="32"/>
      <c r="IJ188" s="32"/>
      <c r="IK188" s="32"/>
      <c r="IL188" s="32"/>
      <c r="IM188" s="32"/>
      <c r="IN188" s="32"/>
      <c r="IO188" s="32"/>
      <c r="IP188" s="32"/>
      <c r="IQ188" s="32"/>
      <c r="IR188" s="32"/>
      <c r="IS188" s="32"/>
      <c r="IT188" s="32"/>
      <c r="IU188" s="32"/>
      <c r="IV188" s="32"/>
      <c r="IW188" s="32"/>
      <c r="IX188" s="32"/>
      <c r="IY188" s="32"/>
      <c r="IZ188" s="32"/>
      <c r="JA188" s="32"/>
      <c r="JB188" s="32"/>
      <c r="JC188" s="32"/>
      <c r="JD188" s="32"/>
      <c r="JE188" s="32"/>
      <c r="JF188" s="32"/>
      <c r="JG188" s="32"/>
      <c r="JH188" s="32"/>
      <c r="JI188" s="32"/>
      <c r="JJ188" s="32"/>
      <c r="JK188" s="32"/>
      <c r="JL188" s="32"/>
      <c r="JM188" s="32"/>
      <c r="JN188" s="32"/>
      <c r="JO188" s="32"/>
      <c r="JP188" s="32"/>
      <c r="JQ188" s="32"/>
      <c r="JR188" s="32"/>
      <c r="JS188" s="32"/>
      <c r="JT188" s="32"/>
      <c r="JU188" s="32"/>
      <c r="JV188" s="32"/>
      <c r="JW188" s="32"/>
      <c r="JX188" s="32"/>
      <c r="JY188" s="32"/>
      <c r="JZ188" s="32"/>
      <c r="KA188" s="32"/>
      <c r="KB188" s="32"/>
      <c r="KC188" s="32"/>
      <c r="KD188" s="32"/>
      <c r="KE188" s="32"/>
      <c r="KF188" s="32"/>
      <c r="KG188" s="32"/>
      <c r="KH188" s="32"/>
      <c r="KI188" s="32"/>
      <c r="KJ188" s="32"/>
      <c r="KK188" s="32"/>
      <c r="KL188" s="32"/>
      <c r="KM188" s="32"/>
      <c r="KN188" s="32"/>
      <c r="KO188" s="32"/>
      <c r="KP188" s="32"/>
      <c r="KQ188" s="32"/>
      <c r="KR188" s="32"/>
      <c r="KS188" s="32"/>
      <c r="KT188" s="32"/>
      <c r="KU188" s="32"/>
      <c r="KV188" s="32"/>
      <c r="KW188" s="32"/>
      <c r="KX188" s="32"/>
      <c r="KY188" s="32"/>
      <c r="KZ188" s="32"/>
      <c r="LA188" s="32"/>
      <c r="LB188" s="32"/>
      <c r="LC188" s="32"/>
      <c r="LD188" s="32"/>
      <c r="LE188" s="32"/>
      <c r="LF188" s="32"/>
      <c r="LG188" s="32"/>
      <c r="LH188" s="32"/>
      <c r="LI188" s="32"/>
      <c r="LJ188" s="32"/>
      <c r="LK188" s="32"/>
      <c r="LL188" s="32"/>
      <c r="LM188" s="32"/>
      <c r="LN188" s="32"/>
      <c r="LO188" s="32"/>
      <c r="LP188" s="32"/>
      <c r="LQ188" s="32"/>
      <c r="LR188" s="32"/>
      <c r="LS188" s="32"/>
      <c r="LT188" s="32"/>
      <c r="LU188" s="32"/>
      <c r="LV188" s="32"/>
      <c r="LW188" s="32"/>
      <c r="LX188" s="32"/>
      <c r="LY188" s="32"/>
      <c r="LZ188" s="32"/>
      <c r="MA188" s="32"/>
      <c r="MB188" s="32"/>
      <c r="MC188" s="32"/>
      <c r="MD188" s="32"/>
      <c r="ME188" s="32"/>
      <c r="MF188" s="32"/>
      <c r="MG188" s="32"/>
      <c r="MH188" s="32"/>
      <c r="MI188" s="32"/>
      <c r="MJ188" s="32"/>
      <c r="MK188" s="32"/>
      <c r="ML188" s="32"/>
      <c r="MM188" s="32"/>
      <c r="MN188" s="32"/>
      <c r="MO188" s="32"/>
      <c r="MP188" s="32"/>
      <c r="MQ188" s="32"/>
      <c r="MR188" s="32"/>
      <c r="MS188" s="32"/>
      <c r="MT188" s="32"/>
      <c r="MU188" s="32"/>
      <c r="MV188" s="32"/>
      <c r="MW188" s="32"/>
      <c r="MX188" s="32"/>
      <c r="MY188" s="32"/>
      <c r="MZ188" s="32"/>
      <c r="NA188" s="32"/>
      <c r="NB188" s="32"/>
      <c r="NC188" s="32"/>
      <c r="ND188" s="32"/>
      <c r="NE188" s="32"/>
      <c r="NF188" s="32"/>
      <c r="NG188" s="32"/>
      <c r="NH188" s="32"/>
      <c r="NI188" s="32"/>
      <c r="NJ188" s="32"/>
      <c r="NK188" s="32"/>
      <c r="NL188" s="32"/>
      <c r="NM188" s="32"/>
      <c r="NN188" s="32"/>
      <c r="NO188" s="32"/>
      <c r="NP188" s="32"/>
      <c r="NQ188" s="32"/>
      <c r="NR188" s="32"/>
      <c r="NS188" s="32"/>
      <c r="NT188" s="32"/>
      <c r="NU188" s="32"/>
      <c r="NV188" s="32"/>
      <c r="NW188" s="32"/>
      <c r="NX188" s="32"/>
      <c r="NY188" s="32"/>
      <c r="NZ188" s="32"/>
      <c r="OA188" s="32"/>
      <c r="OB188" s="32"/>
      <c r="OC188" s="32"/>
      <c r="OD188" s="32"/>
      <c r="OE188" s="32"/>
      <c r="OF188" s="32"/>
      <c r="OG188" s="32"/>
      <c r="OH188" s="32"/>
      <c r="OI188" s="32"/>
      <c r="OJ188" s="32"/>
      <c r="OK188" s="32"/>
      <c r="OL188" s="32"/>
      <c r="OM188" s="32"/>
      <c r="ON188" s="32"/>
      <c r="OO188" s="32"/>
      <c r="OP188" s="32"/>
      <c r="OQ188" s="32"/>
      <c r="OR188" s="32"/>
      <c r="OS188" s="32"/>
      <c r="OT188" s="32"/>
      <c r="OU188" s="32"/>
      <c r="OV188" s="32"/>
      <c r="OW188" s="32"/>
      <c r="OX188" s="32"/>
      <c r="OY188" s="32"/>
      <c r="OZ188" s="32"/>
      <c r="PA188" s="32"/>
      <c r="PB188" s="32"/>
      <c r="PC188" s="32"/>
      <c r="PD188" s="32"/>
      <c r="PE188" s="32"/>
      <c r="PF188" s="32"/>
      <c r="PG188" s="32"/>
      <c r="PH188" s="32"/>
      <c r="PI188" s="32"/>
      <c r="PJ188" s="32"/>
      <c r="PK188" s="32"/>
      <c r="PL188" s="32"/>
      <c r="PM188" s="32"/>
      <c r="PN188" s="32"/>
      <c r="PO188" s="32"/>
      <c r="PP188" s="32"/>
      <c r="PQ188" s="32"/>
      <c r="PR188" s="32"/>
      <c r="PS188" s="32"/>
      <c r="PT188" s="32"/>
      <c r="PU188" s="32"/>
      <c r="PV188" s="32"/>
      <c r="PW188" s="32"/>
      <c r="PX188" s="32"/>
      <c r="PY188" s="32"/>
      <c r="PZ188" s="32"/>
      <c r="QA188" s="32"/>
      <c r="QB188" s="32"/>
      <c r="QC188" s="32"/>
      <c r="QD188" s="32"/>
      <c r="QE188" s="32"/>
      <c r="QF188" s="32"/>
      <c r="QG188" s="32"/>
      <c r="QH188" s="32"/>
      <c r="QI188" s="32"/>
      <c r="QJ188" s="32"/>
      <c r="QK188" s="32"/>
      <c r="QL188" s="32"/>
      <c r="QM188" s="32"/>
      <c r="QN188" s="32"/>
      <c r="QO188" s="32"/>
      <c r="QP188" s="32"/>
      <c r="QQ188" s="32"/>
      <c r="QR188" s="32"/>
      <c r="QS188" s="32"/>
      <c r="QT188" s="32"/>
      <c r="QU188" s="32"/>
      <c r="QV188" s="32"/>
      <c r="QW188" s="32"/>
      <c r="QX188" s="32"/>
      <c r="QY188" s="32"/>
      <c r="QZ188" s="32"/>
      <c r="RA188" s="32"/>
      <c r="RB188" s="32"/>
      <c r="RC188" s="32"/>
      <c r="RD188" s="32"/>
      <c r="RE188" s="32"/>
      <c r="RF188" s="32"/>
      <c r="RG188" s="32"/>
      <c r="RH188" s="32"/>
      <c r="RI188" s="32"/>
      <c r="RJ188" s="32"/>
      <c r="RK188" s="32"/>
      <c r="RL188" s="32"/>
      <c r="RM188" s="32"/>
      <c r="RN188" s="32"/>
      <c r="RO188" s="32"/>
      <c r="RP188" s="32"/>
      <c r="RQ188" s="32"/>
      <c r="RR188" s="32"/>
      <c r="RS188" s="32"/>
      <c r="RT188" s="32"/>
      <c r="RU188" s="32"/>
      <c r="RV188" s="32"/>
      <c r="RW188" s="32"/>
      <c r="RX188" s="32"/>
      <c r="RY188" s="32"/>
      <c r="RZ188" s="32"/>
      <c r="SA188" s="32"/>
      <c r="SB188" s="32"/>
      <c r="SC188" s="32"/>
      <c r="SD188" s="32"/>
      <c r="SE188" s="32"/>
      <c r="SF188" s="32"/>
      <c r="SG188" s="32"/>
      <c r="SH188" s="32"/>
      <c r="SI188" s="32"/>
      <c r="SJ188" s="32"/>
      <c r="SK188" s="32"/>
      <c r="SL188" s="32"/>
      <c r="SM188" s="32"/>
      <c r="SN188" s="32"/>
      <c r="SO188" s="32"/>
      <c r="SP188" s="32"/>
      <c r="SQ188" s="32"/>
      <c r="SR188" s="32"/>
      <c r="SS188" s="32"/>
      <c r="ST188" s="32"/>
      <c r="SU188" s="32"/>
      <c r="SV188" s="32"/>
      <c r="SW188" s="32"/>
      <c r="SX188" s="32"/>
      <c r="SY188" s="32"/>
      <c r="SZ188" s="32"/>
      <c r="TA188" s="32"/>
      <c r="TB188" s="32"/>
      <c r="TC188" s="32"/>
      <c r="TD188" s="32"/>
      <c r="TE188" s="32"/>
      <c r="TF188" s="32"/>
      <c r="TG188" s="32"/>
      <c r="TH188" s="32"/>
      <c r="TI188" s="32"/>
      <c r="TJ188" s="32"/>
      <c r="TK188" s="32"/>
      <c r="TL188" s="32"/>
      <c r="TM188" s="32"/>
      <c r="TN188" s="32"/>
      <c r="TO188" s="32"/>
      <c r="TP188" s="32"/>
      <c r="TQ188" s="32"/>
      <c r="TR188" s="32"/>
      <c r="TS188" s="32"/>
      <c r="TT188" s="32"/>
      <c r="TU188" s="32"/>
      <c r="TV188" s="32"/>
      <c r="TW188" s="32"/>
      <c r="TX188" s="32"/>
      <c r="TY188" s="32"/>
      <c r="TZ188" s="32"/>
      <c r="UA188" s="32"/>
      <c r="UB188" s="32"/>
      <c r="UC188" s="32"/>
      <c r="UD188" s="32"/>
      <c r="UE188" s="32"/>
      <c r="UF188" s="32"/>
      <c r="UG188" s="32"/>
      <c r="UH188" s="32"/>
      <c r="UI188" s="32"/>
      <c r="UJ188" s="32"/>
      <c r="UK188" s="32"/>
      <c r="UL188" s="32"/>
      <c r="UM188" s="32"/>
      <c r="UN188" s="32"/>
      <c r="UO188" s="32"/>
      <c r="UP188" s="32"/>
      <c r="UQ188" s="32"/>
      <c r="UR188" s="32"/>
      <c r="US188" s="32"/>
      <c r="UT188" s="32"/>
      <c r="UU188" s="32"/>
      <c r="UV188" s="32"/>
      <c r="UW188" s="32"/>
      <c r="UX188" s="32"/>
      <c r="UY188" s="32"/>
      <c r="UZ188" s="32"/>
      <c r="VA188" s="32"/>
      <c r="VB188" s="32"/>
      <c r="VC188" s="32"/>
      <c r="VD188" s="32"/>
      <c r="VE188" s="32"/>
      <c r="VF188" s="32"/>
      <c r="VG188" s="32"/>
      <c r="VH188" s="32"/>
      <c r="VI188" s="32"/>
      <c r="VJ188" s="32"/>
      <c r="VK188" s="32"/>
      <c r="VL188" s="32"/>
      <c r="VM188" s="32"/>
      <c r="VN188" s="32"/>
      <c r="VO188" s="32"/>
      <c r="VP188" s="32"/>
      <c r="VQ188" s="32"/>
      <c r="VR188" s="32"/>
      <c r="VS188" s="32"/>
      <c r="VT188" s="32"/>
      <c r="VU188" s="32"/>
      <c r="VV188" s="32"/>
      <c r="VW188" s="32"/>
      <c r="VX188" s="32"/>
      <c r="VY188" s="32"/>
      <c r="VZ188" s="32"/>
      <c r="WA188" s="32"/>
      <c r="WB188" s="32"/>
      <c r="WC188" s="32"/>
      <c r="WD188" s="32"/>
      <c r="WE188" s="32"/>
      <c r="WF188" s="32"/>
      <c r="WG188" s="32"/>
      <c r="WH188" s="32"/>
      <c r="WI188" s="32"/>
      <c r="WJ188" s="32"/>
      <c r="WK188" s="32"/>
      <c r="WL188" s="32"/>
      <c r="WM188" s="32"/>
      <c r="WN188" s="32"/>
      <c r="WO188" s="32"/>
      <c r="WP188" s="32"/>
      <c r="WQ188" s="32"/>
      <c r="WR188" s="32"/>
      <c r="WS188" s="32"/>
      <c r="WT188" s="32"/>
      <c r="WU188" s="32"/>
      <c r="WV188" s="32"/>
      <c r="WW188" s="32"/>
      <c r="WX188" s="32"/>
      <c r="WY188" s="32"/>
      <c r="WZ188" s="32"/>
      <c r="XA188" s="32"/>
      <c r="XB188" s="32"/>
      <c r="XC188" s="32"/>
      <c r="XD188" s="32"/>
      <c r="XE188" s="32"/>
      <c r="XF188" s="32"/>
      <c r="XG188" s="32"/>
      <c r="XH188" s="32"/>
      <c r="XI188" s="32"/>
      <c r="XJ188" s="32"/>
      <c r="XK188" s="32"/>
      <c r="XL188" s="32"/>
      <c r="XM188" s="32"/>
      <c r="XN188" s="32"/>
      <c r="XO188" s="32"/>
      <c r="XP188" s="32"/>
      <c r="XQ188" s="32"/>
      <c r="XR188" s="32"/>
      <c r="XS188" s="32"/>
      <c r="XT188" s="32"/>
      <c r="XU188" s="32"/>
      <c r="XV188" s="32"/>
      <c r="XW188" s="32"/>
      <c r="XX188" s="32"/>
      <c r="XY188" s="32"/>
      <c r="XZ188" s="32"/>
      <c r="YA188" s="32"/>
      <c r="YB188" s="32"/>
      <c r="YC188" s="32"/>
      <c r="YD188" s="32"/>
      <c r="YE188" s="32"/>
      <c r="YF188" s="32"/>
      <c r="YG188" s="32"/>
      <c r="YH188" s="32"/>
      <c r="YI188" s="32"/>
      <c r="YJ188" s="32"/>
      <c r="YK188" s="32"/>
      <c r="YL188" s="32"/>
      <c r="YM188" s="32"/>
      <c r="YN188" s="32"/>
      <c r="YO188" s="32"/>
      <c r="YP188" s="32"/>
      <c r="YQ188" s="32"/>
      <c r="YR188" s="32"/>
      <c r="YS188" s="32"/>
      <c r="YT188" s="32"/>
      <c r="YU188" s="32"/>
      <c r="YV188" s="32"/>
      <c r="YW188" s="32"/>
      <c r="YX188" s="32"/>
      <c r="YY188" s="32"/>
      <c r="YZ188" s="32"/>
      <c r="ZA188" s="32"/>
      <c r="ZB188" s="32"/>
      <c r="ZC188" s="32"/>
      <c r="ZD188" s="32"/>
      <c r="ZE188" s="32"/>
      <c r="ZF188" s="32"/>
      <c r="ZG188" s="32"/>
      <c r="ZH188" s="32"/>
      <c r="ZI188" s="32"/>
      <c r="ZJ188" s="32"/>
      <c r="ZK188" s="32"/>
      <c r="ZL188" s="32"/>
      <c r="ZM188" s="32"/>
      <c r="ZN188" s="32"/>
      <c r="ZO188" s="32"/>
      <c r="ZP188" s="32"/>
      <c r="ZQ188" s="32"/>
      <c r="ZR188" s="32"/>
      <c r="ZS188" s="32"/>
      <c r="ZT188" s="32"/>
      <c r="ZU188" s="32"/>
      <c r="ZV188" s="32"/>
      <c r="ZW188" s="32"/>
      <c r="ZX188" s="32"/>
      <c r="ZY188" s="32"/>
      <c r="ZZ188" s="32"/>
      <c r="AAA188" s="32"/>
      <c r="AAB188" s="32"/>
      <c r="AAC188" s="32"/>
      <c r="AAD188" s="32"/>
      <c r="AAE188" s="32"/>
      <c r="AAF188" s="32"/>
      <c r="AAG188" s="32"/>
      <c r="AAH188" s="32"/>
      <c r="AAI188" s="32"/>
      <c r="AAJ188" s="32"/>
      <c r="AAK188" s="32"/>
      <c r="AAL188" s="32"/>
      <c r="AAM188" s="32"/>
      <c r="AAN188" s="32"/>
      <c r="AAO188" s="32"/>
      <c r="AAP188" s="32"/>
      <c r="AAQ188" s="32"/>
      <c r="AAR188" s="32"/>
      <c r="AAS188" s="32"/>
      <c r="AAT188" s="32"/>
      <c r="AAU188" s="32"/>
      <c r="AAV188" s="32"/>
      <c r="AAW188" s="32"/>
      <c r="AAX188" s="32"/>
      <c r="AAY188" s="32"/>
      <c r="AAZ188" s="32"/>
      <c r="ABA188" s="32"/>
      <c r="ABB188" s="32"/>
      <c r="ABC188" s="32"/>
      <c r="ABD188" s="32"/>
      <c r="ABE188" s="32"/>
      <c r="ABF188" s="32"/>
      <c r="ABG188" s="32"/>
      <c r="ABH188" s="32"/>
      <c r="ABI188" s="32"/>
      <c r="ABJ188" s="32"/>
      <c r="ABK188" s="32"/>
      <c r="ABL188" s="32"/>
      <c r="ABM188" s="32"/>
      <c r="ABN188" s="32"/>
      <c r="ABO188" s="32"/>
      <c r="ABP188" s="32"/>
      <c r="ABQ188" s="32"/>
      <c r="ABR188" s="32"/>
      <c r="ABS188" s="32"/>
      <c r="ABT188" s="32"/>
      <c r="ABU188" s="32"/>
      <c r="ABV188" s="32"/>
      <c r="ABW188" s="32"/>
      <c r="ABX188" s="32"/>
      <c r="ABY188" s="32"/>
      <c r="ABZ188" s="32"/>
      <c r="ACA188" s="32"/>
      <c r="ACB188" s="32"/>
      <c r="ACC188" s="32"/>
      <c r="ACD188" s="32"/>
      <c r="ACE188" s="32"/>
      <c r="ACF188" s="32"/>
      <c r="ACG188" s="32"/>
      <c r="ACH188" s="32"/>
      <c r="ACI188" s="32"/>
      <c r="ACJ188" s="32"/>
      <c r="ACK188" s="32"/>
      <c r="ACL188" s="32"/>
      <c r="ACM188" s="32"/>
      <c r="ACN188" s="32"/>
      <c r="ACO188" s="32"/>
      <c r="ACP188" s="32"/>
      <c r="ACQ188" s="32"/>
      <c r="ACR188" s="32"/>
      <c r="ACS188" s="32"/>
      <c r="ACT188" s="32"/>
      <c r="ACU188" s="32"/>
      <c r="ACV188" s="32"/>
      <c r="ACW188" s="32"/>
      <c r="ACX188" s="32"/>
      <c r="ACY188" s="32"/>
      <c r="ACZ188" s="32"/>
      <c r="ADA188" s="32"/>
      <c r="ADB188" s="32"/>
      <c r="ADC188" s="32"/>
      <c r="ADD188" s="32"/>
      <c r="ADE188" s="32"/>
      <c r="ADF188" s="32"/>
      <c r="ADG188" s="32"/>
      <c r="ADH188" s="32"/>
      <c r="ADI188" s="32"/>
      <c r="ADJ188" s="32"/>
      <c r="ADK188" s="32"/>
      <c r="ADL188" s="32"/>
      <c r="ADM188" s="32"/>
      <c r="ADN188" s="32"/>
      <c r="ADO188" s="32"/>
      <c r="ADP188" s="32"/>
      <c r="ADQ188" s="32"/>
      <c r="ADR188" s="32"/>
      <c r="ADS188" s="32"/>
      <c r="ADT188" s="32"/>
      <c r="ADU188" s="32"/>
      <c r="ADV188" s="32"/>
      <c r="ADW188" s="32"/>
      <c r="ADX188" s="32"/>
      <c r="ADY188" s="32"/>
      <c r="ADZ188" s="32"/>
      <c r="AEA188" s="32"/>
      <c r="AEB188" s="32"/>
      <c r="AEC188" s="32"/>
      <c r="AED188" s="32"/>
      <c r="AEE188" s="32"/>
      <c r="AEF188" s="32"/>
      <c r="AEG188" s="32"/>
      <c r="AEH188" s="32"/>
      <c r="AEI188" s="32"/>
      <c r="AEJ188" s="32"/>
      <c r="AEK188" s="32"/>
      <c r="AEL188" s="32"/>
      <c r="AEM188" s="32"/>
      <c r="AEN188" s="32"/>
      <c r="AEO188" s="32"/>
      <c r="AEP188" s="32"/>
      <c r="AEQ188" s="32"/>
      <c r="AER188" s="32"/>
      <c r="AES188" s="32"/>
      <c r="AET188" s="32"/>
      <c r="AEU188" s="32"/>
      <c r="AEV188" s="32"/>
      <c r="AEW188" s="32"/>
      <c r="AEX188" s="32"/>
      <c r="AEY188" s="32"/>
      <c r="AEZ188" s="32"/>
      <c r="AFA188" s="32"/>
      <c r="AFB188" s="32"/>
      <c r="AFC188" s="32"/>
      <c r="AFD188" s="32"/>
      <c r="AFE188" s="32"/>
      <c r="AFF188" s="32"/>
      <c r="AFG188" s="32"/>
      <c r="AFH188" s="32"/>
      <c r="AFI188" s="32"/>
      <c r="AFJ188" s="32"/>
      <c r="AFK188" s="32"/>
      <c r="AFL188" s="32"/>
      <c r="AFM188" s="32"/>
      <c r="AFN188" s="32"/>
      <c r="AFO188" s="32"/>
      <c r="AFP188" s="32"/>
      <c r="AFQ188" s="32"/>
      <c r="AFR188" s="32"/>
      <c r="AFS188" s="32"/>
      <c r="AFT188" s="32"/>
      <c r="AFU188" s="32"/>
      <c r="AFV188" s="32"/>
      <c r="AFW188" s="32"/>
      <c r="AFX188" s="32"/>
      <c r="AFY188" s="32"/>
      <c r="AFZ188" s="32"/>
      <c r="AGA188" s="32"/>
      <c r="AGB188" s="32"/>
      <c r="AGC188" s="32"/>
      <c r="AGD188" s="32"/>
      <c r="AGE188" s="32"/>
      <c r="AGF188" s="32"/>
      <c r="AGG188" s="32"/>
      <c r="AGH188" s="32"/>
      <c r="AGI188" s="32"/>
      <c r="AGJ188" s="32"/>
      <c r="AGK188" s="32"/>
      <c r="AGL188" s="32"/>
      <c r="AGM188" s="32"/>
      <c r="AGN188" s="32"/>
      <c r="AGO188" s="32"/>
      <c r="AGP188" s="32"/>
      <c r="AGQ188" s="32"/>
      <c r="AGR188" s="32"/>
      <c r="AGS188" s="32"/>
      <c r="AGT188" s="32"/>
      <c r="AGU188" s="32"/>
      <c r="AGV188" s="32"/>
      <c r="AGW188" s="32"/>
      <c r="AGX188" s="32"/>
      <c r="AGY188" s="32"/>
      <c r="AGZ188" s="32"/>
      <c r="AHA188" s="32"/>
      <c r="AHB188" s="32"/>
      <c r="AHC188" s="32"/>
      <c r="AHD188" s="32"/>
      <c r="AHE188" s="32"/>
      <c r="AHF188" s="32"/>
      <c r="AHG188" s="32"/>
      <c r="AHH188" s="32"/>
      <c r="AHI188" s="32"/>
      <c r="AHJ188" s="32"/>
      <c r="AHK188" s="32"/>
      <c r="AHL188" s="32"/>
      <c r="AHM188" s="32"/>
      <c r="AHN188" s="32"/>
      <c r="AHO188" s="32"/>
      <c r="AHP188" s="32"/>
      <c r="AHQ188" s="32"/>
      <c r="AHR188" s="32"/>
      <c r="AHS188" s="32"/>
      <c r="AHT188" s="32"/>
      <c r="AHU188" s="32"/>
      <c r="AHV188" s="32"/>
      <c r="AHW188" s="32"/>
      <c r="AHX188" s="32"/>
      <c r="AHY188" s="32"/>
      <c r="AHZ188" s="32"/>
      <c r="AIA188" s="32"/>
      <c r="AIB188" s="32"/>
      <c r="AIC188" s="32"/>
      <c r="AID188" s="32"/>
      <c r="AIE188" s="32"/>
      <c r="AIF188" s="32"/>
      <c r="AIG188" s="32"/>
      <c r="AIH188" s="32"/>
      <c r="AII188" s="32"/>
      <c r="AIJ188" s="32"/>
      <c r="AIK188" s="32"/>
      <c r="AIL188" s="32"/>
      <c r="AIM188" s="32"/>
      <c r="AIN188" s="32"/>
      <c r="AIO188" s="32"/>
      <c r="AIP188" s="32"/>
      <c r="AIQ188" s="32"/>
      <c r="AIR188" s="32"/>
      <c r="AIS188" s="32"/>
      <c r="AIT188" s="32"/>
      <c r="AIU188" s="32"/>
      <c r="AIV188" s="32"/>
      <c r="AIW188" s="32"/>
      <c r="AIX188" s="32"/>
      <c r="AIY188" s="32"/>
      <c r="AIZ188" s="32"/>
      <c r="AJA188" s="32"/>
      <c r="AJB188" s="32"/>
      <c r="AJC188" s="32"/>
      <c r="AJD188" s="32"/>
      <c r="AJE188" s="32"/>
      <c r="AJF188" s="32"/>
      <c r="AJG188" s="32"/>
      <c r="AJH188" s="32"/>
      <c r="AJI188" s="32"/>
      <c r="AJJ188" s="32"/>
      <c r="AJK188" s="32"/>
      <c r="AJL188" s="32"/>
      <c r="AJM188" s="32"/>
      <c r="AJN188" s="32"/>
      <c r="AJO188" s="32"/>
      <c r="AJP188" s="32"/>
      <c r="AJQ188" s="32"/>
      <c r="AJR188" s="32"/>
      <c r="AJS188" s="32"/>
      <c r="AJT188" s="32"/>
      <c r="AJU188" s="32"/>
      <c r="AJV188" s="32"/>
      <c r="AJW188" s="32"/>
      <c r="AJX188" s="32"/>
      <c r="AJY188" s="32"/>
      <c r="AJZ188" s="32"/>
      <c r="AKA188" s="32"/>
      <c r="AKB188" s="32"/>
      <c r="AKC188" s="32"/>
      <c r="AKD188" s="32"/>
      <c r="AKE188" s="32"/>
      <c r="AKF188" s="32"/>
      <c r="AKG188" s="32"/>
      <c r="AKH188" s="32"/>
      <c r="AKI188" s="32"/>
      <c r="AKJ188" s="32"/>
      <c r="AKK188" s="32"/>
      <c r="AKL188" s="32"/>
      <c r="AKM188" s="32"/>
      <c r="AKN188" s="32"/>
      <c r="AKO188" s="32"/>
      <c r="AKP188" s="32"/>
      <c r="AKQ188" s="32"/>
      <c r="AKR188" s="32"/>
      <c r="AKS188" s="32"/>
      <c r="AKT188" s="32"/>
      <c r="AKU188" s="32"/>
      <c r="AKV188" s="32"/>
      <c r="AKW188" s="32"/>
      <c r="AKX188" s="32"/>
      <c r="AKY188" s="32"/>
      <c r="AKZ188" s="32"/>
      <c r="ALA188" s="32"/>
      <c r="ALB188" s="32"/>
      <c r="ALC188" s="32"/>
      <c r="ALD188" s="32"/>
      <c r="ALE188" s="32"/>
      <c r="ALF188" s="32"/>
      <c r="ALG188" s="32"/>
      <c r="ALH188" s="32"/>
      <c r="ALI188" s="32"/>
      <c r="ALJ188" s="32"/>
      <c r="ALK188" s="32"/>
      <c r="ALL188" s="32"/>
      <c r="ALM188" s="32"/>
      <c r="ALN188" s="32"/>
      <c r="ALO188" s="32"/>
      <c r="ALP188" s="32"/>
      <c r="ALQ188" s="32"/>
      <c r="ALR188" s="32"/>
      <c r="ALS188" s="32"/>
      <c r="ALT188" s="32"/>
      <c r="ALU188" s="32"/>
      <c r="ALV188" s="32"/>
      <c r="ALW188" s="32"/>
      <c r="ALX188" s="32"/>
      <c r="ALY188" s="32"/>
      <c r="ALZ188" s="32"/>
      <c r="AMA188" s="32"/>
      <c r="AMB188" s="32"/>
      <c r="AMC188" s="32"/>
      <c r="AMD188" s="32"/>
      <c r="AME188" s="32"/>
      <c r="AMF188" s="32"/>
      <c r="AMG188" s="32"/>
      <c r="AMH188" s="32"/>
      <c r="AMI188" s="32"/>
    </row>
    <row r="189" spans="1:1023" x14ac:dyDescent="0.25">
      <c r="A189" s="12" t="s">
        <v>457</v>
      </c>
      <c r="B189" s="13" t="s">
        <v>325</v>
      </c>
      <c r="C189" s="21"/>
      <c r="D189" s="21"/>
      <c r="E189" s="21"/>
      <c r="F189" s="22">
        <v>1189000</v>
      </c>
      <c r="G189" s="22">
        <f t="shared" si="3"/>
        <v>1248450</v>
      </c>
      <c r="H189" s="17" t="s">
        <v>450</v>
      </c>
      <c r="I189" s="21" t="s">
        <v>20</v>
      </c>
      <c r="J189" s="13" t="s">
        <v>45</v>
      </c>
      <c r="K189" s="19">
        <v>1193557.58</v>
      </c>
      <c r="L189" s="20"/>
      <c r="M189" s="20"/>
    </row>
    <row r="190" spans="1:1023" x14ac:dyDescent="0.25">
      <c r="A190" s="12" t="s">
        <v>458</v>
      </c>
      <c r="B190" s="13" t="s">
        <v>459</v>
      </c>
      <c r="C190" s="21"/>
      <c r="D190" s="21"/>
      <c r="E190" s="21"/>
      <c r="F190" s="22">
        <v>867500</v>
      </c>
      <c r="G190" s="22">
        <f t="shared" si="3"/>
        <v>910875</v>
      </c>
      <c r="H190" s="17" t="s">
        <v>450</v>
      </c>
      <c r="I190" s="21" t="s">
        <v>20</v>
      </c>
      <c r="J190" s="13" t="s">
        <v>45</v>
      </c>
      <c r="K190" s="19">
        <v>779837.52</v>
      </c>
      <c r="L190" s="20"/>
      <c r="M190" s="20"/>
    </row>
    <row r="191" spans="1:1023" x14ac:dyDescent="0.25">
      <c r="A191" s="12" t="s">
        <v>460</v>
      </c>
      <c r="B191" s="13" t="s">
        <v>461</v>
      </c>
      <c r="C191" s="21"/>
      <c r="D191" s="21"/>
      <c r="E191" s="21"/>
      <c r="F191" s="22">
        <v>150000</v>
      </c>
      <c r="G191" s="22">
        <f t="shared" si="3"/>
        <v>157500</v>
      </c>
      <c r="H191" s="17" t="s">
        <v>450</v>
      </c>
      <c r="I191" s="21" t="s">
        <v>20</v>
      </c>
      <c r="J191" s="13" t="s">
        <v>462</v>
      </c>
      <c r="K191" s="19">
        <v>23908.5</v>
      </c>
      <c r="L191" s="20"/>
      <c r="M191" s="20"/>
    </row>
    <row r="192" spans="1:1023" x14ac:dyDescent="0.25">
      <c r="A192" s="12" t="s">
        <v>463</v>
      </c>
      <c r="B192" s="13" t="s">
        <v>464</v>
      </c>
      <c r="C192" s="21" t="s">
        <v>465</v>
      </c>
      <c r="D192" s="21" t="s">
        <v>466</v>
      </c>
      <c r="E192" s="21" t="s">
        <v>19</v>
      </c>
      <c r="F192" s="22">
        <f>F193+F194+F195+F196+F197+F198</f>
        <v>529000</v>
      </c>
      <c r="G192" s="22">
        <f>G193+G194+G195+G196+G197+G198</f>
        <v>597770</v>
      </c>
      <c r="H192" s="17"/>
      <c r="I192" s="21"/>
      <c r="J192" s="13"/>
      <c r="K192" s="19"/>
      <c r="L192" s="20"/>
      <c r="M192" s="20"/>
    </row>
    <row r="193" spans="1:13" x14ac:dyDescent="0.25">
      <c r="A193" s="12" t="s">
        <v>467</v>
      </c>
      <c r="B193" s="13" t="s">
        <v>63</v>
      </c>
      <c r="C193" s="21"/>
      <c r="D193" s="21"/>
      <c r="E193" s="21"/>
      <c r="F193" s="22">
        <v>41000</v>
      </c>
      <c r="G193" s="22">
        <f t="shared" ref="G193:G198" si="4">F193*1.13</f>
        <v>46329.999999999993</v>
      </c>
      <c r="H193" s="17" t="s">
        <v>468</v>
      </c>
      <c r="I193" s="21" t="s">
        <v>20</v>
      </c>
      <c r="J193" s="13" t="s">
        <v>469</v>
      </c>
      <c r="K193" s="19">
        <v>74693</v>
      </c>
      <c r="L193" s="20"/>
      <c r="M193" s="20"/>
    </row>
    <row r="194" spans="1:13" x14ac:dyDescent="0.25">
      <c r="A194" s="12" t="s">
        <v>470</v>
      </c>
      <c r="B194" s="13" t="s">
        <v>123</v>
      </c>
      <c r="C194" s="21"/>
      <c r="D194" s="21"/>
      <c r="E194" s="21"/>
      <c r="F194" s="22">
        <v>137000</v>
      </c>
      <c r="G194" s="22">
        <f t="shared" si="4"/>
        <v>154809.99999999997</v>
      </c>
      <c r="H194" s="17" t="s">
        <v>468</v>
      </c>
      <c r="I194" s="21" t="s">
        <v>20</v>
      </c>
      <c r="J194" s="13" t="s">
        <v>471</v>
      </c>
      <c r="K194" s="19">
        <v>152550</v>
      </c>
      <c r="L194" s="20"/>
      <c r="M194" s="20"/>
    </row>
    <row r="195" spans="1:13" x14ac:dyDescent="0.25">
      <c r="A195" s="12" t="s">
        <v>472</v>
      </c>
      <c r="B195" s="13" t="s">
        <v>65</v>
      </c>
      <c r="C195" s="21"/>
      <c r="D195" s="21"/>
      <c r="E195" s="21"/>
      <c r="F195" s="22">
        <v>62000</v>
      </c>
      <c r="G195" s="22">
        <f t="shared" si="4"/>
        <v>70060</v>
      </c>
      <c r="H195" s="17" t="s">
        <v>468</v>
      </c>
      <c r="I195" s="21" t="s">
        <v>20</v>
      </c>
      <c r="J195" s="13" t="s">
        <v>473</v>
      </c>
      <c r="K195" s="19">
        <v>57065</v>
      </c>
      <c r="L195" s="20"/>
      <c r="M195" s="20"/>
    </row>
    <row r="196" spans="1:13" x14ac:dyDescent="0.25">
      <c r="A196" s="12" t="s">
        <v>474</v>
      </c>
      <c r="B196" s="13" t="s">
        <v>78</v>
      </c>
      <c r="C196" s="21"/>
      <c r="D196" s="21"/>
      <c r="E196" s="21"/>
      <c r="F196" s="22">
        <v>143000</v>
      </c>
      <c r="G196" s="22">
        <f t="shared" si="4"/>
        <v>161589.99999999997</v>
      </c>
      <c r="H196" s="17" t="s">
        <v>468</v>
      </c>
      <c r="I196" s="21" t="s">
        <v>20</v>
      </c>
      <c r="J196" s="13" t="s">
        <v>475</v>
      </c>
      <c r="K196" s="19">
        <v>136176.29999999999</v>
      </c>
      <c r="L196" s="20"/>
      <c r="M196" s="20"/>
    </row>
    <row r="197" spans="1:13" x14ac:dyDescent="0.25">
      <c r="A197" s="12" t="s">
        <v>476</v>
      </c>
      <c r="B197" s="13" t="s">
        <v>67</v>
      </c>
      <c r="C197" s="21"/>
      <c r="D197" s="21"/>
      <c r="E197" s="21"/>
      <c r="F197" s="22">
        <v>110000</v>
      </c>
      <c r="G197" s="22">
        <f t="shared" si="4"/>
        <v>124299.99999999999</v>
      </c>
      <c r="H197" s="17" t="s">
        <v>468</v>
      </c>
      <c r="I197" s="21" t="s">
        <v>20</v>
      </c>
      <c r="J197" s="13" t="s">
        <v>475</v>
      </c>
      <c r="K197" s="19">
        <v>105090</v>
      </c>
      <c r="L197" s="20"/>
      <c r="M197" s="20"/>
    </row>
    <row r="198" spans="1:13" x14ac:dyDescent="0.25">
      <c r="A198" s="12" t="s">
        <v>477</v>
      </c>
      <c r="B198" s="13" t="s">
        <v>69</v>
      </c>
      <c r="C198" s="21"/>
      <c r="D198" s="21"/>
      <c r="E198" s="21"/>
      <c r="F198" s="22">
        <v>36000</v>
      </c>
      <c r="G198" s="22">
        <f t="shared" si="4"/>
        <v>40679.999999999993</v>
      </c>
      <c r="H198" s="17" t="s">
        <v>468</v>
      </c>
      <c r="I198" s="21" t="s">
        <v>20</v>
      </c>
      <c r="J198" s="13" t="s">
        <v>469</v>
      </c>
      <c r="K198" s="19">
        <v>44635</v>
      </c>
      <c r="L198" s="20"/>
      <c r="M198" s="20"/>
    </row>
    <row r="199" spans="1:13" ht="25.5" x14ac:dyDescent="0.25">
      <c r="A199" s="12" t="s">
        <v>478</v>
      </c>
      <c r="B199" s="13" t="s">
        <v>479</v>
      </c>
      <c r="C199" s="21" t="s">
        <v>480</v>
      </c>
      <c r="D199" s="21" t="s">
        <v>481</v>
      </c>
      <c r="E199" s="21" t="s">
        <v>19</v>
      </c>
      <c r="F199" s="22">
        <f>SUM(F200:F217)</f>
        <v>2331000</v>
      </c>
      <c r="G199" s="22">
        <f>SUM(G200:G217)</f>
        <v>2913750</v>
      </c>
      <c r="H199" s="17"/>
      <c r="I199" s="21"/>
      <c r="J199" s="13"/>
      <c r="K199" s="19"/>
      <c r="L199" s="20"/>
      <c r="M199" s="20"/>
    </row>
    <row r="200" spans="1:13" x14ac:dyDescent="0.25">
      <c r="A200" s="12" t="s">
        <v>482</v>
      </c>
      <c r="B200" s="13" t="s">
        <v>63</v>
      </c>
      <c r="C200" s="21"/>
      <c r="D200" s="21"/>
      <c r="E200" s="21"/>
      <c r="F200" s="22">
        <v>292000</v>
      </c>
      <c r="G200" s="22">
        <f t="shared" ref="G200:G217" si="5">F200*1.25</f>
        <v>365000</v>
      </c>
      <c r="H200" s="17" t="s">
        <v>483</v>
      </c>
      <c r="I200" s="21" t="s">
        <v>26</v>
      </c>
      <c r="J200" s="13" t="s">
        <v>484</v>
      </c>
      <c r="K200" s="19">
        <v>264420</v>
      </c>
      <c r="L200" s="20"/>
      <c r="M200" s="20"/>
    </row>
    <row r="201" spans="1:13" x14ac:dyDescent="0.25">
      <c r="A201" s="12" t="s">
        <v>485</v>
      </c>
      <c r="B201" s="13" t="s">
        <v>65</v>
      </c>
      <c r="C201" s="21"/>
      <c r="D201" s="21"/>
      <c r="E201" s="21"/>
      <c r="F201" s="22">
        <v>95000</v>
      </c>
      <c r="G201" s="22">
        <f t="shared" si="5"/>
        <v>118750</v>
      </c>
      <c r="H201" s="17" t="s">
        <v>483</v>
      </c>
      <c r="I201" s="21" t="s">
        <v>26</v>
      </c>
      <c r="J201" s="13" t="s">
        <v>486</v>
      </c>
      <c r="K201" s="19">
        <v>90367.4</v>
      </c>
      <c r="L201" s="20"/>
      <c r="M201" s="20"/>
    </row>
    <row r="202" spans="1:13" x14ac:dyDescent="0.25">
      <c r="A202" s="12" t="s">
        <v>487</v>
      </c>
      <c r="B202" s="13" t="s">
        <v>78</v>
      </c>
      <c r="C202" s="21"/>
      <c r="D202" s="21"/>
      <c r="E202" s="21"/>
      <c r="F202" s="22">
        <v>44000</v>
      </c>
      <c r="G202" s="22">
        <f t="shared" si="5"/>
        <v>55000</v>
      </c>
      <c r="H202" s="17" t="s">
        <v>483</v>
      </c>
      <c r="I202" s="21" t="s">
        <v>26</v>
      </c>
      <c r="J202" s="13" t="s">
        <v>486</v>
      </c>
      <c r="K202" s="19">
        <v>82957.5</v>
      </c>
      <c r="L202" s="20"/>
      <c r="M202" s="20"/>
    </row>
    <row r="203" spans="1:13" x14ac:dyDescent="0.25">
      <c r="A203" s="12" t="s">
        <v>488</v>
      </c>
      <c r="B203" s="26" t="s">
        <v>67</v>
      </c>
      <c r="C203" s="21"/>
      <c r="D203" s="21"/>
      <c r="E203" s="21"/>
      <c r="F203" s="22">
        <v>96000</v>
      </c>
      <c r="G203" s="22">
        <f t="shared" si="5"/>
        <v>120000</v>
      </c>
      <c r="H203" s="17" t="s">
        <v>483</v>
      </c>
      <c r="I203" s="21" t="s">
        <v>26</v>
      </c>
      <c r="J203" s="13" t="s">
        <v>486</v>
      </c>
      <c r="K203" s="19">
        <v>119456.5</v>
      </c>
      <c r="L203" s="20"/>
      <c r="M203" s="20"/>
    </row>
    <row r="204" spans="1:13" x14ac:dyDescent="0.25">
      <c r="A204" s="12" t="s">
        <v>489</v>
      </c>
      <c r="B204" s="13" t="s">
        <v>69</v>
      </c>
      <c r="C204" s="21"/>
      <c r="D204" s="21"/>
      <c r="E204" s="21"/>
      <c r="F204" s="22">
        <v>114000</v>
      </c>
      <c r="G204" s="22">
        <f t="shared" si="5"/>
        <v>142500</v>
      </c>
      <c r="H204" s="17" t="s">
        <v>483</v>
      </c>
      <c r="I204" s="21" t="s">
        <v>26</v>
      </c>
      <c r="J204" s="13" t="s">
        <v>486</v>
      </c>
      <c r="K204" s="19">
        <v>168155.75</v>
      </c>
      <c r="L204" s="20"/>
      <c r="M204" s="20"/>
    </row>
    <row r="205" spans="1:13" x14ac:dyDescent="0.25">
      <c r="A205" s="12" t="s">
        <v>490</v>
      </c>
      <c r="B205" s="13" t="s">
        <v>73</v>
      </c>
      <c r="C205" s="21"/>
      <c r="D205" s="21"/>
      <c r="E205" s="21"/>
      <c r="F205" s="22">
        <v>144000</v>
      </c>
      <c r="G205" s="22">
        <f t="shared" si="5"/>
        <v>180000</v>
      </c>
      <c r="H205" s="17" t="s">
        <v>483</v>
      </c>
      <c r="I205" s="21" t="s">
        <v>26</v>
      </c>
      <c r="J205" s="13" t="s">
        <v>486</v>
      </c>
      <c r="K205" s="19">
        <v>256875</v>
      </c>
      <c r="L205" s="20"/>
      <c r="M205" s="20"/>
    </row>
    <row r="206" spans="1:13" x14ac:dyDescent="0.25">
      <c r="A206" s="12" t="s">
        <v>491</v>
      </c>
      <c r="B206" s="13" t="s">
        <v>76</v>
      </c>
      <c r="C206" s="21"/>
      <c r="D206" s="21"/>
      <c r="E206" s="21"/>
      <c r="F206" s="22">
        <v>70000</v>
      </c>
      <c r="G206" s="22">
        <f t="shared" si="5"/>
        <v>87500</v>
      </c>
      <c r="H206" s="17" t="s">
        <v>483</v>
      </c>
      <c r="I206" s="21" t="s">
        <v>26</v>
      </c>
      <c r="J206" s="13" t="s">
        <v>471</v>
      </c>
      <c r="K206" s="19">
        <v>82500</v>
      </c>
      <c r="L206" s="20"/>
      <c r="M206" s="20"/>
    </row>
    <row r="207" spans="1:13" x14ac:dyDescent="0.25">
      <c r="A207" s="12" t="s">
        <v>492</v>
      </c>
      <c r="B207" s="13" t="s">
        <v>71</v>
      </c>
      <c r="C207" s="21"/>
      <c r="D207" s="21"/>
      <c r="E207" s="21"/>
      <c r="F207" s="22">
        <v>34000</v>
      </c>
      <c r="G207" s="22">
        <f t="shared" si="5"/>
        <v>42500</v>
      </c>
      <c r="H207" s="17" t="s">
        <v>483</v>
      </c>
      <c r="I207" s="21" t="s">
        <v>26</v>
      </c>
      <c r="J207" s="13" t="s">
        <v>493</v>
      </c>
      <c r="K207" s="19">
        <v>36973.599999999999</v>
      </c>
      <c r="L207" s="20"/>
      <c r="M207" s="20"/>
    </row>
    <row r="208" spans="1:13" x14ac:dyDescent="0.25">
      <c r="A208" s="12" t="s">
        <v>494</v>
      </c>
      <c r="B208" s="13" t="s">
        <v>461</v>
      </c>
      <c r="C208" s="21"/>
      <c r="D208" s="21"/>
      <c r="E208" s="21"/>
      <c r="F208" s="22">
        <v>132000</v>
      </c>
      <c r="G208" s="22">
        <f t="shared" si="5"/>
        <v>165000</v>
      </c>
      <c r="H208" s="17" t="s">
        <v>483</v>
      </c>
      <c r="I208" s="21" t="s">
        <v>26</v>
      </c>
      <c r="J208" s="13" t="s">
        <v>493</v>
      </c>
      <c r="K208" s="19">
        <v>143727.5</v>
      </c>
      <c r="L208" s="20"/>
      <c r="M208" s="20"/>
    </row>
    <row r="209" spans="1:13" x14ac:dyDescent="0.25">
      <c r="A209" s="12" t="s">
        <v>495</v>
      </c>
      <c r="B209" s="13" t="s">
        <v>329</v>
      </c>
      <c r="C209" s="21"/>
      <c r="D209" s="21"/>
      <c r="E209" s="21"/>
      <c r="F209" s="22">
        <v>32000</v>
      </c>
      <c r="G209" s="22">
        <f t="shared" si="5"/>
        <v>40000</v>
      </c>
      <c r="H209" s="17" t="s">
        <v>483</v>
      </c>
      <c r="I209" s="21" t="s">
        <v>26</v>
      </c>
      <c r="J209" s="13" t="s">
        <v>486</v>
      </c>
      <c r="K209" s="19">
        <v>51238.5</v>
      </c>
      <c r="L209" s="20"/>
      <c r="M209" s="20"/>
    </row>
    <row r="210" spans="1:13" x14ac:dyDescent="0.25">
      <c r="A210" s="12" t="s">
        <v>496</v>
      </c>
      <c r="B210" s="13" t="s">
        <v>291</v>
      </c>
      <c r="C210" s="21"/>
      <c r="D210" s="21"/>
      <c r="E210" s="21"/>
      <c r="F210" s="22">
        <v>43000</v>
      </c>
      <c r="G210" s="22">
        <f t="shared" si="5"/>
        <v>53750</v>
      </c>
      <c r="H210" s="17" t="s">
        <v>483</v>
      </c>
      <c r="I210" s="21" t="s">
        <v>26</v>
      </c>
      <c r="J210" s="13" t="s">
        <v>493</v>
      </c>
      <c r="K210" s="19">
        <v>36849.980000000003</v>
      </c>
      <c r="L210" s="20"/>
      <c r="M210" s="20"/>
    </row>
    <row r="211" spans="1:13" x14ac:dyDescent="0.25">
      <c r="A211" s="12" t="s">
        <v>497</v>
      </c>
      <c r="B211" s="13" t="s">
        <v>331</v>
      </c>
      <c r="C211" s="21"/>
      <c r="D211" s="21"/>
      <c r="E211" s="21"/>
      <c r="F211" s="22">
        <v>56000</v>
      </c>
      <c r="G211" s="22">
        <f t="shared" si="5"/>
        <v>70000</v>
      </c>
      <c r="H211" s="17" t="s">
        <v>483</v>
      </c>
      <c r="I211" s="21" t="s">
        <v>26</v>
      </c>
      <c r="J211" s="13" t="s">
        <v>498</v>
      </c>
      <c r="K211" s="19">
        <v>56163.5</v>
      </c>
      <c r="L211" s="20"/>
      <c r="M211" s="20"/>
    </row>
    <row r="212" spans="1:13" x14ac:dyDescent="0.25">
      <c r="A212" s="12" t="s">
        <v>499</v>
      </c>
      <c r="B212" s="13" t="s">
        <v>500</v>
      </c>
      <c r="C212" s="21"/>
      <c r="D212" s="21"/>
      <c r="E212" s="21"/>
      <c r="F212" s="22">
        <v>200000</v>
      </c>
      <c r="G212" s="22">
        <f t="shared" si="5"/>
        <v>250000</v>
      </c>
      <c r="H212" s="17" t="s">
        <v>483</v>
      </c>
      <c r="I212" s="21" t="s">
        <v>26</v>
      </c>
      <c r="J212" s="13" t="s">
        <v>164</v>
      </c>
      <c r="K212" s="19">
        <v>233842</v>
      </c>
      <c r="L212" s="20"/>
      <c r="M212" s="20"/>
    </row>
    <row r="213" spans="1:13" x14ac:dyDescent="0.25">
      <c r="A213" s="12" t="s">
        <v>501</v>
      </c>
      <c r="B213" s="13" t="s">
        <v>238</v>
      </c>
      <c r="C213" s="21"/>
      <c r="D213" s="21"/>
      <c r="E213" s="21"/>
      <c r="F213" s="22">
        <v>27000</v>
      </c>
      <c r="G213" s="22">
        <f t="shared" si="5"/>
        <v>33750</v>
      </c>
      <c r="H213" s="17" t="s">
        <v>483</v>
      </c>
      <c r="I213" s="21" t="s">
        <v>26</v>
      </c>
      <c r="J213" s="13" t="s">
        <v>498</v>
      </c>
      <c r="K213" s="19">
        <v>29893.75</v>
      </c>
      <c r="L213" s="20"/>
      <c r="M213" s="20"/>
    </row>
    <row r="214" spans="1:13" x14ac:dyDescent="0.25">
      <c r="A214" s="12" t="s">
        <v>502</v>
      </c>
      <c r="B214" s="13" t="s">
        <v>333</v>
      </c>
      <c r="C214" s="21"/>
      <c r="D214" s="21"/>
      <c r="E214" s="21"/>
      <c r="F214" s="22">
        <v>524000</v>
      </c>
      <c r="G214" s="22">
        <f t="shared" si="5"/>
        <v>655000</v>
      </c>
      <c r="H214" s="17" t="s">
        <v>483</v>
      </c>
      <c r="I214" s="21" t="s">
        <v>26</v>
      </c>
      <c r="J214" s="13" t="s">
        <v>503</v>
      </c>
      <c r="K214" s="19">
        <v>628193.75</v>
      </c>
      <c r="L214" s="20"/>
      <c r="M214" s="20"/>
    </row>
    <row r="215" spans="1:13" x14ac:dyDescent="0.25">
      <c r="A215" s="12" t="s">
        <v>504</v>
      </c>
      <c r="B215" s="13" t="s">
        <v>240</v>
      </c>
      <c r="C215" s="21"/>
      <c r="D215" s="21"/>
      <c r="E215" s="21"/>
      <c r="F215" s="22">
        <v>44000</v>
      </c>
      <c r="G215" s="22">
        <f t="shared" si="5"/>
        <v>55000</v>
      </c>
      <c r="H215" s="17" t="s">
        <v>483</v>
      </c>
      <c r="I215" s="21" t="s">
        <v>26</v>
      </c>
      <c r="J215" s="13" t="s">
        <v>486</v>
      </c>
      <c r="K215" s="19">
        <v>49040.76</v>
      </c>
      <c r="L215" s="20"/>
      <c r="M215" s="20"/>
    </row>
    <row r="216" spans="1:13" x14ac:dyDescent="0.25">
      <c r="A216" s="12" t="s">
        <v>505</v>
      </c>
      <c r="B216" s="13" t="s">
        <v>293</v>
      </c>
      <c r="C216" s="21"/>
      <c r="D216" s="21"/>
      <c r="E216" s="21"/>
      <c r="F216" s="22">
        <v>290000</v>
      </c>
      <c r="G216" s="22">
        <f t="shared" si="5"/>
        <v>362500</v>
      </c>
      <c r="H216" s="17" t="s">
        <v>483</v>
      </c>
      <c r="I216" s="21" t="s">
        <v>26</v>
      </c>
      <c r="J216" s="13" t="s">
        <v>506</v>
      </c>
      <c r="K216" s="19">
        <v>334137.5</v>
      </c>
      <c r="L216" s="20"/>
      <c r="M216" s="20"/>
    </row>
    <row r="217" spans="1:13" x14ac:dyDescent="0.25">
      <c r="A217" s="12" t="s">
        <v>507</v>
      </c>
      <c r="B217" s="13" t="s">
        <v>225</v>
      </c>
      <c r="C217" s="21"/>
      <c r="D217" s="21"/>
      <c r="E217" s="21"/>
      <c r="F217" s="22">
        <v>94000</v>
      </c>
      <c r="G217" s="22">
        <f t="shared" si="5"/>
        <v>117500</v>
      </c>
      <c r="H217" s="17" t="s">
        <v>483</v>
      </c>
      <c r="I217" s="21" t="s">
        <v>26</v>
      </c>
      <c r="J217" s="13" t="s">
        <v>508</v>
      </c>
      <c r="K217" s="19">
        <v>121475</v>
      </c>
      <c r="L217" s="20"/>
      <c r="M217" s="20"/>
    </row>
    <row r="218" spans="1:13" x14ac:dyDescent="0.25">
      <c r="A218" s="12" t="s">
        <v>509</v>
      </c>
      <c r="B218" s="13" t="s">
        <v>510</v>
      </c>
      <c r="C218" s="21" t="s">
        <v>511</v>
      </c>
      <c r="D218" s="21" t="s">
        <v>512</v>
      </c>
      <c r="E218" s="21" t="s">
        <v>19</v>
      </c>
      <c r="F218" s="22">
        <f>F219+F220+F221</f>
        <v>1035020</v>
      </c>
      <c r="G218" s="22">
        <f>G219+G220+G221</f>
        <v>1086771</v>
      </c>
      <c r="H218" s="17"/>
      <c r="I218" s="21"/>
      <c r="J218" s="13"/>
      <c r="K218" s="19"/>
      <c r="L218" s="20"/>
      <c r="M218" s="20"/>
    </row>
    <row r="219" spans="1:13" x14ac:dyDescent="0.25">
      <c r="A219" s="12" t="s">
        <v>513</v>
      </c>
      <c r="B219" s="13" t="s">
        <v>112</v>
      </c>
      <c r="C219" s="21"/>
      <c r="D219" s="21"/>
      <c r="E219" s="21"/>
      <c r="F219" s="22">
        <v>794720</v>
      </c>
      <c r="G219" s="22">
        <f>F219*1.05</f>
        <v>834456</v>
      </c>
      <c r="H219" s="17" t="s">
        <v>514</v>
      </c>
      <c r="I219" s="21" t="s">
        <v>26</v>
      </c>
      <c r="J219" s="13" t="s">
        <v>515</v>
      </c>
      <c r="K219" s="19">
        <v>832881</v>
      </c>
      <c r="L219" s="20"/>
      <c r="M219" s="20"/>
    </row>
    <row r="220" spans="1:13" x14ac:dyDescent="0.25">
      <c r="A220" s="12" t="s">
        <v>516</v>
      </c>
      <c r="B220" s="13" t="s">
        <v>115</v>
      </c>
      <c r="C220" s="21"/>
      <c r="D220" s="21"/>
      <c r="E220" s="21"/>
      <c r="F220" s="22">
        <v>230000</v>
      </c>
      <c r="G220" s="22">
        <f>F220*1.05</f>
        <v>241500</v>
      </c>
      <c r="H220" s="17" t="s">
        <v>514</v>
      </c>
      <c r="I220" s="21" t="s">
        <v>26</v>
      </c>
      <c r="J220" s="13" t="s">
        <v>517</v>
      </c>
      <c r="K220" s="19">
        <v>241500</v>
      </c>
      <c r="L220" s="20"/>
      <c r="M220" s="20"/>
    </row>
    <row r="221" spans="1:13" x14ac:dyDescent="0.25">
      <c r="A221" s="12" t="s">
        <v>518</v>
      </c>
      <c r="B221" s="13" t="s">
        <v>412</v>
      </c>
      <c r="C221" s="21"/>
      <c r="D221" s="21"/>
      <c r="E221" s="21"/>
      <c r="F221" s="22">
        <v>10300</v>
      </c>
      <c r="G221" s="22">
        <f>F221*1.05</f>
        <v>10815</v>
      </c>
      <c r="H221" s="17" t="s">
        <v>514</v>
      </c>
      <c r="I221" s="21" t="s">
        <v>26</v>
      </c>
      <c r="J221" s="13" t="s">
        <v>517</v>
      </c>
      <c r="K221" s="19">
        <v>10815</v>
      </c>
      <c r="L221" s="20"/>
      <c r="M221" s="20"/>
    </row>
    <row r="222" spans="1:13" x14ac:dyDescent="0.25">
      <c r="A222" s="12" t="s">
        <v>519</v>
      </c>
      <c r="B222" s="13" t="s">
        <v>520</v>
      </c>
      <c r="C222" s="21" t="s">
        <v>521</v>
      </c>
      <c r="D222" s="21" t="s">
        <v>522</v>
      </c>
      <c r="E222" s="21" t="s">
        <v>19</v>
      </c>
      <c r="F222" s="22">
        <v>688000</v>
      </c>
      <c r="G222" s="22">
        <v>722400</v>
      </c>
      <c r="H222" s="17" t="s">
        <v>523</v>
      </c>
      <c r="I222" s="21" t="s">
        <v>20</v>
      </c>
      <c r="J222" s="13" t="s">
        <v>524</v>
      </c>
      <c r="K222" s="19">
        <v>546840</v>
      </c>
      <c r="L222" s="20"/>
      <c r="M222" s="20"/>
    </row>
    <row r="223" spans="1:13" x14ac:dyDescent="0.25">
      <c r="A223" s="12" t="s">
        <v>525</v>
      </c>
      <c r="B223" s="13" t="s">
        <v>526</v>
      </c>
      <c r="C223" s="21" t="s">
        <v>527</v>
      </c>
      <c r="D223" s="21" t="s">
        <v>528</v>
      </c>
      <c r="E223" s="21" t="s">
        <v>19</v>
      </c>
      <c r="F223" s="22">
        <f>F224+F225+F226+F227+F228+F229+F230+F231+F232+F233+F234</f>
        <v>854000</v>
      </c>
      <c r="G223" s="22">
        <f t="shared" ref="G223:G234" si="6">F223*1.25</f>
        <v>1067500</v>
      </c>
      <c r="H223" s="17"/>
      <c r="I223" s="21"/>
      <c r="J223" s="13"/>
      <c r="K223" s="19"/>
      <c r="L223" s="20"/>
      <c r="M223" s="20"/>
    </row>
    <row r="224" spans="1:13" x14ac:dyDescent="0.25">
      <c r="A224" s="12" t="s">
        <v>529</v>
      </c>
      <c r="B224" s="13" t="s">
        <v>63</v>
      </c>
      <c r="C224" s="21"/>
      <c r="D224" s="21"/>
      <c r="E224" s="21"/>
      <c r="F224" s="22">
        <v>336000</v>
      </c>
      <c r="G224" s="22">
        <f t="shared" si="6"/>
        <v>420000</v>
      </c>
      <c r="H224" s="17" t="s">
        <v>530</v>
      </c>
      <c r="I224" s="21" t="s">
        <v>20</v>
      </c>
      <c r="J224" s="13" t="s">
        <v>531</v>
      </c>
      <c r="K224" s="19">
        <v>367815</v>
      </c>
      <c r="L224" s="20"/>
      <c r="M224" s="20"/>
    </row>
    <row r="225" spans="1:13" x14ac:dyDescent="0.25">
      <c r="A225" s="12" t="s">
        <v>532</v>
      </c>
      <c r="B225" s="13" t="s">
        <v>123</v>
      </c>
      <c r="C225" s="21"/>
      <c r="D225" s="21"/>
      <c r="E225" s="21"/>
      <c r="F225" s="22">
        <v>64000</v>
      </c>
      <c r="G225" s="22">
        <f t="shared" si="6"/>
        <v>80000</v>
      </c>
      <c r="H225" s="17" t="s">
        <v>530</v>
      </c>
      <c r="I225" s="21" t="s">
        <v>20</v>
      </c>
      <c r="J225" s="13" t="s">
        <v>531</v>
      </c>
      <c r="K225" s="19">
        <v>85000</v>
      </c>
      <c r="L225" s="20"/>
      <c r="M225" s="20"/>
    </row>
    <row r="226" spans="1:13" x14ac:dyDescent="0.25">
      <c r="A226" s="12" t="s">
        <v>533</v>
      </c>
      <c r="B226" s="13" t="s">
        <v>65</v>
      </c>
      <c r="C226" s="21"/>
      <c r="D226" s="21"/>
      <c r="E226" s="21"/>
      <c r="F226" s="22">
        <v>67200</v>
      </c>
      <c r="G226" s="22">
        <f t="shared" si="6"/>
        <v>84000</v>
      </c>
      <c r="H226" s="17" t="s">
        <v>530</v>
      </c>
      <c r="I226" s="21" t="s">
        <v>20</v>
      </c>
      <c r="J226" s="13" t="s">
        <v>534</v>
      </c>
      <c r="K226" s="19">
        <v>114100</v>
      </c>
      <c r="L226" s="20"/>
      <c r="M226" s="20"/>
    </row>
    <row r="227" spans="1:13" x14ac:dyDescent="0.25">
      <c r="A227" s="12" t="s">
        <v>535</v>
      </c>
      <c r="B227" s="13" t="s">
        <v>78</v>
      </c>
      <c r="C227" s="21"/>
      <c r="D227" s="21"/>
      <c r="E227" s="21"/>
      <c r="F227" s="22">
        <v>137000</v>
      </c>
      <c r="G227" s="22">
        <f t="shared" si="6"/>
        <v>171250</v>
      </c>
      <c r="H227" s="17" t="s">
        <v>530</v>
      </c>
      <c r="I227" s="21" t="s">
        <v>20</v>
      </c>
      <c r="J227" s="13" t="s">
        <v>536</v>
      </c>
      <c r="K227" s="19">
        <v>151156.25</v>
      </c>
      <c r="L227" s="20"/>
      <c r="M227" s="20"/>
    </row>
    <row r="228" spans="1:13" x14ac:dyDescent="0.25">
      <c r="A228" s="12" t="s">
        <v>537</v>
      </c>
      <c r="B228" s="13" t="s">
        <v>67</v>
      </c>
      <c r="C228" s="21"/>
      <c r="D228" s="21"/>
      <c r="E228" s="21"/>
      <c r="F228" s="22">
        <v>117800</v>
      </c>
      <c r="G228" s="22">
        <f t="shared" si="6"/>
        <v>147250</v>
      </c>
      <c r="H228" s="17" t="s">
        <v>530</v>
      </c>
      <c r="I228" s="21" t="s">
        <v>20</v>
      </c>
      <c r="J228" s="13" t="s">
        <v>486</v>
      </c>
      <c r="K228" s="19">
        <v>24234.75</v>
      </c>
      <c r="L228" s="20"/>
      <c r="M228" s="20"/>
    </row>
    <row r="229" spans="1:13" x14ac:dyDescent="0.25">
      <c r="A229" s="12" t="s">
        <v>538</v>
      </c>
      <c r="B229" s="13" t="s">
        <v>69</v>
      </c>
      <c r="C229" s="21"/>
      <c r="D229" s="21"/>
      <c r="E229" s="21"/>
      <c r="F229" s="22">
        <v>10500</v>
      </c>
      <c r="G229" s="22">
        <f t="shared" si="6"/>
        <v>13125</v>
      </c>
      <c r="H229" s="17" t="s">
        <v>530</v>
      </c>
      <c r="I229" s="21" t="s">
        <v>20</v>
      </c>
      <c r="J229" s="13" t="s">
        <v>539</v>
      </c>
      <c r="K229" s="19">
        <v>8007</v>
      </c>
      <c r="L229" s="20"/>
      <c r="M229" s="20"/>
    </row>
    <row r="230" spans="1:13" x14ac:dyDescent="0.25">
      <c r="A230" s="12" t="s">
        <v>540</v>
      </c>
      <c r="B230" s="13" t="s">
        <v>73</v>
      </c>
      <c r="C230" s="21"/>
      <c r="D230" s="21"/>
      <c r="E230" s="21"/>
      <c r="F230" s="22">
        <v>24000</v>
      </c>
      <c r="G230" s="22">
        <f t="shared" si="6"/>
        <v>30000</v>
      </c>
      <c r="H230" s="17" t="s">
        <v>530</v>
      </c>
      <c r="I230" s="21" t="s">
        <v>20</v>
      </c>
      <c r="J230" s="13" t="s">
        <v>541</v>
      </c>
      <c r="K230" s="19">
        <v>22507.5</v>
      </c>
      <c r="L230" s="20"/>
      <c r="M230" s="20"/>
    </row>
    <row r="231" spans="1:13" x14ac:dyDescent="0.25">
      <c r="A231" s="12" t="s">
        <v>542</v>
      </c>
      <c r="B231" s="13" t="s">
        <v>76</v>
      </c>
      <c r="C231" s="21"/>
      <c r="D231" s="21"/>
      <c r="E231" s="21"/>
      <c r="F231" s="22">
        <v>9900</v>
      </c>
      <c r="G231" s="22">
        <f t="shared" si="6"/>
        <v>12375</v>
      </c>
      <c r="H231" s="17" t="s">
        <v>530</v>
      </c>
      <c r="I231" s="21" t="s">
        <v>20</v>
      </c>
      <c r="J231" s="13" t="s">
        <v>539</v>
      </c>
      <c r="K231" s="19">
        <v>17442.04</v>
      </c>
      <c r="L231" s="20"/>
      <c r="M231" s="20"/>
    </row>
    <row r="232" spans="1:13" x14ac:dyDescent="0.25">
      <c r="A232" s="12" t="s">
        <v>543</v>
      </c>
      <c r="B232" s="13" t="s">
        <v>60</v>
      </c>
      <c r="C232" s="21"/>
      <c r="D232" s="21"/>
      <c r="E232" s="21"/>
      <c r="F232" s="22">
        <v>59500</v>
      </c>
      <c r="G232" s="22">
        <f t="shared" si="6"/>
        <v>74375</v>
      </c>
      <c r="H232" s="17" t="s">
        <v>530</v>
      </c>
      <c r="I232" s="21" t="s">
        <v>20</v>
      </c>
      <c r="J232" s="13" t="s">
        <v>539</v>
      </c>
      <c r="K232" s="19">
        <v>88350</v>
      </c>
      <c r="L232" s="20"/>
      <c r="M232" s="20"/>
    </row>
    <row r="233" spans="1:13" x14ac:dyDescent="0.25">
      <c r="A233" s="12" t="s">
        <v>544</v>
      </c>
      <c r="B233" s="13" t="s">
        <v>461</v>
      </c>
      <c r="C233" s="21"/>
      <c r="D233" s="21"/>
      <c r="E233" s="21"/>
      <c r="F233" s="22">
        <v>15600</v>
      </c>
      <c r="G233" s="22">
        <f t="shared" si="6"/>
        <v>19500</v>
      </c>
      <c r="H233" s="17" t="s">
        <v>530</v>
      </c>
      <c r="I233" s="21" t="s">
        <v>20</v>
      </c>
      <c r="J233" s="13" t="s">
        <v>539</v>
      </c>
      <c r="K233" s="19">
        <v>19500</v>
      </c>
      <c r="L233" s="20"/>
      <c r="M233" s="20"/>
    </row>
    <row r="234" spans="1:13" x14ac:dyDescent="0.25">
      <c r="A234" s="12" t="s">
        <v>545</v>
      </c>
      <c r="B234" s="13" t="s">
        <v>325</v>
      </c>
      <c r="C234" s="21"/>
      <c r="D234" s="21"/>
      <c r="E234" s="21"/>
      <c r="F234" s="22">
        <v>12500</v>
      </c>
      <c r="G234" s="22">
        <f t="shared" si="6"/>
        <v>15625</v>
      </c>
      <c r="H234" s="17" t="s">
        <v>530</v>
      </c>
      <c r="I234" s="21" t="s">
        <v>20</v>
      </c>
      <c r="J234" s="13" t="s">
        <v>539</v>
      </c>
      <c r="K234" s="19">
        <v>15486.13</v>
      </c>
      <c r="L234" s="20"/>
      <c r="M234" s="20"/>
    </row>
    <row r="235" spans="1:13" x14ac:dyDescent="0.25">
      <c r="A235" s="12" t="s">
        <v>546</v>
      </c>
      <c r="B235" s="13" t="s">
        <v>547</v>
      </c>
      <c r="C235" s="21" t="s">
        <v>548</v>
      </c>
      <c r="D235" s="21" t="s">
        <v>549</v>
      </c>
      <c r="E235" s="21" t="s">
        <v>19</v>
      </c>
      <c r="F235" s="22"/>
      <c r="G235" s="22"/>
      <c r="H235" s="17"/>
      <c r="I235" s="21"/>
      <c r="J235" s="13"/>
      <c r="K235" s="19"/>
      <c r="L235" s="20"/>
      <c r="M235" s="20"/>
    </row>
    <row r="236" spans="1:13" x14ac:dyDescent="0.25">
      <c r="A236" s="12" t="s">
        <v>550</v>
      </c>
      <c r="B236" s="13" t="s">
        <v>551</v>
      </c>
      <c r="C236" s="21"/>
      <c r="D236" s="21"/>
      <c r="E236" s="21"/>
      <c r="F236" s="22">
        <v>329460.2</v>
      </c>
      <c r="G236" s="22">
        <f t="shared" ref="G236:G241" si="7">F236*1.05</f>
        <v>345933.21</v>
      </c>
      <c r="H236" s="17" t="s">
        <v>552</v>
      </c>
      <c r="I236" s="21" t="s">
        <v>20</v>
      </c>
      <c r="J236" s="13" t="s">
        <v>553</v>
      </c>
      <c r="K236" s="19">
        <v>345933.21</v>
      </c>
      <c r="L236" s="20"/>
      <c r="M236" s="20"/>
    </row>
    <row r="237" spans="1:13" x14ac:dyDescent="0.25">
      <c r="A237" s="12" t="s">
        <v>554</v>
      </c>
      <c r="B237" s="13" t="s">
        <v>555</v>
      </c>
      <c r="C237" s="21"/>
      <c r="D237" s="21"/>
      <c r="E237" s="21"/>
      <c r="F237" s="22">
        <v>580000</v>
      </c>
      <c r="G237" s="22">
        <f t="shared" si="7"/>
        <v>609000</v>
      </c>
      <c r="H237" s="17" t="s">
        <v>552</v>
      </c>
      <c r="I237" s="21" t="s">
        <v>20</v>
      </c>
      <c r="J237" s="13" t="s">
        <v>121</v>
      </c>
      <c r="K237" s="19">
        <v>583695</v>
      </c>
      <c r="L237" s="20"/>
      <c r="M237" s="20"/>
    </row>
    <row r="238" spans="1:13" x14ac:dyDescent="0.25">
      <c r="A238" s="12" t="s">
        <v>556</v>
      </c>
      <c r="B238" s="13" t="s">
        <v>78</v>
      </c>
      <c r="C238" s="21"/>
      <c r="D238" s="21"/>
      <c r="E238" s="21"/>
      <c r="F238" s="22">
        <v>3000000</v>
      </c>
      <c r="G238" s="22">
        <f t="shared" si="7"/>
        <v>3150000</v>
      </c>
      <c r="H238" s="17" t="s">
        <v>552</v>
      </c>
      <c r="I238" s="21" t="s">
        <v>20</v>
      </c>
      <c r="J238" s="13" t="s">
        <v>37</v>
      </c>
      <c r="K238" s="19">
        <v>1614217.5</v>
      </c>
      <c r="L238" s="20"/>
      <c r="M238" s="20"/>
    </row>
    <row r="239" spans="1:13" x14ac:dyDescent="0.25">
      <c r="A239" s="12" t="s">
        <v>557</v>
      </c>
      <c r="B239" s="13" t="s">
        <v>558</v>
      </c>
      <c r="C239" s="21"/>
      <c r="D239" s="21"/>
      <c r="E239" s="21"/>
      <c r="F239" s="22">
        <v>2031539.8</v>
      </c>
      <c r="G239" s="22">
        <f t="shared" si="7"/>
        <v>2133116.79</v>
      </c>
      <c r="H239" s="17" t="s">
        <v>552</v>
      </c>
      <c r="I239" s="21" t="s">
        <v>20</v>
      </c>
      <c r="J239" s="13" t="s">
        <v>37</v>
      </c>
      <c r="K239" s="19">
        <v>1939166.88</v>
      </c>
      <c r="L239" s="20"/>
      <c r="M239" s="20"/>
    </row>
    <row r="240" spans="1:13" x14ac:dyDescent="0.25">
      <c r="A240" s="12" t="s">
        <v>559</v>
      </c>
      <c r="B240" s="13" t="s">
        <v>560</v>
      </c>
      <c r="C240" s="21"/>
      <c r="D240" s="21"/>
      <c r="E240" s="21"/>
      <c r="F240" s="22">
        <v>1993000</v>
      </c>
      <c r="G240" s="22">
        <f t="shared" si="7"/>
        <v>2092650</v>
      </c>
      <c r="H240" s="17" t="s">
        <v>552</v>
      </c>
      <c r="I240" s="21" t="s">
        <v>20</v>
      </c>
      <c r="J240" s="13" t="s">
        <v>45</v>
      </c>
      <c r="K240" s="19">
        <v>1822199.3</v>
      </c>
      <c r="L240" s="20"/>
      <c r="M240" s="20"/>
    </row>
    <row r="241" spans="1:13" x14ac:dyDescent="0.25">
      <c r="A241" s="12" t="s">
        <v>561</v>
      </c>
      <c r="B241" s="13" t="s">
        <v>562</v>
      </c>
      <c r="C241" s="21"/>
      <c r="D241" s="21"/>
      <c r="E241" s="21"/>
      <c r="F241" s="22">
        <v>1155000</v>
      </c>
      <c r="G241" s="22">
        <f t="shared" si="7"/>
        <v>1212750</v>
      </c>
      <c r="H241" s="17" t="s">
        <v>552</v>
      </c>
      <c r="I241" s="21" t="s">
        <v>20</v>
      </c>
      <c r="J241" s="13" t="s">
        <v>48</v>
      </c>
      <c r="K241" s="19">
        <v>1106349.98</v>
      </c>
      <c r="L241" s="20"/>
      <c r="M241" s="20"/>
    </row>
    <row r="242" spans="1:13" x14ac:dyDescent="0.25">
      <c r="A242" s="12" t="s">
        <v>563</v>
      </c>
      <c r="B242" s="13" t="s">
        <v>564</v>
      </c>
      <c r="C242" s="21" t="s">
        <v>565</v>
      </c>
      <c r="D242" s="21" t="s">
        <v>566</v>
      </c>
      <c r="E242" s="21" t="s">
        <v>19</v>
      </c>
      <c r="F242" s="22"/>
      <c r="G242" s="22"/>
      <c r="H242" s="17"/>
      <c r="I242" s="21"/>
      <c r="J242" s="13"/>
      <c r="K242" s="19"/>
      <c r="L242" s="20"/>
      <c r="M242" s="20"/>
    </row>
    <row r="243" spans="1:13" x14ac:dyDescent="0.25">
      <c r="A243" s="12" t="s">
        <v>567</v>
      </c>
      <c r="B243" s="13" t="s">
        <v>568</v>
      </c>
      <c r="C243" s="21"/>
      <c r="D243" s="21"/>
      <c r="E243" s="21"/>
      <c r="F243" s="22">
        <v>11000</v>
      </c>
      <c r="G243" s="22">
        <f t="shared" ref="G243:G263" si="8">F243*1.05</f>
        <v>11550</v>
      </c>
      <c r="H243" s="17" t="s">
        <v>569</v>
      </c>
      <c r="I243" s="21" t="s">
        <v>20</v>
      </c>
      <c r="J243" s="13" t="s">
        <v>34</v>
      </c>
      <c r="K243" s="19">
        <v>10384.5</v>
      </c>
      <c r="L243" s="20"/>
      <c r="M243" s="20"/>
    </row>
    <row r="244" spans="1:13" x14ac:dyDescent="0.25">
      <c r="A244" s="12" t="s">
        <v>570</v>
      </c>
      <c r="B244" s="13" t="s">
        <v>571</v>
      </c>
      <c r="C244" s="21"/>
      <c r="D244" s="21"/>
      <c r="E244" s="21"/>
      <c r="F244" s="22">
        <v>65000</v>
      </c>
      <c r="G244" s="22">
        <f t="shared" si="8"/>
        <v>68250</v>
      </c>
      <c r="H244" s="17" t="s">
        <v>569</v>
      </c>
      <c r="I244" s="21" t="s">
        <v>20</v>
      </c>
      <c r="J244" s="13" t="s">
        <v>572</v>
      </c>
      <c r="K244" s="19">
        <v>74702.8</v>
      </c>
      <c r="L244" s="20"/>
      <c r="M244" s="20"/>
    </row>
    <row r="245" spans="1:13" x14ac:dyDescent="0.25">
      <c r="A245" s="12" t="s">
        <v>573</v>
      </c>
      <c r="B245" s="13" t="s">
        <v>574</v>
      </c>
      <c r="C245" s="21"/>
      <c r="D245" s="21"/>
      <c r="E245" s="21"/>
      <c r="F245" s="22">
        <v>81000</v>
      </c>
      <c r="G245" s="22">
        <f t="shared" si="8"/>
        <v>85050</v>
      </c>
      <c r="H245" s="17" t="s">
        <v>569</v>
      </c>
      <c r="I245" s="21" t="s">
        <v>20</v>
      </c>
      <c r="J245" s="13" t="s">
        <v>572</v>
      </c>
      <c r="K245" s="19">
        <v>84468.3</v>
      </c>
      <c r="L245" s="20"/>
      <c r="M245" s="20"/>
    </row>
    <row r="246" spans="1:13" x14ac:dyDescent="0.25">
      <c r="A246" s="12" t="s">
        <v>575</v>
      </c>
      <c r="B246" s="13" t="s">
        <v>576</v>
      </c>
      <c r="C246" s="21"/>
      <c r="D246" s="21"/>
      <c r="E246" s="21"/>
      <c r="F246" s="22">
        <v>135000</v>
      </c>
      <c r="G246" s="22">
        <f t="shared" si="8"/>
        <v>141750</v>
      </c>
      <c r="H246" s="17" t="s">
        <v>569</v>
      </c>
      <c r="I246" s="21" t="s">
        <v>20</v>
      </c>
      <c r="J246" s="13" t="s">
        <v>572</v>
      </c>
      <c r="K246" s="19">
        <v>140854</v>
      </c>
      <c r="L246" s="20"/>
      <c r="M246" s="20"/>
    </row>
    <row r="247" spans="1:13" x14ac:dyDescent="0.25">
      <c r="A247" s="12" t="s">
        <v>577</v>
      </c>
      <c r="B247" s="13" t="s">
        <v>578</v>
      </c>
      <c r="C247" s="13"/>
      <c r="D247" s="21"/>
      <c r="E247" s="21"/>
      <c r="F247" s="22">
        <v>65000</v>
      </c>
      <c r="G247" s="22">
        <f t="shared" si="8"/>
        <v>68250</v>
      </c>
      <c r="H247" s="17" t="s">
        <v>569</v>
      </c>
      <c r="I247" s="21" t="s">
        <v>20</v>
      </c>
      <c r="J247" s="13" t="s">
        <v>572</v>
      </c>
      <c r="K247" s="19">
        <v>66992.100000000006</v>
      </c>
      <c r="L247" s="20"/>
      <c r="M247" s="20"/>
    </row>
    <row r="248" spans="1:13" x14ac:dyDescent="0.25">
      <c r="A248" s="12" t="s">
        <v>579</v>
      </c>
      <c r="B248" s="13" t="s">
        <v>580</v>
      </c>
      <c r="C248" s="21"/>
      <c r="D248" s="21"/>
      <c r="E248" s="21"/>
      <c r="F248" s="22">
        <v>385000</v>
      </c>
      <c r="G248" s="22">
        <f t="shared" si="8"/>
        <v>404250</v>
      </c>
      <c r="H248" s="17" t="s">
        <v>569</v>
      </c>
      <c r="I248" s="21" t="s">
        <v>20</v>
      </c>
      <c r="J248" s="13" t="s">
        <v>37</v>
      </c>
      <c r="K248" s="19">
        <v>393040.2</v>
      </c>
      <c r="L248" s="20"/>
      <c r="M248" s="20"/>
    </row>
    <row r="249" spans="1:13" x14ac:dyDescent="0.25">
      <c r="A249" s="12" t="s">
        <v>581</v>
      </c>
      <c r="B249" s="13" t="s">
        <v>582</v>
      </c>
      <c r="C249" s="21"/>
      <c r="D249" s="21"/>
      <c r="E249" s="21"/>
      <c r="F249" s="22">
        <v>415000</v>
      </c>
      <c r="G249" s="22">
        <f t="shared" si="8"/>
        <v>435750</v>
      </c>
      <c r="H249" s="17" t="s">
        <v>569</v>
      </c>
      <c r="I249" s="21" t="s">
        <v>20</v>
      </c>
      <c r="J249" s="13" t="s">
        <v>37</v>
      </c>
      <c r="K249" s="19">
        <v>435111.6</v>
      </c>
      <c r="L249" s="20"/>
      <c r="M249" s="20"/>
    </row>
    <row r="250" spans="1:13" x14ac:dyDescent="0.25">
      <c r="A250" s="12" t="s">
        <v>583</v>
      </c>
      <c r="B250" s="13" t="s">
        <v>584</v>
      </c>
      <c r="C250" s="21"/>
      <c r="D250" s="21"/>
      <c r="E250" s="21"/>
      <c r="F250" s="22">
        <v>36000</v>
      </c>
      <c r="G250" s="22">
        <f t="shared" si="8"/>
        <v>37800</v>
      </c>
      <c r="H250" s="17" t="s">
        <v>569</v>
      </c>
      <c r="I250" s="21" t="s">
        <v>20</v>
      </c>
      <c r="J250" s="13" t="s">
        <v>37</v>
      </c>
      <c r="K250" s="19">
        <v>37695</v>
      </c>
      <c r="L250" s="20"/>
      <c r="M250" s="20"/>
    </row>
    <row r="251" spans="1:13" x14ac:dyDescent="0.25">
      <c r="A251" s="12" t="s">
        <v>585</v>
      </c>
      <c r="B251" s="13" t="s">
        <v>586</v>
      </c>
      <c r="C251" s="21"/>
      <c r="D251" s="21"/>
      <c r="E251" s="21"/>
      <c r="F251" s="22">
        <v>286000</v>
      </c>
      <c r="G251" s="22">
        <f t="shared" si="8"/>
        <v>300300</v>
      </c>
      <c r="H251" s="17" t="s">
        <v>569</v>
      </c>
      <c r="I251" s="21" t="s">
        <v>20</v>
      </c>
      <c r="J251" s="13" t="s">
        <v>587</v>
      </c>
      <c r="K251" s="19">
        <v>285799.5</v>
      </c>
      <c r="L251" s="20"/>
      <c r="M251" s="20"/>
    </row>
    <row r="252" spans="1:13" ht="25.5" x14ac:dyDescent="0.25">
      <c r="A252" s="12" t="s">
        <v>588</v>
      </c>
      <c r="B252" s="13" t="s">
        <v>589</v>
      </c>
      <c r="C252" s="21"/>
      <c r="D252" s="21"/>
      <c r="E252" s="21"/>
      <c r="F252" s="22">
        <v>130000</v>
      </c>
      <c r="G252" s="22">
        <f t="shared" si="8"/>
        <v>136500</v>
      </c>
      <c r="H252" s="17" t="s">
        <v>569</v>
      </c>
      <c r="I252" s="21" t="s">
        <v>20</v>
      </c>
      <c r="J252" s="13" t="s">
        <v>590</v>
      </c>
      <c r="K252" s="19">
        <v>134085</v>
      </c>
      <c r="L252" s="20"/>
      <c r="M252" s="20"/>
    </row>
    <row r="253" spans="1:13" x14ac:dyDescent="0.25">
      <c r="A253" s="12" t="s">
        <v>591</v>
      </c>
      <c r="B253" s="13" t="s">
        <v>592</v>
      </c>
      <c r="C253" s="21"/>
      <c r="D253" s="21"/>
      <c r="E253" s="21"/>
      <c r="F253" s="22">
        <v>250000</v>
      </c>
      <c r="G253" s="22">
        <f t="shared" si="8"/>
        <v>262500</v>
      </c>
      <c r="H253" s="17" t="s">
        <v>569</v>
      </c>
      <c r="I253" s="21" t="s">
        <v>20</v>
      </c>
      <c r="J253" s="13" t="s">
        <v>590</v>
      </c>
      <c r="K253" s="19">
        <v>261817.5</v>
      </c>
      <c r="L253" s="20"/>
      <c r="M253" s="20"/>
    </row>
    <row r="254" spans="1:13" x14ac:dyDescent="0.25">
      <c r="A254" s="12" t="s">
        <v>593</v>
      </c>
      <c r="B254" s="13" t="s">
        <v>594</v>
      </c>
      <c r="C254" s="21"/>
      <c r="D254" s="21"/>
      <c r="E254" s="21"/>
      <c r="F254" s="22">
        <v>71000</v>
      </c>
      <c r="G254" s="22">
        <f t="shared" si="8"/>
        <v>74550</v>
      </c>
      <c r="H254" s="17" t="s">
        <v>569</v>
      </c>
      <c r="I254" s="21" t="s">
        <v>20</v>
      </c>
      <c r="J254" s="13" t="s">
        <v>590</v>
      </c>
      <c r="K254" s="19">
        <v>74281.2</v>
      </c>
      <c r="L254" s="20"/>
      <c r="M254" s="20"/>
    </row>
    <row r="255" spans="1:13" x14ac:dyDescent="0.25">
      <c r="A255" s="12" t="s">
        <v>595</v>
      </c>
      <c r="B255" s="13" t="s">
        <v>596</v>
      </c>
      <c r="C255" s="21"/>
      <c r="D255" s="21"/>
      <c r="E255" s="21"/>
      <c r="F255" s="22">
        <v>8000</v>
      </c>
      <c r="G255" s="22">
        <f t="shared" si="8"/>
        <v>8400</v>
      </c>
      <c r="H255" s="17" t="s">
        <v>569</v>
      </c>
      <c r="I255" s="21" t="s">
        <v>20</v>
      </c>
      <c r="J255" s="13" t="s">
        <v>590</v>
      </c>
      <c r="K255" s="19">
        <v>8137.5</v>
      </c>
      <c r="L255" s="20"/>
      <c r="M255" s="20"/>
    </row>
    <row r="256" spans="1:13" x14ac:dyDescent="0.25">
      <c r="A256" s="12" t="s">
        <v>597</v>
      </c>
      <c r="B256" s="13" t="s">
        <v>598</v>
      </c>
      <c r="C256" s="21"/>
      <c r="D256" s="21"/>
      <c r="E256" s="21"/>
      <c r="F256" s="22">
        <v>42000</v>
      </c>
      <c r="G256" s="22">
        <f t="shared" si="8"/>
        <v>44100</v>
      </c>
      <c r="H256" s="17" t="s">
        <v>569</v>
      </c>
      <c r="I256" s="21" t="s">
        <v>20</v>
      </c>
      <c r="J256" s="13" t="s">
        <v>153</v>
      </c>
      <c r="K256" s="19">
        <v>44547</v>
      </c>
      <c r="L256" s="20"/>
      <c r="M256" s="20"/>
    </row>
    <row r="257" spans="1:13" x14ac:dyDescent="0.25">
      <c r="A257" s="12" t="s">
        <v>599</v>
      </c>
      <c r="B257" s="13" t="s">
        <v>600</v>
      </c>
      <c r="C257" s="21"/>
      <c r="D257" s="21"/>
      <c r="E257" s="21"/>
      <c r="F257" s="22">
        <v>30000</v>
      </c>
      <c r="G257" s="22">
        <f t="shared" si="8"/>
        <v>31500</v>
      </c>
      <c r="H257" s="17" t="s">
        <v>569</v>
      </c>
      <c r="I257" s="21" t="s">
        <v>20</v>
      </c>
      <c r="J257" s="13" t="s">
        <v>153</v>
      </c>
      <c r="K257" s="19">
        <v>29212.5</v>
      </c>
      <c r="L257" s="20"/>
      <c r="M257" s="20"/>
    </row>
    <row r="258" spans="1:13" x14ac:dyDescent="0.25">
      <c r="A258" s="12" t="s">
        <v>601</v>
      </c>
      <c r="B258" s="13" t="s">
        <v>602</v>
      </c>
      <c r="C258" s="21"/>
      <c r="D258" s="21"/>
      <c r="E258" s="21"/>
      <c r="F258" s="22">
        <v>130000</v>
      </c>
      <c r="G258" s="22">
        <f t="shared" si="8"/>
        <v>136500</v>
      </c>
      <c r="H258" s="17" t="s">
        <v>569</v>
      </c>
      <c r="I258" s="21" t="s">
        <v>20</v>
      </c>
      <c r="J258" s="13" t="s">
        <v>153</v>
      </c>
      <c r="K258" s="19">
        <v>98152.63</v>
      </c>
      <c r="L258" s="20"/>
      <c r="M258" s="20"/>
    </row>
    <row r="259" spans="1:13" ht="25.5" x14ac:dyDescent="0.25">
      <c r="A259" s="12" t="s">
        <v>603</v>
      </c>
      <c r="B259" s="13" t="s">
        <v>604</v>
      </c>
      <c r="C259" s="21"/>
      <c r="D259" s="21"/>
      <c r="E259" s="21"/>
      <c r="F259" s="22">
        <v>120000</v>
      </c>
      <c r="G259" s="22">
        <f t="shared" si="8"/>
        <v>126000</v>
      </c>
      <c r="H259" s="17" t="s">
        <v>569</v>
      </c>
      <c r="I259" s="21" t="s">
        <v>20</v>
      </c>
      <c r="J259" s="13" t="s">
        <v>153</v>
      </c>
      <c r="K259" s="19">
        <v>79023</v>
      </c>
      <c r="L259" s="20"/>
      <c r="M259" s="20"/>
    </row>
    <row r="260" spans="1:13" x14ac:dyDescent="0.25">
      <c r="A260" s="12" t="s">
        <v>605</v>
      </c>
      <c r="B260" s="13" t="s">
        <v>606</v>
      </c>
      <c r="C260" s="21"/>
      <c r="D260" s="21"/>
      <c r="E260" s="21"/>
      <c r="F260" s="22">
        <v>25000</v>
      </c>
      <c r="G260" s="22">
        <f t="shared" si="8"/>
        <v>26250</v>
      </c>
      <c r="H260" s="17" t="s">
        <v>569</v>
      </c>
      <c r="I260" s="21" t="s">
        <v>20</v>
      </c>
      <c r="J260" s="13" t="s">
        <v>153</v>
      </c>
      <c r="K260" s="19">
        <v>24882.5</v>
      </c>
      <c r="L260" s="20"/>
      <c r="M260" s="20"/>
    </row>
    <row r="261" spans="1:13" x14ac:dyDescent="0.25">
      <c r="A261" s="12" t="s">
        <v>607</v>
      </c>
      <c r="B261" s="13" t="s">
        <v>608</v>
      </c>
      <c r="C261" s="21"/>
      <c r="D261" s="21"/>
      <c r="E261" s="21"/>
      <c r="F261" s="22">
        <v>36000</v>
      </c>
      <c r="G261" s="22">
        <f t="shared" si="8"/>
        <v>37800</v>
      </c>
      <c r="H261" s="17" t="s">
        <v>569</v>
      </c>
      <c r="I261" s="21" t="s">
        <v>20</v>
      </c>
      <c r="J261" s="13" t="s">
        <v>153</v>
      </c>
      <c r="K261" s="19">
        <v>38570</v>
      </c>
      <c r="L261" s="20"/>
      <c r="M261" s="20"/>
    </row>
    <row r="262" spans="1:13" x14ac:dyDescent="0.25">
      <c r="A262" s="12" t="s">
        <v>609</v>
      </c>
      <c r="B262" s="13" t="s">
        <v>610</v>
      </c>
      <c r="C262" s="21"/>
      <c r="D262" s="21"/>
      <c r="E262" s="21"/>
      <c r="F262" s="22">
        <v>54000</v>
      </c>
      <c r="G262" s="22">
        <f t="shared" si="8"/>
        <v>56700</v>
      </c>
      <c r="H262" s="17" t="s">
        <v>569</v>
      </c>
      <c r="I262" s="21" t="s">
        <v>20</v>
      </c>
      <c r="J262" s="13" t="s">
        <v>611</v>
      </c>
      <c r="K262" s="19">
        <v>82009.2</v>
      </c>
      <c r="L262" s="20"/>
      <c r="M262" s="20"/>
    </row>
    <row r="263" spans="1:13" x14ac:dyDescent="0.25">
      <c r="A263" s="12" t="s">
        <v>612</v>
      </c>
      <c r="B263" s="13" t="s">
        <v>613</v>
      </c>
      <c r="C263" s="21"/>
      <c r="D263" s="21"/>
      <c r="E263" s="21"/>
      <c r="F263" s="22">
        <v>11000</v>
      </c>
      <c r="G263" s="22">
        <f t="shared" si="8"/>
        <v>11550</v>
      </c>
      <c r="H263" s="17" t="s">
        <v>569</v>
      </c>
      <c r="I263" s="21" t="s">
        <v>20</v>
      </c>
      <c r="J263" s="13" t="s">
        <v>590</v>
      </c>
      <c r="K263" s="19">
        <v>11214</v>
      </c>
      <c r="L263" s="20"/>
      <c r="M263" s="20"/>
    </row>
    <row r="264" spans="1:13" x14ac:dyDescent="0.25">
      <c r="A264" s="12" t="s">
        <v>614</v>
      </c>
      <c r="B264" s="13" t="s">
        <v>615</v>
      </c>
      <c r="C264" s="21" t="s">
        <v>616</v>
      </c>
      <c r="D264" s="21" t="s">
        <v>617</v>
      </c>
      <c r="E264" s="21" t="s">
        <v>19</v>
      </c>
      <c r="F264" s="22">
        <v>1080000</v>
      </c>
      <c r="G264" s="22">
        <v>1350000</v>
      </c>
      <c r="H264" s="17" t="s">
        <v>569</v>
      </c>
      <c r="I264" s="21" t="s">
        <v>618</v>
      </c>
      <c r="J264" s="13" t="s">
        <v>619</v>
      </c>
      <c r="K264" s="19">
        <v>1342951.71</v>
      </c>
      <c r="L264" s="20"/>
      <c r="M264" s="20"/>
    </row>
    <row r="265" spans="1:13" ht="25.5" x14ac:dyDescent="0.25">
      <c r="A265" s="12" t="s">
        <v>620</v>
      </c>
      <c r="B265" s="13" t="s">
        <v>621</v>
      </c>
      <c r="C265" s="21" t="s">
        <v>622</v>
      </c>
      <c r="D265" s="21" t="s">
        <v>623</v>
      </c>
      <c r="E265" s="21" t="s">
        <v>19</v>
      </c>
      <c r="F265" s="22">
        <f>F266+F267+F268+F269</f>
        <v>4255000</v>
      </c>
      <c r="G265" s="22">
        <f>G266+G267+G268+G269</f>
        <v>5318750</v>
      </c>
      <c r="H265" s="17"/>
      <c r="I265" s="21"/>
      <c r="J265" s="13"/>
      <c r="K265" s="19"/>
      <c r="L265" s="20"/>
      <c r="M265" s="20"/>
    </row>
    <row r="266" spans="1:13" x14ac:dyDescent="0.25">
      <c r="A266" s="12" t="s">
        <v>624</v>
      </c>
      <c r="B266" s="13" t="s">
        <v>63</v>
      </c>
      <c r="C266" s="21"/>
      <c r="D266" s="21"/>
      <c r="E266" s="21"/>
      <c r="F266" s="22">
        <v>3055000</v>
      </c>
      <c r="G266" s="22">
        <f>F266*1.25</f>
        <v>3818750</v>
      </c>
      <c r="H266" s="17" t="s">
        <v>625</v>
      </c>
      <c r="I266" s="21" t="s">
        <v>26</v>
      </c>
      <c r="J266" s="13" t="s">
        <v>626</v>
      </c>
      <c r="K266" s="19">
        <v>3488750</v>
      </c>
      <c r="L266" s="20"/>
      <c r="M266" s="20"/>
    </row>
    <row r="267" spans="1:13" x14ac:dyDescent="0.25">
      <c r="A267" s="12" t="s">
        <v>627</v>
      </c>
      <c r="B267" s="13" t="s">
        <v>123</v>
      </c>
      <c r="C267" s="21"/>
      <c r="D267" s="21"/>
      <c r="E267" s="21"/>
      <c r="F267" s="22">
        <v>400000</v>
      </c>
      <c r="G267" s="22">
        <f>F267*1.25</f>
        <v>500000</v>
      </c>
      <c r="H267" s="17" t="s">
        <v>625</v>
      </c>
      <c r="I267" s="21" t="s">
        <v>26</v>
      </c>
      <c r="J267" s="13" t="s">
        <v>628</v>
      </c>
      <c r="K267" s="19">
        <v>344070.69</v>
      </c>
      <c r="L267" s="20"/>
      <c r="M267" s="20"/>
    </row>
    <row r="268" spans="1:13" x14ac:dyDescent="0.25">
      <c r="A268" s="12" t="s">
        <v>629</v>
      </c>
      <c r="B268" s="13" t="s">
        <v>65</v>
      </c>
      <c r="C268" s="21"/>
      <c r="D268" s="21"/>
      <c r="E268" s="21"/>
      <c r="F268" s="22">
        <v>550000</v>
      </c>
      <c r="G268" s="22">
        <f>F268*1.25</f>
        <v>687500</v>
      </c>
      <c r="H268" s="17" t="s">
        <v>625</v>
      </c>
      <c r="I268" s="21" t="s">
        <v>26</v>
      </c>
      <c r="J268" s="13" t="s">
        <v>630</v>
      </c>
      <c r="K268" s="19">
        <v>686793.75</v>
      </c>
      <c r="L268" s="20"/>
      <c r="M268" s="20"/>
    </row>
    <row r="269" spans="1:13" x14ac:dyDescent="0.25">
      <c r="A269" s="12" t="s">
        <v>631</v>
      </c>
      <c r="B269" s="13" t="s">
        <v>78</v>
      </c>
      <c r="C269" s="21"/>
      <c r="D269" s="21"/>
      <c r="E269" s="21"/>
      <c r="F269" s="22">
        <v>250000</v>
      </c>
      <c r="G269" s="22">
        <f>F269*1.25</f>
        <v>312500</v>
      </c>
      <c r="H269" s="17" t="s">
        <v>625</v>
      </c>
      <c r="I269" s="21" t="s">
        <v>26</v>
      </c>
      <c r="J269" s="13" t="s">
        <v>626</v>
      </c>
      <c r="K269" s="19">
        <v>198750</v>
      </c>
      <c r="L269" s="20"/>
      <c r="M269" s="20"/>
    </row>
    <row r="270" spans="1:13" ht="25.5" x14ac:dyDescent="0.25">
      <c r="A270" s="12" t="s">
        <v>632</v>
      </c>
      <c r="B270" s="13" t="s">
        <v>633</v>
      </c>
      <c r="C270" s="21" t="s">
        <v>634</v>
      </c>
      <c r="D270" s="21" t="s">
        <v>635</v>
      </c>
      <c r="E270" s="21" t="s">
        <v>19</v>
      </c>
      <c r="F270" s="22">
        <v>421830</v>
      </c>
      <c r="G270" s="22">
        <f>F270*1.25</f>
        <v>527287.5</v>
      </c>
      <c r="H270" s="17" t="s">
        <v>636</v>
      </c>
      <c r="I270" s="21" t="s">
        <v>20</v>
      </c>
      <c r="J270" s="13" t="s">
        <v>630</v>
      </c>
      <c r="K270" s="19">
        <v>527190.9</v>
      </c>
      <c r="L270" s="20"/>
      <c r="M270" s="20"/>
    </row>
    <row r="271" spans="1:13" ht="25.5" x14ac:dyDescent="0.25">
      <c r="A271" s="12" t="s">
        <v>637</v>
      </c>
      <c r="B271" s="13" t="s">
        <v>638</v>
      </c>
      <c r="C271" s="21" t="s">
        <v>639</v>
      </c>
      <c r="D271" s="21" t="s">
        <v>640</v>
      </c>
      <c r="E271" s="21" t="s">
        <v>19</v>
      </c>
      <c r="F271" s="22"/>
      <c r="G271" s="22"/>
      <c r="H271" s="17"/>
      <c r="I271" s="21"/>
      <c r="J271" s="13"/>
      <c r="K271" s="19"/>
      <c r="L271" s="20"/>
      <c r="M271" s="20"/>
    </row>
    <row r="272" spans="1:13" ht="25.5" x14ac:dyDescent="0.25">
      <c r="A272" s="12" t="s">
        <v>641</v>
      </c>
      <c r="B272" s="13" t="s">
        <v>642</v>
      </c>
      <c r="C272" s="21"/>
      <c r="D272" s="21"/>
      <c r="E272" s="21"/>
      <c r="F272" s="22">
        <v>92765</v>
      </c>
      <c r="G272" s="22">
        <f t="shared" ref="G272:G283" si="9">F272*1.25</f>
        <v>115956.25</v>
      </c>
      <c r="H272" s="17" t="s">
        <v>643</v>
      </c>
      <c r="I272" s="21" t="s">
        <v>20</v>
      </c>
      <c r="J272" s="13" t="s">
        <v>37</v>
      </c>
      <c r="K272" s="19">
        <v>96076.05</v>
      </c>
      <c r="L272" s="20"/>
      <c r="M272" s="20"/>
    </row>
    <row r="273" spans="1:13" ht="25.5" x14ac:dyDescent="0.25">
      <c r="A273" s="12" t="s">
        <v>644</v>
      </c>
      <c r="B273" s="13" t="s">
        <v>645</v>
      </c>
      <c r="C273" s="21"/>
      <c r="D273" s="21"/>
      <c r="E273" s="21"/>
      <c r="F273" s="22">
        <v>905000</v>
      </c>
      <c r="G273" s="22">
        <f t="shared" si="9"/>
        <v>1131250</v>
      </c>
      <c r="H273" s="17" t="s">
        <v>643</v>
      </c>
      <c r="I273" s="21" t="s">
        <v>20</v>
      </c>
      <c r="J273" s="13" t="s">
        <v>74</v>
      </c>
      <c r="K273" s="19">
        <v>914569.15</v>
      </c>
      <c r="L273" s="20"/>
      <c r="M273" s="20"/>
    </row>
    <row r="274" spans="1:13" ht="25.5" x14ac:dyDescent="0.25">
      <c r="A274" s="12" t="s">
        <v>646</v>
      </c>
      <c r="B274" s="13" t="s">
        <v>647</v>
      </c>
      <c r="C274" s="21"/>
      <c r="D274" s="21"/>
      <c r="E274" s="21"/>
      <c r="F274" s="22">
        <v>382900</v>
      </c>
      <c r="G274" s="22">
        <f t="shared" si="9"/>
        <v>478625</v>
      </c>
      <c r="H274" s="17" t="s">
        <v>643</v>
      </c>
      <c r="I274" s="21" t="s">
        <v>20</v>
      </c>
      <c r="J274" s="13" t="s">
        <v>648</v>
      </c>
      <c r="K274" s="19">
        <v>399225.75</v>
      </c>
      <c r="L274" s="20"/>
      <c r="M274" s="20"/>
    </row>
    <row r="275" spans="1:13" ht="38.25" x14ac:dyDescent="0.25">
      <c r="A275" s="12" t="s">
        <v>649</v>
      </c>
      <c r="B275" s="13" t="s">
        <v>650</v>
      </c>
      <c r="C275" s="21"/>
      <c r="D275" s="21"/>
      <c r="E275" s="21"/>
      <c r="F275" s="22">
        <v>95050</v>
      </c>
      <c r="G275" s="22">
        <f t="shared" si="9"/>
        <v>118812.5</v>
      </c>
      <c r="H275" s="17" t="s">
        <v>643</v>
      </c>
      <c r="I275" s="21" t="s">
        <v>20</v>
      </c>
      <c r="J275" s="13" t="s">
        <v>651</v>
      </c>
      <c r="K275" s="19">
        <v>109203.46</v>
      </c>
      <c r="L275" s="20"/>
      <c r="M275" s="20"/>
    </row>
    <row r="276" spans="1:13" ht="25.5" x14ac:dyDescent="0.25">
      <c r="A276" s="12" t="s">
        <v>652</v>
      </c>
      <c r="B276" s="13" t="s">
        <v>653</v>
      </c>
      <c r="C276" s="21"/>
      <c r="D276" s="21"/>
      <c r="E276" s="21"/>
      <c r="F276" s="22">
        <v>2023560</v>
      </c>
      <c r="G276" s="22">
        <f t="shared" si="9"/>
        <v>2529450</v>
      </c>
      <c r="H276" s="17" t="s">
        <v>643</v>
      </c>
      <c r="I276" s="21" t="s">
        <v>20</v>
      </c>
      <c r="J276" s="13" t="s">
        <v>34</v>
      </c>
      <c r="K276" s="19">
        <v>2165097.75</v>
      </c>
      <c r="L276" s="20"/>
      <c r="M276" s="20"/>
    </row>
    <row r="277" spans="1:13" ht="25.5" x14ac:dyDescent="0.25">
      <c r="A277" s="12" t="s">
        <v>654</v>
      </c>
      <c r="B277" s="13" t="s">
        <v>655</v>
      </c>
      <c r="C277" s="21"/>
      <c r="D277" s="21"/>
      <c r="E277" s="21"/>
      <c r="F277" s="22">
        <v>119475</v>
      </c>
      <c r="G277" s="22">
        <f t="shared" si="9"/>
        <v>149343.75</v>
      </c>
      <c r="H277" s="17" t="s">
        <v>643</v>
      </c>
      <c r="I277" s="21" t="s">
        <v>20</v>
      </c>
      <c r="J277" s="13" t="s">
        <v>407</v>
      </c>
      <c r="K277" s="19">
        <v>125448.75</v>
      </c>
      <c r="L277" s="20"/>
      <c r="M277" s="20"/>
    </row>
    <row r="278" spans="1:13" ht="25.5" x14ac:dyDescent="0.25">
      <c r="A278" s="12" t="s">
        <v>656</v>
      </c>
      <c r="B278" s="13" t="s">
        <v>657</v>
      </c>
      <c r="C278" s="21"/>
      <c r="D278" s="21"/>
      <c r="E278" s="21"/>
      <c r="F278" s="22">
        <v>1157000</v>
      </c>
      <c r="G278" s="22">
        <f t="shared" si="9"/>
        <v>1446250</v>
      </c>
      <c r="H278" s="17" t="s">
        <v>643</v>
      </c>
      <c r="I278" s="21" t="s">
        <v>20</v>
      </c>
      <c r="J278" s="13" t="s">
        <v>410</v>
      </c>
      <c r="K278" s="19">
        <v>1247880.33</v>
      </c>
      <c r="L278" s="20"/>
      <c r="M278" s="20"/>
    </row>
    <row r="279" spans="1:13" x14ac:dyDescent="0.25">
      <c r="A279" s="12" t="s">
        <v>658</v>
      </c>
      <c r="B279" s="13" t="s">
        <v>659</v>
      </c>
      <c r="C279" s="21"/>
      <c r="D279" s="21"/>
      <c r="E279" s="21"/>
      <c r="F279" s="22">
        <v>1613476</v>
      </c>
      <c r="G279" s="22">
        <f t="shared" si="9"/>
        <v>2016845</v>
      </c>
      <c r="H279" s="17" t="s">
        <v>643</v>
      </c>
      <c r="I279" s="21" t="s">
        <v>20</v>
      </c>
      <c r="J279" s="13" t="s">
        <v>660</v>
      </c>
      <c r="K279" s="19">
        <v>1694149.8</v>
      </c>
      <c r="L279" s="20"/>
      <c r="M279" s="20"/>
    </row>
    <row r="280" spans="1:13" ht="25.5" x14ac:dyDescent="0.25">
      <c r="A280" s="12" t="s">
        <v>661</v>
      </c>
      <c r="B280" s="13" t="s">
        <v>662</v>
      </c>
      <c r="C280" s="21"/>
      <c r="D280" s="21"/>
      <c r="E280" s="21"/>
      <c r="F280" s="22">
        <v>835694</v>
      </c>
      <c r="G280" s="22">
        <f t="shared" si="9"/>
        <v>1044617.5</v>
      </c>
      <c r="H280" s="17" t="s">
        <v>643</v>
      </c>
      <c r="I280" s="21" t="s">
        <v>20</v>
      </c>
      <c r="J280" s="13" t="s">
        <v>663</v>
      </c>
      <c r="K280" s="19">
        <v>573008.23</v>
      </c>
      <c r="L280" s="20"/>
      <c r="M280" s="20"/>
    </row>
    <row r="281" spans="1:13" ht="25.5" x14ac:dyDescent="0.25">
      <c r="A281" s="12" t="s">
        <v>664</v>
      </c>
      <c r="B281" s="13" t="s">
        <v>665</v>
      </c>
      <c r="C281" s="21"/>
      <c r="D281" s="21"/>
      <c r="E281" s="21"/>
      <c r="F281" s="22">
        <v>31160</v>
      </c>
      <c r="G281" s="22">
        <f t="shared" si="9"/>
        <v>38950</v>
      </c>
      <c r="H281" s="17" t="s">
        <v>643</v>
      </c>
      <c r="I281" s="21" t="s">
        <v>20</v>
      </c>
      <c r="J281" s="13" t="s">
        <v>626</v>
      </c>
      <c r="K281" s="19">
        <v>33398</v>
      </c>
      <c r="L281" s="20"/>
      <c r="M281" s="20"/>
    </row>
    <row r="282" spans="1:13" ht="25.5" x14ac:dyDescent="0.25">
      <c r="A282" s="12" t="s">
        <v>666</v>
      </c>
      <c r="B282" s="13" t="s">
        <v>667</v>
      </c>
      <c r="C282" s="21"/>
      <c r="D282" s="21"/>
      <c r="E282" s="21"/>
      <c r="F282" s="22">
        <v>59180</v>
      </c>
      <c r="G282" s="22">
        <f t="shared" si="9"/>
        <v>73975</v>
      </c>
      <c r="H282" s="17" t="s">
        <v>643</v>
      </c>
      <c r="I282" s="21" t="s">
        <v>20</v>
      </c>
      <c r="J282" s="13" t="s">
        <v>79</v>
      </c>
      <c r="K282" s="19">
        <v>62654.25</v>
      </c>
      <c r="L282" s="20"/>
      <c r="M282" s="20"/>
    </row>
    <row r="283" spans="1:13" ht="25.5" x14ac:dyDescent="0.25">
      <c r="A283" s="12" t="s">
        <v>668</v>
      </c>
      <c r="B283" s="13" t="s">
        <v>669</v>
      </c>
      <c r="C283" s="21"/>
      <c r="D283" s="21"/>
      <c r="E283" s="21"/>
      <c r="F283" s="22">
        <v>67600</v>
      </c>
      <c r="G283" s="22">
        <f t="shared" si="9"/>
        <v>84500</v>
      </c>
      <c r="H283" s="17" t="s">
        <v>643</v>
      </c>
      <c r="I283" s="21" t="s">
        <v>20</v>
      </c>
      <c r="J283" s="13" t="s">
        <v>572</v>
      </c>
      <c r="K283" s="19">
        <v>71975.399999999994</v>
      </c>
      <c r="L283" s="20"/>
      <c r="M283" s="20"/>
    </row>
    <row r="284" spans="1:13" x14ac:dyDescent="0.25">
      <c r="A284" s="12" t="s">
        <v>670</v>
      </c>
      <c r="B284" s="13" t="s">
        <v>671</v>
      </c>
      <c r="C284" s="21" t="s">
        <v>672</v>
      </c>
      <c r="D284" s="21" t="s">
        <v>673</v>
      </c>
      <c r="E284" s="21" t="s">
        <v>19</v>
      </c>
      <c r="F284" s="22">
        <f>F285+F286</f>
        <v>200500</v>
      </c>
      <c r="G284" s="22">
        <f>G285+G286</f>
        <v>226565</v>
      </c>
      <c r="H284" s="17"/>
      <c r="I284" s="21"/>
      <c r="J284" s="13"/>
      <c r="K284" s="19"/>
      <c r="L284" s="20"/>
      <c r="M284" s="20"/>
    </row>
    <row r="285" spans="1:13" x14ac:dyDescent="0.25">
      <c r="A285" s="12" t="s">
        <v>674</v>
      </c>
      <c r="B285" s="13" t="s">
        <v>63</v>
      </c>
      <c r="C285" s="21"/>
      <c r="D285" s="21"/>
      <c r="E285" s="21"/>
      <c r="F285" s="22">
        <v>125000</v>
      </c>
      <c r="G285" s="22">
        <f>F285*1.13</f>
        <v>141250</v>
      </c>
      <c r="H285" s="17" t="s">
        <v>675</v>
      </c>
      <c r="I285" s="21" t="s">
        <v>20</v>
      </c>
      <c r="J285" s="13" t="s">
        <v>469</v>
      </c>
      <c r="K285" s="19">
        <v>163850</v>
      </c>
      <c r="L285" s="20"/>
      <c r="M285" s="20"/>
    </row>
    <row r="286" spans="1:13" x14ac:dyDescent="0.25">
      <c r="A286" s="12" t="s">
        <v>676</v>
      </c>
      <c r="B286" s="13" t="s">
        <v>123</v>
      </c>
      <c r="C286" s="21"/>
      <c r="D286" s="21"/>
      <c r="E286" s="21"/>
      <c r="F286" s="22">
        <v>75500</v>
      </c>
      <c r="G286" s="22">
        <f>F286*1.13</f>
        <v>85314.999999999985</v>
      </c>
      <c r="H286" s="17" t="s">
        <v>675</v>
      </c>
      <c r="I286" s="21" t="s">
        <v>20</v>
      </c>
      <c r="J286" s="13" t="s">
        <v>469</v>
      </c>
      <c r="K286" s="19">
        <v>84693.5</v>
      </c>
      <c r="L286" s="20"/>
      <c r="M286" s="20"/>
    </row>
    <row r="287" spans="1:13" x14ac:dyDescent="0.25">
      <c r="A287" s="12" t="s">
        <v>677</v>
      </c>
      <c r="B287" s="13" t="s">
        <v>678</v>
      </c>
      <c r="C287" s="21" t="s">
        <v>679</v>
      </c>
      <c r="D287" s="21" t="s">
        <v>680</v>
      </c>
      <c r="E287" s="21" t="s">
        <v>19</v>
      </c>
      <c r="F287" s="22">
        <f>F288+F289+F290+F291+F292+F293+F294+F295+F296+F297</f>
        <v>3756000</v>
      </c>
      <c r="G287" s="22">
        <f>G288+G289+G290+G291+G292+G293+G294+G295+G296+G297</f>
        <v>3943800</v>
      </c>
      <c r="H287" s="17"/>
      <c r="I287" s="21"/>
      <c r="J287" s="13"/>
      <c r="K287" s="19"/>
      <c r="L287" s="20"/>
      <c r="M287" s="20"/>
    </row>
    <row r="288" spans="1:13" ht="25.5" x14ac:dyDescent="0.25">
      <c r="A288" s="12" t="s">
        <v>681</v>
      </c>
      <c r="B288" s="13" t="s">
        <v>682</v>
      </c>
      <c r="C288" s="21"/>
      <c r="D288" s="21"/>
      <c r="E288" s="21"/>
      <c r="F288" s="22">
        <v>690000</v>
      </c>
      <c r="G288" s="22">
        <f t="shared" ref="G288:G297" si="10">F288*1.05</f>
        <v>724500</v>
      </c>
      <c r="H288" s="17" t="s">
        <v>683</v>
      </c>
      <c r="I288" s="21" t="s">
        <v>20</v>
      </c>
      <c r="J288" s="13" t="s">
        <v>141</v>
      </c>
      <c r="K288" s="19">
        <v>700250.46</v>
      </c>
      <c r="L288" s="20"/>
      <c r="M288" s="20"/>
    </row>
    <row r="289" spans="1:13" ht="25.5" x14ac:dyDescent="0.25">
      <c r="A289" s="12" t="s">
        <v>684</v>
      </c>
      <c r="B289" s="13" t="s">
        <v>685</v>
      </c>
      <c r="C289" s="21"/>
      <c r="D289" s="21"/>
      <c r="E289" s="21"/>
      <c r="F289" s="22">
        <v>420000</v>
      </c>
      <c r="G289" s="22">
        <f t="shared" si="10"/>
        <v>441000</v>
      </c>
      <c r="H289" s="17" t="s">
        <v>683</v>
      </c>
      <c r="I289" s="21" t="s">
        <v>20</v>
      </c>
      <c r="J289" s="13" t="s">
        <v>207</v>
      </c>
      <c r="K289" s="19">
        <v>440791</v>
      </c>
      <c r="L289" s="20"/>
      <c r="M289" s="20"/>
    </row>
    <row r="290" spans="1:13" x14ac:dyDescent="0.25">
      <c r="A290" s="12" t="s">
        <v>686</v>
      </c>
      <c r="B290" s="13" t="s">
        <v>687</v>
      </c>
      <c r="C290" s="21"/>
      <c r="D290" s="21"/>
      <c r="E290" s="21"/>
      <c r="F290" s="22">
        <v>35000</v>
      </c>
      <c r="G290" s="22">
        <f t="shared" si="10"/>
        <v>36750</v>
      </c>
      <c r="H290" s="17" t="s">
        <v>683</v>
      </c>
      <c r="I290" s="21" t="s">
        <v>20</v>
      </c>
      <c r="J290" s="13" t="s">
        <v>688</v>
      </c>
      <c r="K290" s="19">
        <v>35490</v>
      </c>
      <c r="L290" s="20"/>
      <c r="M290" s="20"/>
    </row>
    <row r="291" spans="1:13" ht="25.5" x14ac:dyDescent="0.25">
      <c r="A291" s="12" t="s">
        <v>689</v>
      </c>
      <c r="B291" s="13" t="s">
        <v>690</v>
      </c>
      <c r="C291" s="21"/>
      <c r="D291" s="21"/>
      <c r="E291" s="21"/>
      <c r="F291" s="22">
        <v>1250000</v>
      </c>
      <c r="G291" s="22">
        <f t="shared" si="10"/>
        <v>1312500</v>
      </c>
      <c r="H291" s="17" t="s">
        <v>683</v>
      </c>
      <c r="I291" s="21" t="s">
        <v>20</v>
      </c>
      <c r="J291" s="13" t="s">
        <v>141</v>
      </c>
      <c r="K291" s="19">
        <v>1269870.99</v>
      </c>
      <c r="L291" s="20"/>
      <c r="M291" s="20"/>
    </row>
    <row r="292" spans="1:13" ht="25.5" x14ac:dyDescent="0.25">
      <c r="A292" s="12" t="s">
        <v>691</v>
      </c>
      <c r="B292" s="13" t="s">
        <v>692</v>
      </c>
      <c r="C292" s="21"/>
      <c r="D292" s="21"/>
      <c r="E292" s="21"/>
      <c r="F292" s="22">
        <v>450000</v>
      </c>
      <c r="G292" s="22">
        <f t="shared" si="10"/>
        <v>472500</v>
      </c>
      <c r="H292" s="17" t="s">
        <v>683</v>
      </c>
      <c r="I292" s="21" t="s">
        <v>20</v>
      </c>
      <c r="J292" s="13" t="s">
        <v>207</v>
      </c>
      <c r="K292" s="19">
        <v>471868.75</v>
      </c>
      <c r="L292" s="20"/>
      <c r="M292" s="20"/>
    </row>
    <row r="293" spans="1:13" x14ac:dyDescent="0.25">
      <c r="A293" s="12" t="s">
        <v>693</v>
      </c>
      <c r="B293" s="13" t="s">
        <v>694</v>
      </c>
      <c r="C293" s="21"/>
      <c r="D293" s="21"/>
      <c r="E293" s="21"/>
      <c r="F293" s="22">
        <v>40000</v>
      </c>
      <c r="G293" s="22">
        <f t="shared" si="10"/>
        <v>42000</v>
      </c>
      <c r="H293" s="17" t="s">
        <v>683</v>
      </c>
      <c r="I293" s="21" t="s">
        <v>20</v>
      </c>
      <c r="J293" s="13" t="s">
        <v>141</v>
      </c>
      <c r="K293" s="19">
        <v>39270</v>
      </c>
      <c r="L293" s="20"/>
      <c r="M293" s="20"/>
    </row>
    <row r="294" spans="1:13" x14ac:dyDescent="0.25">
      <c r="A294" s="12" t="s">
        <v>695</v>
      </c>
      <c r="B294" s="13" t="s">
        <v>696</v>
      </c>
      <c r="C294" s="21"/>
      <c r="D294" s="21"/>
      <c r="E294" s="21"/>
      <c r="F294" s="22">
        <v>65000</v>
      </c>
      <c r="G294" s="22">
        <f t="shared" si="10"/>
        <v>68250</v>
      </c>
      <c r="H294" s="17" t="s">
        <v>683</v>
      </c>
      <c r="I294" s="21" t="s">
        <v>20</v>
      </c>
      <c r="J294" s="13" t="s">
        <v>37</v>
      </c>
      <c r="K294" s="19">
        <v>66559.33</v>
      </c>
      <c r="L294" s="20"/>
      <c r="M294" s="20"/>
    </row>
    <row r="295" spans="1:13" x14ac:dyDescent="0.25">
      <c r="A295" s="12" t="s">
        <v>697</v>
      </c>
      <c r="B295" s="13" t="s">
        <v>698</v>
      </c>
      <c r="C295" s="21"/>
      <c r="D295" s="21"/>
      <c r="E295" s="21"/>
      <c r="F295" s="22">
        <v>70000</v>
      </c>
      <c r="G295" s="22">
        <f t="shared" si="10"/>
        <v>73500</v>
      </c>
      <c r="H295" s="17" t="s">
        <v>683</v>
      </c>
      <c r="I295" s="21" t="s">
        <v>20</v>
      </c>
      <c r="J295" s="13" t="s">
        <v>141</v>
      </c>
      <c r="K295" s="19">
        <v>62055</v>
      </c>
      <c r="L295" s="20"/>
      <c r="M295" s="20"/>
    </row>
    <row r="296" spans="1:13" ht="25.5" x14ac:dyDescent="0.25">
      <c r="A296" s="12" t="s">
        <v>699</v>
      </c>
      <c r="B296" s="13" t="s">
        <v>700</v>
      </c>
      <c r="C296" s="21"/>
      <c r="D296" s="21"/>
      <c r="E296" s="21"/>
      <c r="F296" s="22">
        <v>46000</v>
      </c>
      <c r="G296" s="22">
        <f t="shared" si="10"/>
        <v>48300</v>
      </c>
      <c r="H296" s="17" t="s">
        <v>683</v>
      </c>
      <c r="I296" s="21" t="s">
        <v>20</v>
      </c>
      <c r="J296" s="13" t="s">
        <v>611</v>
      </c>
      <c r="K296" s="19">
        <v>45759</v>
      </c>
      <c r="L296" s="20"/>
      <c r="M296" s="20"/>
    </row>
    <row r="297" spans="1:13" x14ac:dyDescent="0.25">
      <c r="A297" s="12" t="s">
        <v>701</v>
      </c>
      <c r="B297" s="13" t="s">
        <v>702</v>
      </c>
      <c r="C297" s="21"/>
      <c r="D297" s="21"/>
      <c r="E297" s="21"/>
      <c r="F297" s="22">
        <v>690000</v>
      </c>
      <c r="G297" s="22">
        <f t="shared" si="10"/>
        <v>724500</v>
      </c>
      <c r="H297" s="17" t="s">
        <v>683</v>
      </c>
      <c r="I297" s="21" t="s">
        <v>20</v>
      </c>
      <c r="J297" s="13" t="s">
        <v>141</v>
      </c>
      <c r="K297" s="19">
        <v>724500</v>
      </c>
      <c r="L297" s="20"/>
      <c r="M297" s="20"/>
    </row>
    <row r="298" spans="1:13" x14ac:dyDescent="0.25">
      <c r="A298" s="12" t="s">
        <v>703</v>
      </c>
      <c r="B298" s="13" t="s">
        <v>704</v>
      </c>
      <c r="C298" s="21" t="s">
        <v>705</v>
      </c>
      <c r="D298" s="21" t="s">
        <v>706</v>
      </c>
      <c r="E298" s="21" t="s">
        <v>19</v>
      </c>
      <c r="F298" s="22">
        <f>F299+F300+F301+F302</f>
        <v>4550000</v>
      </c>
      <c r="G298" s="22">
        <f>G299+G300+G301+G302</f>
        <v>5687500</v>
      </c>
      <c r="H298" s="17"/>
      <c r="I298" s="21"/>
      <c r="J298" s="13"/>
      <c r="K298" s="19"/>
      <c r="L298" s="20"/>
      <c r="M298" s="20"/>
    </row>
    <row r="299" spans="1:13" x14ac:dyDescent="0.25">
      <c r="A299" s="12" t="s">
        <v>707</v>
      </c>
      <c r="B299" s="13" t="s">
        <v>63</v>
      </c>
      <c r="C299" s="21"/>
      <c r="D299" s="21"/>
      <c r="E299" s="21"/>
      <c r="F299" s="22">
        <v>1710000</v>
      </c>
      <c r="G299" s="22">
        <f>F299*1.25</f>
        <v>2137500</v>
      </c>
      <c r="H299" s="17" t="s">
        <v>708</v>
      </c>
      <c r="I299" s="21" t="s">
        <v>20</v>
      </c>
      <c r="J299" s="13" t="s">
        <v>410</v>
      </c>
      <c r="K299" s="19">
        <v>1837710</v>
      </c>
      <c r="L299" s="20"/>
      <c r="M299" s="20"/>
    </row>
    <row r="300" spans="1:13" x14ac:dyDescent="0.25">
      <c r="A300" s="12" t="s">
        <v>709</v>
      </c>
      <c r="B300" s="13" t="s">
        <v>123</v>
      </c>
      <c r="C300" s="21"/>
      <c r="D300" s="21"/>
      <c r="E300" s="21"/>
      <c r="F300" s="22">
        <v>1705000</v>
      </c>
      <c r="G300" s="22">
        <f>F300*1.25</f>
        <v>2131250</v>
      </c>
      <c r="H300" s="17" t="s">
        <v>708</v>
      </c>
      <c r="I300" s="21" t="s">
        <v>20</v>
      </c>
      <c r="J300" s="13" t="s">
        <v>141</v>
      </c>
      <c r="K300" s="19">
        <v>1807419.1</v>
      </c>
      <c r="L300" s="20"/>
      <c r="M300" s="20"/>
    </row>
    <row r="301" spans="1:13" x14ac:dyDescent="0.25">
      <c r="A301" s="12" t="s">
        <v>710</v>
      </c>
      <c r="B301" s="13" t="s">
        <v>65</v>
      </c>
      <c r="C301" s="21"/>
      <c r="D301" s="21"/>
      <c r="E301" s="21"/>
      <c r="F301" s="22">
        <v>950000</v>
      </c>
      <c r="G301" s="22">
        <f>F301*1.25</f>
        <v>1187500</v>
      </c>
      <c r="H301" s="17" t="s">
        <v>708</v>
      </c>
      <c r="I301" s="21" t="s">
        <v>20</v>
      </c>
      <c r="J301" s="13" t="s">
        <v>74</v>
      </c>
      <c r="K301" s="19">
        <v>1002310.93</v>
      </c>
      <c r="L301" s="20"/>
      <c r="M301" s="20"/>
    </row>
    <row r="302" spans="1:13" x14ac:dyDescent="0.25">
      <c r="A302" s="12" t="s">
        <v>711</v>
      </c>
      <c r="B302" s="13" t="s">
        <v>78</v>
      </c>
      <c r="C302" s="21"/>
      <c r="D302" s="21"/>
      <c r="E302" s="21"/>
      <c r="F302" s="22">
        <v>185000</v>
      </c>
      <c r="G302" s="22">
        <f>F302*1.25</f>
        <v>231250</v>
      </c>
      <c r="H302" s="17" t="s">
        <v>708</v>
      </c>
      <c r="I302" s="21" t="s">
        <v>20</v>
      </c>
      <c r="J302" s="13" t="s">
        <v>712</v>
      </c>
      <c r="K302" s="19">
        <v>194232.5</v>
      </c>
      <c r="L302" s="20"/>
      <c r="M302" s="20"/>
    </row>
    <row r="303" spans="1:13" x14ac:dyDescent="0.25">
      <c r="A303" s="12" t="s">
        <v>713</v>
      </c>
      <c r="B303" s="13" t="s">
        <v>714</v>
      </c>
      <c r="C303" s="21" t="s">
        <v>715</v>
      </c>
      <c r="D303" s="21" t="s">
        <v>716</v>
      </c>
      <c r="E303" s="21" t="s">
        <v>19</v>
      </c>
      <c r="F303" s="22">
        <f>F304+F305+F306+F307</f>
        <v>7341000</v>
      </c>
      <c r="G303" s="22">
        <f>G304+G305+G306+G307</f>
        <v>7708050</v>
      </c>
      <c r="H303" s="17"/>
      <c r="I303" s="21"/>
      <c r="J303" s="13"/>
      <c r="K303" s="19"/>
      <c r="L303" s="20"/>
      <c r="M303" s="20"/>
    </row>
    <row r="304" spans="1:13" x14ac:dyDescent="0.25">
      <c r="A304" s="12" t="s">
        <v>717</v>
      </c>
      <c r="B304" s="13" t="s">
        <v>63</v>
      </c>
      <c r="C304" s="21"/>
      <c r="D304" s="21"/>
      <c r="E304" s="21"/>
      <c r="F304" s="22">
        <v>431500</v>
      </c>
      <c r="G304" s="22">
        <f>F304*1.05</f>
        <v>453075</v>
      </c>
      <c r="H304" s="17" t="s">
        <v>718</v>
      </c>
      <c r="I304" s="21" t="s">
        <v>20</v>
      </c>
      <c r="J304" s="13" t="s">
        <v>48</v>
      </c>
      <c r="K304" s="19">
        <v>435073.8</v>
      </c>
      <c r="L304" s="20"/>
      <c r="M304" s="20"/>
    </row>
    <row r="305" spans="1:13" x14ac:dyDescent="0.25">
      <c r="A305" s="12" t="s">
        <v>719</v>
      </c>
      <c r="B305" s="13" t="s">
        <v>123</v>
      </c>
      <c r="C305" s="21"/>
      <c r="D305" s="21"/>
      <c r="E305" s="21"/>
      <c r="F305" s="22">
        <v>2592000</v>
      </c>
      <c r="G305" s="22">
        <f>F305*1.05</f>
        <v>2721600</v>
      </c>
      <c r="H305" s="17" t="s">
        <v>718</v>
      </c>
      <c r="I305" s="21" t="s">
        <v>20</v>
      </c>
      <c r="J305" s="13" t="s">
        <v>553</v>
      </c>
      <c r="K305" s="19">
        <v>2466165.2400000002</v>
      </c>
      <c r="L305" s="20"/>
      <c r="M305" s="20"/>
    </row>
    <row r="306" spans="1:13" x14ac:dyDescent="0.25">
      <c r="A306" s="12" t="s">
        <v>720</v>
      </c>
      <c r="B306" s="13" t="s">
        <v>65</v>
      </c>
      <c r="C306" s="21"/>
      <c r="D306" s="21"/>
      <c r="E306" s="21"/>
      <c r="F306" s="22">
        <v>1940000</v>
      </c>
      <c r="G306" s="22">
        <f>F306*1.05</f>
        <v>2037000</v>
      </c>
      <c r="H306" s="17" t="s">
        <v>718</v>
      </c>
      <c r="I306" s="21" t="s">
        <v>20</v>
      </c>
      <c r="J306" s="13" t="s">
        <v>721</v>
      </c>
      <c r="K306" s="19">
        <v>2039082.72</v>
      </c>
      <c r="L306" s="20"/>
      <c r="M306" s="20"/>
    </row>
    <row r="307" spans="1:13" x14ac:dyDescent="0.25">
      <c r="A307" s="12" t="s">
        <v>722</v>
      </c>
      <c r="B307" s="13" t="s">
        <v>78</v>
      </c>
      <c r="C307" s="21"/>
      <c r="D307" s="21"/>
      <c r="E307" s="21"/>
      <c r="F307" s="22">
        <v>2377500</v>
      </c>
      <c r="G307" s="22">
        <f>F307*1.05</f>
        <v>2496375</v>
      </c>
      <c r="H307" s="17" t="s">
        <v>718</v>
      </c>
      <c r="I307" s="21" t="s">
        <v>20</v>
      </c>
      <c r="J307" s="13" t="s">
        <v>37</v>
      </c>
      <c r="K307" s="19">
        <v>1988811.03</v>
      </c>
      <c r="L307" s="20"/>
      <c r="M307" s="20"/>
    </row>
    <row r="308" spans="1:13" x14ac:dyDescent="0.25">
      <c r="A308" s="12" t="s">
        <v>723</v>
      </c>
      <c r="B308" s="13" t="s">
        <v>724</v>
      </c>
      <c r="C308" s="21" t="s">
        <v>725</v>
      </c>
      <c r="D308" s="21" t="s">
        <v>726</v>
      </c>
      <c r="E308" s="21" t="s">
        <v>19</v>
      </c>
      <c r="F308" s="22">
        <v>650000</v>
      </c>
      <c r="G308" s="22">
        <v>812500</v>
      </c>
      <c r="H308" s="17" t="s">
        <v>727</v>
      </c>
      <c r="I308" s="21" t="s">
        <v>26</v>
      </c>
      <c r="J308" s="13" t="s">
        <v>728</v>
      </c>
      <c r="K308" s="19">
        <v>812430</v>
      </c>
      <c r="L308" s="20"/>
      <c r="M308" s="20"/>
    </row>
    <row r="309" spans="1:13" x14ac:dyDescent="0.25">
      <c r="A309" s="12" t="s">
        <v>729</v>
      </c>
      <c r="B309" s="13" t="s">
        <v>730</v>
      </c>
      <c r="C309" s="21" t="s">
        <v>731</v>
      </c>
      <c r="D309" s="21" t="s">
        <v>732</v>
      </c>
      <c r="E309" s="21" t="s">
        <v>19</v>
      </c>
      <c r="F309" s="22">
        <v>314560</v>
      </c>
      <c r="G309" s="22">
        <v>393200</v>
      </c>
      <c r="H309" s="17" t="s">
        <v>727</v>
      </c>
      <c r="I309" s="21" t="s">
        <v>733</v>
      </c>
      <c r="J309" s="13" t="s">
        <v>734</v>
      </c>
      <c r="K309" s="19">
        <v>391641.25</v>
      </c>
      <c r="L309" s="20"/>
      <c r="M309" s="20"/>
    </row>
    <row r="310" spans="1:13" x14ac:dyDescent="0.25">
      <c r="A310" s="12" t="s">
        <v>735</v>
      </c>
      <c r="B310" s="13" t="s">
        <v>736</v>
      </c>
      <c r="C310" s="21" t="s">
        <v>737</v>
      </c>
      <c r="D310" s="21" t="s">
        <v>738</v>
      </c>
      <c r="E310" s="21" t="s">
        <v>19</v>
      </c>
      <c r="F310" s="22">
        <v>1176000</v>
      </c>
      <c r="G310" s="22">
        <v>1470000</v>
      </c>
      <c r="H310" s="17" t="s">
        <v>739</v>
      </c>
      <c r="I310" s="21" t="s">
        <v>740</v>
      </c>
      <c r="J310" s="13" t="s">
        <v>741</v>
      </c>
      <c r="K310" s="19">
        <v>1469875</v>
      </c>
      <c r="L310" s="20"/>
      <c r="M310" s="20"/>
    </row>
    <row r="311" spans="1:13" ht="25.5" x14ac:dyDescent="0.25">
      <c r="A311" s="12" t="s">
        <v>742</v>
      </c>
      <c r="B311" s="13" t="s">
        <v>743</v>
      </c>
      <c r="C311" s="21" t="s">
        <v>744</v>
      </c>
      <c r="D311" s="21" t="s">
        <v>745</v>
      </c>
      <c r="E311" s="21" t="s">
        <v>19</v>
      </c>
      <c r="F311" s="22">
        <f>SUM(F312:F342)</f>
        <v>5437900</v>
      </c>
      <c r="G311" s="22">
        <f>SUM(G312:G342)</f>
        <v>6797375</v>
      </c>
      <c r="H311" s="17"/>
      <c r="I311" s="21"/>
      <c r="J311" s="13"/>
      <c r="K311" s="19"/>
      <c r="L311" s="20"/>
      <c r="M311" s="20"/>
    </row>
    <row r="312" spans="1:13" x14ac:dyDescent="0.25">
      <c r="A312" s="12" t="s">
        <v>746</v>
      </c>
      <c r="B312" s="13" t="s">
        <v>63</v>
      </c>
      <c r="C312" s="21"/>
      <c r="D312" s="21"/>
      <c r="E312" s="21"/>
      <c r="F312" s="22">
        <v>19500</v>
      </c>
      <c r="G312" s="22">
        <f t="shared" ref="G312:G346" si="11">F312*1.25</f>
        <v>24375</v>
      </c>
      <c r="H312" s="17" t="s">
        <v>747</v>
      </c>
      <c r="I312" s="21" t="s">
        <v>26</v>
      </c>
      <c r="J312" s="13" t="s">
        <v>748</v>
      </c>
      <c r="K312" s="19">
        <v>22004.03</v>
      </c>
      <c r="L312" s="20"/>
      <c r="M312" s="20"/>
    </row>
    <row r="313" spans="1:13" x14ac:dyDescent="0.25">
      <c r="A313" s="12" t="s">
        <v>749</v>
      </c>
      <c r="B313" s="13" t="s">
        <v>123</v>
      </c>
      <c r="C313" s="21"/>
      <c r="D313" s="21"/>
      <c r="E313" s="21"/>
      <c r="F313" s="22">
        <v>210400</v>
      </c>
      <c r="G313" s="22">
        <f t="shared" si="11"/>
        <v>263000</v>
      </c>
      <c r="H313" s="17" t="s">
        <v>747</v>
      </c>
      <c r="I313" s="21" t="s">
        <v>26</v>
      </c>
      <c r="J313" s="13" t="s">
        <v>113</v>
      </c>
      <c r="K313" s="19">
        <v>246509.6</v>
      </c>
      <c r="L313" s="20"/>
      <c r="M313" s="20"/>
    </row>
    <row r="314" spans="1:13" x14ac:dyDescent="0.25">
      <c r="A314" s="12" t="s">
        <v>750</v>
      </c>
      <c r="B314" s="13" t="s">
        <v>65</v>
      </c>
      <c r="C314" s="21"/>
      <c r="D314" s="21"/>
      <c r="E314" s="21"/>
      <c r="F314" s="22">
        <v>176300</v>
      </c>
      <c r="G314" s="22">
        <f t="shared" si="11"/>
        <v>220375</v>
      </c>
      <c r="H314" s="17" t="s">
        <v>747</v>
      </c>
      <c r="I314" s="21" t="s">
        <v>26</v>
      </c>
      <c r="J314" s="13" t="s">
        <v>751</v>
      </c>
      <c r="K314" s="19">
        <v>194539.75</v>
      </c>
      <c r="L314" s="20"/>
      <c r="M314" s="20"/>
    </row>
    <row r="315" spans="1:13" x14ac:dyDescent="0.25">
      <c r="A315" s="12" t="s">
        <v>752</v>
      </c>
      <c r="B315" s="13" t="s">
        <v>73</v>
      </c>
      <c r="C315" s="21"/>
      <c r="D315" s="21"/>
      <c r="E315" s="21"/>
      <c r="F315" s="22">
        <v>425200</v>
      </c>
      <c r="G315" s="22">
        <f t="shared" si="11"/>
        <v>531500</v>
      </c>
      <c r="H315" s="17" t="s">
        <v>747</v>
      </c>
      <c r="I315" s="21" t="s">
        <v>26</v>
      </c>
      <c r="J315" s="13" t="s">
        <v>751</v>
      </c>
      <c r="K315" s="19">
        <v>468161.98</v>
      </c>
      <c r="L315" s="20"/>
      <c r="M315" s="20"/>
    </row>
    <row r="316" spans="1:13" x14ac:dyDescent="0.25">
      <c r="A316" s="12" t="s">
        <v>753</v>
      </c>
      <c r="B316" s="13" t="s">
        <v>76</v>
      </c>
      <c r="C316" s="21"/>
      <c r="D316" s="21"/>
      <c r="E316" s="21"/>
      <c r="F316" s="22">
        <v>138800</v>
      </c>
      <c r="G316" s="22">
        <f t="shared" si="11"/>
        <v>173500</v>
      </c>
      <c r="H316" s="17" t="s">
        <v>747</v>
      </c>
      <c r="I316" s="21" t="s">
        <v>26</v>
      </c>
      <c r="J316" s="13" t="s">
        <v>34</v>
      </c>
      <c r="K316" s="19">
        <v>166709.38</v>
      </c>
      <c r="L316" s="20"/>
      <c r="M316" s="20"/>
    </row>
    <row r="317" spans="1:13" x14ac:dyDescent="0.25">
      <c r="A317" s="12" t="s">
        <v>754</v>
      </c>
      <c r="B317" s="13" t="s">
        <v>71</v>
      </c>
      <c r="C317" s="21"/>
      <c r="D317" s="21"/>
      <c r="E317" s="21"/>
      <c r="F317" s="22">
        <v>212000</v>
      </c>
      <c r="G317" s="22">
        <f t="shared" si="11"/>
        <v>265000</v>
      </c>
      <c r="H317" s="17" t="s">
        <v>747</v>
      </c>
      <c r="I317" s="21" t="s">
        <v>26</v>
      </c>
      <c r="J317" s="13" t="s">
        <v>755</v>
      </c>
      <c r="K317" s="19">
        <v>235594.94</v>
      </c>
      <c r="L317" s="20"/>
      <c r="M317" s="20"/>
    </row>
    <row r="318" spans="1:13" x14ac:dyDescent="0.25">
      <c r="A318" s="12" t="s">
        <v>756</v>
      </c>
      <c r="B318" s="13" t="s">
        <v>461</v>
      </c>
      <c r="C318" s="21"/>
      <c r="D318" s="21"/>
      <c r="E318" s="21"/>
      <c r="F318" s="22">
        <v>252500</v>
      </c>
      <c r="G318" s="22">
        <f t="shared" si="11"/>
        <v>315625</v>
      </c>
      <c r="H318" s="17" t="s">
        <v>747</v>
      </c>
      <c r="I318" s="21" t="s">
        <v>26</v>
      </c>
      <c r="J318" s="13" t="s">
        <v>410</v>
      </c>
      <c r="K318" s="19">
        <v>277193.25</v>
      </c>
      <c r="L318" s="20"/>
      <c r="M318" s="20"/>
    </row>
    <row r="319" spans="1:13" x14ac:dyDescent="0.25">
      <c r="A319" s="12" t="s">
        <v>757</v>
      </c>
      <c r="B319" s="13" t="s">
        <v>323</v>
      </c>
      <c r="C319" s="21"/>
      <c r="D319" s="21"/>
      <c r="E319" s="21"/>
      <c r="F319" s="22">
        <v>342800</v>
      </c>
      <c r="G319" s="22">
        <f t="shared" si="11"/>
        <v>428500</v>
      </c>
      <c r="H319" s="17" t="s">
        <v>747</v>
      </c>
      <c r="I319" s="21" t="s">
        <v>26</v>
      </c>
      <c r="J319" s="13" t="s">
        <v>758</v>
      </c>
      <c r="K319" s="19">
        <v>428495.45</v>
      </c>
      <c r="L319" s="20"/>
      <c r="M319" s="20"/>
    </row>
    <row r="320" spans="1:13" x14ac:dyDescent="0.25">
      <c r="A320" s="12" t="s">
        <v>759</v>
      </c>
      <c r="B320" s="13" t="s">
        <v>760</v>
      </c>
      <c r="C320" s="21"/>
      <c r="D320" s="21"/>
      <c r="E320" s="21"/>
      <c r="F320" s="22">
        <v>314300</v>
      </c>
      <c r="G320" s="22">
        <f t="shared" si="11"/>
        <v>392875</v>
      </c>
      <c r="H320" s="17" t="s">
        <v>747</v>
      </c>
      <c r="I320" s="21" t="s">
        <v>26</v>
      </c>
      <c r="J320" s="13" t="s">
        <v>761</v>
      </c>
      <c r="K320" s="19">
        <v>334945</v>
      </c>
      <c r="L320" s="20"/>
      <c r="M320" s="20"/>
    </row>
    <row r="321" spans="1:13" x14ac:dyDescent="0.25">
      <c r="A321" s="12" t="s">
        <v>762</v>
      </c>
      <c r="B321" s="13" t="s">
        <v>325</v>
      </c>
      <c r="C321" s="21"/>
      <c r="D321" s="21"/>
      <c r="E321" s="21"/>
      <c r="F321" s="22">
        <v>133100</v>
      </c>
      <c r="G321" s="22">
        <f t="shared" si="11"/>
        <v>166375</v>
      </c>
      <c r="H321" s="17" t="s">
        <v>747</v>
      </c>
      <c r="I321" s="21" t="s">
        <v>26</v>
      </c>
      <c r="J321" s="13" t="s">
        <v>755</v>
      </c>
      <c r="K321" s="19">
        <v>142271.34</v>
      </c>
      <c r="L321" s="20"/>
      <c r="M321" s="20"/>
    </row>
    <row r="322" spans="1:13" x14ac:dyDescent="0.25">
      <c r="A322" s="12" t="s">
        <v>763</v>
      </c>
      <c r="B322" s="13" t="s">
        <v>327</v>
      </c>
      <c r="C322" s="21"/>
      <c r="D322" s="21"/>
      <c r="E322" s="21"/>
      <c r="F322" s="22">
        <v>194300</v>
      </c>
      <c r="G322" s="22">
        <f t="shared" si="11"/>
        <v>242875</v>
      </c>
      <c r="H322" s="17" t="s">
        <v>747</v>
      </c>
      <c r="I322" s="21" t="s">
        <v>26</v>
      </c>
      <c r="J322" s="13" t="s">
        <v>572</v>
      </c>
      <c r="K322" s="19">
        <v>214845</v>
      </c>
      <c r="L322" s="20"/>
      <c r="M322" s="20"/>
    </row>
    <row r="323" spans="1:13" x14ac:dyDescent="0.25">
      <c r="A323" s="12" t="s">
        <v>764</v>
      </c>
      <c r="B323" s="13" t="s">
        <v>329</v>
      </c>
      <c r="C323" s="21"/>
      <c r="D323" s="21"/>
      <c r="E323" s="21"/>
      <c r="F323" s="22">
        <v>153400</v>
      </c>
      <c r="G323" s="22">
        <f t="shared" si="11"/>
        <v>191750</v>
      </c>
      <c r="H323" s="17" t="s">
        <v>747</v>
      </c>
      <c r="I323" s="21" t="s">
        <v>26</v>
      </c>
      <c r="J323" s="13" t="s">
        <v>572</v>
      </c>
      <c r="K323" s="19">
        <v>166490.35</v>
      </c>
      <c r="L323" s="20"/>
      <c r="M323" s="20"/>
    </row>
    <row r="324" spans="1:13" x14ac:dyDescent="0.25">
      <c r="A324" s="12" t="s">
        <v>765</v>
      </c>
      <c r="B324" s="13" t="s">
        <v>289</v>
      </c>
      <c r="C324" s="21"/>
      <c r="D324" s="21"/>
      <c r="E324" s="21"/>
      <c r="F324" s="22">
        <v>12200</v>
      </c>
      <c r="G324" s="22">
        <f t="shared" si="11"/>
        <v>15250</v>
      </c>
      <c r="H324" s="17" t="s">
        <v>747</v>
      </c>
      <c r="I324" s="21" t="s">
        <v>26</v>
      </c>
      <c r="J324" s="13" t="s">
        <v>572</v>
      </c>
      <c r="K324" s="19">
        <v>15230</v>
      </c>
      <c r="L324" s="20"/>
      <c r="M324" s="20"/>
    </row>
    <row r="325" spans="1:13" x14ac:dyDescent="0.25">
      <c r="A325" s="12" t="s">
        <v>766</v>
      </c>
      <c r="B325" s="13" t="s">
        <v>291</v>
      </c>
      <c r="C325" s="21"/>
      <c r="D325" s="21"/>
      <c r="E325" s="21"/>
      <c r="F325" s="22">
        <v>468300</v>
      </c>
      <c r="G325" s="22">
        <f t="shared" si="11"/>
        <v>585375</v>
      </c>
      <c r="H325" s="17" t="s">
        <v>747</v>
      </c>
      <c r="I325" s="21" t="s">
        <v>26</v>
      </c>
      <c r="J325" s="13" t="s">
        <v>648</v>
      </c>
      <c r="K325" s="19">
        <v>534627.75</v>
      </c>
      <c r="L325" s="20"/>
      <c r="M325" s="20"/>
    </row>
    <row r="326" spans="1:13" x14ac:dyDescent="0.25">
      <c r="A326" s="12" t="s">
        <v>767</v>
      </c>
      <c r="B326" s="13" t="s">
        <v>331</v>
      </c>
      <c r="C326" s="21"/>
      <c r="D326" s="21"/>
      <c r="E326" s="21"/>
      <c r="F326" s="22">
        <v>150600</v>
      </c>
      <c r="G326" s="22">
        <f t="shared" si="11"/>
        <v>188250</v>
      </c>
      <c r="H326" s="17" t="s">
        <v>747</v>
      </c>
      <c r="I326" s="21" t="s">
        <v>26</v>
      </c>
      <c r="J326" s="13" t="s">
        <v>34</v>
      </c>
      <c r="K326" s="19">
        <v>164156.25</v>
      </c>
      <c r="L326" s="20"/>
      <c r="M326" s="20"/>
    </row>
    <row r="327" spans="1:13" x14ac:dyDescent="0.25">
      <c r="A327" s="12" t="s">
        <v>768</v>
      </c>
      <c r="B327" s="13" t="s">
        <v>500</v>
      </c>
      <c r="C327" s="21"/>
      <c r="D327" s="21"/>
      <c r="E327" s="21"/>
      <c r="F327" s="22">
        <v>16300</v>
      </c>
      <c r="G327" s="22">
        <f t="shared" si="11"/>
        <v>20375</v>
      </c>
      <c r="H327" s="17" t="s">
        <v>747</v>
      </c>
      <c r="I327" s="21" t="s">
        <v>26</v>
      </c>
      <c r="J327" s="13" t="s">
        <v>755</v>
      </c>
      <c r="K327" s="19">
        <v>25633</v>
      </c>
      <c r="L327" s="20"/>
      <c r="M327" s="20"/>
    </row>
    <row r="328" spans="1:13" x14ac:dyDescent="0.25">
      <c r="A328" s="12" t="s">
        <v>769</v>
      </c>
      <c r="B328" s="13" t="s">
        <v>238</v>
      </c>
      <c r="C328" s="21"/>
      <c r="D328" s="21"/>
      <c r="E328" s="21"/>
      <c r="F328" s="22">
        <v>73700</v>
      </c>
      <c r="G328" s="22">
        <f t="shared" si="11"/>
        <v>92125</v>
      </c>
      <c r="H328" s="17" t="s">
        <v>747</v>
      </c>
      <c r="I328" s="21" t="s">
        <v>26</v>
      </c>
      <c r="J328" s="13" t="s">
        <v>755</v>
      </c>
      <c r="K328" s="19">
        <v>85015.3</v>
      </c>
      <c r="L328" s="20"/>
      <c r="M328" s="20"/>
    </row>
    <row r="329" spans="1:13" x14ac:dyDescent="0.25">
      <c r="A329" s="12" t="s">
        <v>770</v>
      </c>
      <c r="B329" s="13" t="s">
        <v>333</v>
      </c>
      <c r="C329" s="21"/>
      <c r="D329" s="21"/>
      <c r="E329" s="21"/>
      <c r="F329" s="22">
        <v>130100</v>
      </c>
      <c r="G329" s="22">
        <f t="shared" si="11"/>
        <v>162625</v>
      </c>
      <c r="H329" s="17" t="s">
        <v>747</v>
      </c>
      <c r="I329" s="21" t="s">
        <v>26</v>
      </c>
      <c r="J329" s="13" t="s">
        <v>553</v>
      </c>
      <c r="K329" s="19">
        <v>136594.5</v>
      </c>
      <c r="L329" s="20"/>
      <c r="M329" s="20"/>
    </row>
    <row r="330" spans="1:13" x14ac:dyDescent="0.25">
      <c r="A330" s="12" t="s">
        <v>771</v>
      </c>
      <c r="B330" s="13" t="s">
        <v>240</v>
      </c>
      <c r="C330" s="21"/>
      <c r="D330" s="21"/>
      <c r="E330" s="21"/>
      <c r="F330" s="22">
        <v>408600</v>
      </c>
      <c r="G330" s="22">
        <f t="shared" si="11"/>
        <v>510750</v>
      </c>
      <c r="H330" s="17" t="s">
        <v>747</v>
      </c>
      <c r="I330" s="21" t="s">
        <v>26</v>
      </c>
      <c r="J330" s="13" t="s">
        <v>410</v>
      </c>
      <c r="K330" s="19">
        <v>428608.76</v>
      </c>
      <c r="L330" s="20"/>
      <c r="M330" s="20"/>
    </row>
    <row r="331" spans="1:13" x14ac:dyDescent="0.25">
      <c r="A331" s="12" t="s">
        <v>772</v>
      </c>
      <c r="B331" s="13" t="s">
        <v>293</v>
      </c>
      <c r="C331" s="21"/>
      <c r="D331" s="21"/>
      <c r="E331" s="21"/>
      <c r="F331" s="22">
        <v>605300</v>
      </c>
      <c r="G331" s="22">
        <f t="shared" si="11"/>
        <v>756625</v>
      </c>
      <c r="H331" s="17" t="s">
        <v>747</v>
      </c>
      <c r="I331" s="21" t="s">
        <v>26</v>
      </c>
      <c r="J331" s="13" t="s">
        <v>741</v>
      </c>
      <c r="K331" s="19">
        <v>778783.36</v>
      </c>
      <c r="L331" s="20"/>
      <c r="M331" s="20"/>
    </row>
    <row r="332" spans="1:13" x14ac:dyDescent="0.25">
      <c r="A332" s="12" t="s">
        <v>773</v>
      </c>
      <c r="B332" s="13" t="s">
        <v>225</v>
      </c>
      <c r="C332" s="21"/>
      <c r="D332" s="21"/>
      <c r="E332" s="21"/>
      <c r="F332" s="22">
        <v>251700</v>
      </c>
      <c r="G332" s="22">
        <f t="shared" si="11"/>
        <v>314625</v>
      </c>
      <c r="H332" s="17" t="s">
        <v>747</v>
      </c>
      <c r="I332" s="21" t="s">
        <v>26</v>
      </c>
      <c r="J332" s="13" t="s">
        <v>741</v>
      </c>
      <c r="K332" s="19">
        <v>306479.88</v>
      </c>
      <c r="L332" s="20"/>
      <c r="M332" s="20"/>
    </row>
    <row r="333" spans="1:13" x14ac:dyDescent="0.25">
      <c r="A333" s="12" t="s">
        <v>774</v>
      </c>
      <c r="B333" s="13" t="s">
        <v>339</v>
      </c>
      <c r="C333" s="21"/>
      <c r="D333" s="21"/>
      <c r="E333" s="21"/>
      <c r="F333" s="22">
        <v>7300</v>
      </c>
      <c r="G333" s="22">
        <f t="shared" si="11"/>
        <v>9125</v>
      </c>
      <c r="H333" s="17" t="s">
        <v>747</v>
      </c>
      <c r="I333" s="21" t="s">
        <v>26</v>
      </c>
      <c r="J333" s="13" t="s">
        <v>775</v>
      </c>
      <c r="K333" s="19">
        <v>7225</v>
      </c>
      <c r="L333" s="20"/>
      <c r="M333" s="20"/>
    </row>
    <row r="334" spans="1:13" x14ac:dyDescent="0.25">
      <c r="A334" s="12" t="s">
        <v>776</v>
      </c>
      <c r="B334" s="13" t="s">
        <v>299</v>
      </c>
      <c r="C334" s="21"/>
      <c r="D334" s="21"/>
      <c r="E334" s="21"/>
      <c r="F334" s="22">
        <v>9500</v>
      </c>
      <c r="G334" s="22">
        <f t="shared" si="11"/>
        <v>11875</v>
      </c>
      <c r="H334" s="17" t="s">
        <v>747</v>
      </c>
      <c r="I334" s="21" t="s">
        <v>26</v>
      </c>
      <c r="J334" s="13" t="s">
        <v>777</v>
      </c>
      <c r="K334" s="19">
        <v>3135</v>
      </c>
      <c r="L334" s="20"/>
      <c r="M334" s="20"/>
    </row>
    <row r="335" spans="1:13" x14ac:dyDescent="0.25">
      <c r="A335" s="12" t="s">
        <v>778</v>
      </c>
      <c r="B335" s="13" t="s">
        <v>242</v>
      </c>
      <c r="C335" s="21"/>
      <c r="D335" s="21"/>
      <c r="E335" s="21"/>
      <c r="F335" s="22">
        <v>80400</v>
      </c>
      <c r="G335" s="22">
        <f t="shared" si="11"/>
        <v>100500</v>
      </c>
      <c r="H335" s="17" t="s">
        <v>747</v>
      </c>
      <c r="I335" s="21" t="s">
        <v>26</v>
      </c>
      <c r="J335" s="13" t="s">
        <v>37</v>
      </c>
      <c r="K335" s="19">
        <v>78592.5</v>
      </c>
      <c r="L335" s="20"/>
      <c r="M335" s="20"/>
    </row>
    <row r="336" spans="1:13" x14ac:dyDescent="0.25">
      <c r="A336" s="12" t="s">
        <v>779</v>
      </c>
      <c r="B336" s="13" t="s">
        <v>244</v>
      </c>
      <c r="C336" s="21"/>
      <c r="D336" s="21"/>
      <c r="E336" s="21"/>
      <c r="F336" s="22">
        <v>325500</v>
      </c>
      <c r="G336" s="22">
        <f t="shared" si="11"/>
        <v>406875</v>
      </c>
      <c r="H336" s="17" t="s">
        <v>747</v>
      </c>
      <c r="I336" s="21" t="s">
        <v>26</v>
      </c>
      <c r="J336" s="13" t="s">
        <v>780</v>
      </c>
      <c r="K336" s="19">
        <v>376305.9</v>
      </c>
      <c r="L336" s="20"/>
      <c r="M336" s="20"/>
    </row>
    <row r="337" spans="1:13" x14ac:dyDescent="0.25">
      <c r="A337" s="12" t="s">
        <v>781</v>
      </c>
      <c r="B337" s="13" t="s">
        <v>246</v>
      </c>
      <c r="C337" s="21"/>
      <c r="D337" s="21"/>
      <c r="E337" s="21"/>
      <c r="F337" s="22">
        <v>6000</v>
      </c>
      <c r="G337" s="22">
        <f t="shared" si="11"/>
        <v>7500</v>
      </c>
      <c r="H337" s="17" t="s">
        <v>747</v>
      </c>
      <c r="I337" s="21" t="s">
        <v>26</v>
      </c>
      <c r="J337" s="13" t="s">
        <v>775</v>
      </c>
      <c r="K337" s="19">
        <v>6375</v>
      </c>
      <c r="L337" s="20"/>
      <c r="M337" s="20"/>
    </row>
    <row r="338" spans="1:13" x14ac:dyDescent="0.25">
      <c r="A338" s="12" t="s">
        <v>782</v>
      </c>
      <c r="B338" s="13" t="s">
        <v>248</v>
      </c>
      <c r="C338" s="21"/>
      <c r="D338" s="21"/>
      <c r="E338" s="21"/>
      <c r="F338" s="22">
        <v>5400</v>
      </c>
      <c r="G338" s="22">
        <f t="shared" si="11"/>
        <v>6750</v>
      </c>
      <c r="H338" s="17" t="s">
        <v>747</v>
      </c>
      <c r="I338" s="21" t="s">
        <v>26</v>
      </c>
      <c r="J338" s="13" t="s">
        <v>40</v>
      </c>
      <c r="K338" s="19">
        <v>6750</v>
      </c>
      <c r="L338" s="20"/>
      <c r="M338" s="20"/>
    </row>
    <row r="339" spans="1:13" x14ac:dyDescent="0.25">
      <c r="A339" s="12" t="s">
        <v>783</v>
      </c>
      <c r="B339" s="13" t="s">
        <v>250</v>
      </c>
      <c r="C339" s="21"/>
      <c r="D339" s="21"/>
      <c r="E339" s="21"/>
      <c r="F339" s="22">
        <v>69300</v>
      </c>
      <c r="G339" s="22">
        <f t="shared" si="11"/>
        <v>86625</v>
      </c>
      <c r="H339" s="17" t="s">
        <v>747</v>
      </c>
      <c r="I339" s="21" t="s">
        <v>26</v>
      </c>
      <c r="J339" s="13" t="s">
        <v>775</v>
      </c>
      <c r="K339" s="19">
        <v>69300</v>
      </c>
      <c r="L339" s="20"/>
      <c r="M339" s="20"/>
    </row>
    <row r="340" spans="1:13" x14ac:dyDescent="0.25">
      <c r="A340" s="12" t="s">
        <v>784</v>
      </c>
      <c r="B340" s="13" t="s">
        <v>389</v>
      </c>
      <c r="C340" s="21"/>
      <c r="D340" s="21"/>
      <c r="E340" s="21"/>
      <c r="F340" s="22">
        <v>51700</v>
      </c>
      <c r="G340" s="22">
        <f t="shared" si="11"/>
        <v>64625</v>
      </c>
      <c r="H340" s="17" t="s">
        <v>747</v>
      </c>
      <c r="I340" s="21" t="s">
        <v>26</v>
      </c>
      <c r="J340" s="13" t="s">
        <v>775</v>
      </c>
      <c r="K340" s="19">
        <v>59888.75</v>
      </c>
      <c r="L340" s="20"/>
      <c r="M340" s="20"/>
    </row>
    <row r="341" spans="1:13" x14ac:dyDescent="0.25">
      <c r="A341" s="12" t="s">
        <v>785</v>
      </c>
      <c r="B341" s="13" t="s">
        <v>252</v>
      </c>
      <c r="C341" s="21"/>
      <c r="D341" s="21"/>
      <c r="E341" s="21"/>
      <c r="F341" s="22">
        <v>13300</v>
      </c>
      <c r="G341" s="22">
        <f t="shared" si="11"/>
        <v>16625</v>
      </c>
      <c r="H341" s="17" t="s">
        <v>747</v>
      </c>
      <c r="I341" s="21" t="s">
        <v>26</v>
      </c>
      <c r="J341" s="13" t="s">
        <v>410</v>
      </c>
      <c r="K341" s="19">
        <v>14389.75</v>
      </c>
      <c r="L341" s="20"/>
      <c r="M341" s="20"/>
    </row>
    <row r="342" spans="1:13" x14ac:dyDescent="0.25">
      <c r="A342" s="12" t="s">
        <v>786</v>
      </c>
      <c r="B342" s="13" t="s">
        <v>254</v>
      </c>
      <c r="C342" s="21"/>
      <c r="D342" s="21"/>
      <c r="E342" s="21"/>
      <c r="F342" s="22">
        <v>180100</v>
      </c>
      <c r="G342" s="22">
        <f t="shared" si="11"/>
        <v>225125</v>
      </c>
      <c r="H342" s="17" t="s">
        <v>747</v>
      </c>
      <c r="I342" s="21" t="s">
        <v>26</v>
      </c>
      <c r="J342" s="13" t="s">
        <v>74</v>
      </c>
      <c r="K342" s="19">
        <v>223785</v>
      </c>
      <c r="L342" s="20"/>
      <c r="M342" s="20"/>
    </row>
    <row r="343" spans="1:13" x14ac:dyDescent="0.25">
      <c r="A343" s="12" t="s">
        <v>787</v>
      </c>
      <c r="B343" s="13" t="s">
        <v>788</v>
      </c>
      <c r="C343" s="21" t="s">
        <v>789</v>
      </c>
      <c r="D343" s="21" t="s">
        <v>790</v>
      </c>
      <c r="E343" s="21" t="s">
        <v>19</v>
      </c>
      <c r="F343" s="22">
        <v>240000</v>
      </c>
      <c r="G343" s="22">
        <f t="shared" si="11"/>
        <v>300000</v>
      </c>
      <c r="H343" s="17" t="s">
        <v>791</v>
      </c>
      <c r="I343" s="21" t="s">
        <v>792</v>
      </c>
      <c r="J343" s="13" t="s">
        <v>147</v>
      </c>
      <c r="K343" s="19">
        <v>299750</v>
      </c>
      <c r="L343" s="20"/>
      <c r="M343" s="20"/>
    </row>
    <row r="344" spans="1:13" x14ac:dyDescent="0.25">
      <c r="A344" s="12" t="s">
        <v>793</v>
      </c>
      <c r="B344" s="13" t="s">
        <v>794</v>
      </c>
      <c r="C344" s="21" t="s">
        <v>795</v>
      </c>
      <c r="D344" s="21" t="s">
        <v>796</v>
      </c>
      <c r="E344" s="21" t="s">
        <v>19</v>
      </c>
      <c r="F344" s="22">
        <v>1600000</v>
      </c>
      <c r="G344" s="22">
        <f t="shared" si="11"/>
        <v>2000000</v>
      </c>
      <c r="H344" s="17" t="s">
        <v>797</v>
      </c>
      <c r="I344" s="21" t="s">
        <v>146</v>
      </c>
      <c r="J344" s="13" t="s">
        <v>798</v>
      </c>
      <c r="K344" s="19">
        <v>1964937.5</v>
      </c>
      <c r="L344" s="20"/>
      <c r="M344" s="20"/>
    </row>
    <row r="345" spans="1:13" x14ac:dyDescent="0.25">
      <c r="A345" s="12" t="s">
        <v>799</v>
      </c>
      <c r="B345" s="13" t="s">
        <v>800</v>
      </c>
      <c r="C345" s="21" t="s">
        <v>801</v>
      </c>
      <c r="D345" s="21" t="s">
        <v>802</v>
      </c>
      <c r="E345" s="21" t="s">
        <v>19</v>
      </c>
      <c r="F345" s="22">
        <v>2120000</v>
      </c>
      <c r="G345" s="22">
        <f t="shared" si="11"/>
        <v>2650000</v>
      </c>
      <c r="H345" s="17" t="s">
        <v>797</v>
      </c>
      <c r="I345" s="21" t="s">
        <v>803</v>
      </c>
      <c r="J345" s="13" t="s">
        <v>804</v>
      </c>
      <c r="K345" s="19">
        <v>2623125</v>
      </c>
      <c r="L345" s="20"/>
      <c r="M345" s="20"/>
    </row>
    <row r="346" spans="1:13" x14ac:dyDescent="0.25">
      <c r="A346" s="12" t="s">
        <v>1136</v>
      </c>
      <c r="B346" s="13" t="s">
        <v>1137</v>
      </c>
      <c r="C346" s="21" t="s">
        <v>1138</v>
      </c>
      <c r="D346" s="21" t="s">
        <v>1140</v>
      </c>
      <c r="E346" s="21" t="s">
        <v>19</v>
      </c>
      <c r="F346" s="22">
        <v>5200000</v>
      </c>
      <c r="G346" s="22">
        <f t="shared" si="11"/>
        <v>6500000</v>
      </c>
      <c r="H346" s="17" t="s">
        <v>1139</v>
      </c>
      <c r="I346" s="21" t="s">
        <v>26</v>
      </c>
      <c r="J346" s="13" t="s">
        <v>40</v>
      </c>
      <c r="K346" s="19">
        <v>6113375.5999999996</v>
      </c>
      <c r="L346" s="20"/>
      <c r="M346" s="20"/>
    </row>
    <row r="347" spans="1:13" x14ac:dyDescent="0.25">
      <c r="A347" s="12" t="s">
        <v>1141</v>
      </c>
      <c r="B347" s="13" t="s">
        <v>1142</v>
      </c>
      <c r="C347" s="21" t="s">
        <v>1143</v>
      </c>
      <c r="D347" s="21" t="s">
        <v>1162</v>
      </c>
      <c r="E347" s="21" t="s">
        <v>19</v>
      </c>
      <c r="F347" s="22">
        <f>SUM(F348:F361)</f>
        <v>3000000</v>
      </c>
      <c r="G347" s="22">
        <f>SUM(G348:G361)</f>
        <v>3750000</v>
      </c>
      <c r="H347" s="17"/>
      <c r="I347" s="21"/>
      <c r="J347" s="13"/>
      <c r="K347" s="19"/>
      <c r="L347" s="20"/>
      <c r="M347" s="20"/>
    </row>
    <row r="348" spans="1:13" x14ac:dyDescent="0.25">
      <c r="A348" s="12" t="s">
        <v>1145</v>
      </c>
      <c r="B348" s="13" t="s">
        <v>63</v>
      </c>
      <c r="C348" s="21"/>
      <c r="D348" s="21"/>
      <c r="E348" s="21"/>
      <c r="F348" s="22">
        <v>522000</v>
      </c>
      <c r="G348" s="22">
        <f t="shared" ref="G348:G361" si="12">F348*1.25</f>
        <v>652500</v>
      </c>
      <c r="H348" s="17" t="s">
        <v>1144</v>
      </c>
      <c r="I348" s="21" t="s">
        <v>26</v>
      </c>
      <c r="J348" s="13" t="s">
        <v>1159</v>
      </c>
      <c r="K348" s="19">
        <v>540000</v>
      </c>
      <c r="L348" s="20"/>
      <c r="M348" s="20"/>
    </row>
    <row r="349" spans="1:13" x14ac:dyDescent="0.25">
      <c r="A349" s="12" t="s">
        <v>1146</v>
      </c>
      <c r="B349" s="13" t="s">
        <v>123</v>
      </c>
      <c r="C349" s="21"/>
      <c r="D349" s="21"/>
      <c r="E349" s="21"/>
      <c r="F349" s="22">
        <v>4250</v>
      </c>
      <c r="G349" s="22">
        <f t="shared" si="12"/>
        <v>5312.5</v>
      </c>
      <c r="H349" s="17" t="s">
        <v>1144</v>
      </c>
      <c r="I349" s="21" t="s">
        <v>26</v>
      </c>
      <c r="J349" s="13" t="s">
        <v>37</v>
      </c>
      <c r="K349" s="19">
        <v>8585</v>
      </c>
      <c r="L349" s="20"/>
      <c r="M349" s="20"/>
    </row>
    <row r="350" spans="1:13" x14ac:dyDescent="0.25">
      <c r="A350" s="12" t="s">
        <v>1147</v>
      </c>
      <c r="B350" s="13" t="s">
        <v>65</v>
      </c>
      <c r="C350" s="21"/>
      <c r="D350" s="21"/>
      <c r="E350" s="21"/>
      <c r="F350" s="22">
        <v>190000</v>
      </c>
      <c r="G350" s="22">
        <f t="shared" si="12"/>
        <v>237500</v>
      </c>
      <c r="H350" s="17" t="s">
        <v>1144</v>
      </c>
      <c r="I350" s="21" t="s">
        <v>26</v>
      </c>
      <c r="J350" s="13" t="s">
        <v>40</v>
      </c>
      <c r="K350" s="19">
        <v>200000</v>
      </c>
      <c r="L350" s="20"/>
      <c r="M350" s="20"/>
    </row>
    <row r="351" spans="1:13" x14ac:dyDescent="0.25">
      <c r="A351" s="12" t="s">
        <v>1148</v>
      </c>
      <c r="B351" s="13" t="s">
        <v>78</v>
      </c>
      <c r="C351" s="21"/>
      <c r="D351" s="21"/>
      <c r="E351" s="21"/>
      <c r="F351" s="22">
        <v>1840943</v>
      </c>
      <c r="G351" s="22">
        <f t="shared" si="12"/>
        <v>2301178.75</v>
      </c>
      <c r="H351" s="17" t="s">
        <v>1144</v>
      </c>
      <c r="I351" s="21" t="s">
        <v>26</v>
      </c>
      <c r="J351" s="13" t="s">
        <v>1159</v>
      </c>
      <c r="K351" s="19">
        <v>1700871.2</v>
      </c>
      <c r="L351" s="20"/>
      <c r="M351" s="20"/>
    </row>
    <row r="352" spans="1:13" x14ac:dyDescent="0.25">
      <c r="A352" s="12" t="s">
        <v>1149</v>
      </c>
      <c r="B352" s="13" t="s">
        <v>67</v>
      </c>
      <c r="C352" s="21"/>
      <c r="D352" s="21"/>
      <c r="E352" s="21"/>
      <c r="F352" s="22">
        <v>19760</v>
      </c>
      <c r="G352" s="22">
        <f t="shared" si="12"/>
        <v>24700</v>
      </c>
      <c r="H352" s="17" t="s">
        <v>1144</v>
      </c>
      <c r="I352" s="21" t="s">
        <v>26</v>
      </c>
      <c r="J352" s="13" t="s">
        <v>1159</v>
      </c>
      <c r="K352" s="19">
        <v>33250</v>
      </c>
      <c r="L352" s="20"/>
      <c r="M352" s="20"/>
    </row>
    <row r="353" spans="1:13" x14ac:dyDescent="0.25">
      <c r="A353" s="12" t="s">
        <v>1150</v>
      </c>
      <c r="B353" s="13" t="s">
        <v>69</v>
      </c>
      <c r="C353" s="21"/>
      <c r="D353" s="21"/>
      <c r="E353" s="21"/>
      <c r="F353" s="22">
        <v>34800</v>
      </c>
      <c r="G353" s="22">
        <f t="shared" si="12"/>
        <v>43500</v>
      </c>
      <c r="H353" s="17" t="s">
        <v>1144</v>
      </c>
      <c r="I353" s="21" t="s">
        <v>26</v>
      </c>
      <c r="J353" s="13" t="s">
        <v>1160</v>
      </c>
      <c r="K353" s="19">
        <v>43350</v>
      </c>
      <c r="L353" s="20"/>
      <c r="M353" s="20"/>
    </row>
    <row r="354" spans="1:13" x14ac:dyDescent="0.25">
      <c r="A354" s="12" t="s">
        <v>1151</v>
      </c>
      <c r="B354" s="13" t="s">
        <v>73</v>
      </c>
      <c r="C354" s="21"/>
      <c r="D354" s="21"/>
      <c r="E354" s="21"/>
      <c r="F354" s="22">
        <v>108</v>
      </c>
      <c r="G354" s="22">
        <f t="shared" si="12"/>
        <v>135</v>
      </c>
      <c r="H354" s="17" t="s">
        <v>1144</v>
      </c>
      <c r="I354" s="21" t="s">
        <v>26</v>
      </c>
      <c r="J354" s="13" t="s">
        <v>40</v>
      </c>
      <c r="K354" s="19">
        <v>78.75</v>
      </c>
      <c r="L354" s="20"/>
      <c r="M354" s="20"/>
    </row>
    <row r="355" spans="1:13" x14ac:dyDescent="0.25">
      <c r="A355" s="12" t="s">
        <v>1152</v>
      </c>
      <c r="B355" s="13" t="s">
        <v>76</v>
      </c>
      <c r="C355" s="21"/>
      <c r="D355" s="21"/>
      <c r="E355" s="21"/>
      <c r="F355" s="22">
        <v>315000</v>
      </c>
      <c r="G355" s="22">
        <f t="shared" si="12"/>
        <v>393750</v>
      </c>
      <c r="H355" s="17" t="s">
        <v>1144</v>
      </c>
      <c r="I355" s="21" t="s">
        <v>26</v>
      </c>
      <c r="J355" s="13" t="s">
        <v>1161</v>
      </c>
      <c r="K355" s="19">
        <v>337500</v>
      </c>
      <c r="L355" s="20"/>
      <c r="M355" s="20"/>
    </row>
    <row r="356" spans="1:13" x14ac:dyDescent="0.25">
      <c r="A356" s="12" t="s">
        <v>1153</v>
      </c>
      <c r="B356" s="13" t="s">
        <v>71</v>
      </c>
      <c r="C356" s="21"/>
      <c r="D356" s="21"/>
      <c r="E356" s="21"/>
      <c r="F356" s="22">
        <v>1392.3</v>
      </c>
      <c r="G356" s="22">
        <f t="shared" si="12"/>
        <v>1740.375</v>
      </c>
      <c r="H356" s="17" t="s">
        <v>1144</v>
      </c>
      <c r="I356" s="21" t="s">
        <v>26</v>
      </c>
      <c r="J356" s="13" t="s">
        <v>40</v>
      </c>
      <c r="K356" s="19">
        <v>800.63</v>
      </c>
      <c r="L356" s="20"/>
      <c r="M356" s="20"/>
    </row>
    <row r="357" spans="1:13" x14ac:dyDescent="0.25">
      <c r="A357" s="12" t="s">
        <v>1154</v>
      </c>
      <c r="B357" s="13" t="s">
        <v>60</v>
      </c>
      <c r="C357" s="21"/>
      <c r="D357" s="21"/>
      <c r="E357" s="21"/>
      <c r="F357" s="22">
        <v>3192</v>
      </c>
      <c r="G357" s="22">
        <f t="shared" si="12"/>
        <v>3990</v>
      </c>
      <c r="H357" s="17" t="s">
        <v>1144</v>
      </c>
      <c r="I357" s="21" t="s">
        <v>26</v>
      </c>
      <c r="J357" s="13" t="s">
        <v>37</v>
      </c>
      <c r="K357" s="19">
        <v>4191.88</v>
      </c>
      <c r="L357" s="20"/>
      <c r="M357" s="20"/>
    </row>
    <row r="358" spans="1:13" x14ac:dyDescent="0.25">
      <c r="A358" s="12" t="s">
        <v>1155</v>
      </c>
      <c r="B358" s="13" t="s">
        <v>461</v>
      </c>
      <c r="C358" s="21"/>
      <c r="D358" s="21"/>
      <c r="E358" s="21"/>
      <c r="F358" s="22">
        <v>10.199999999999999</v>
      </c>
      <c r="G358" s="22">
        <f t="shared" si="12"/>
        <v>12.75</v>
      </c>
      <c r="H358" s="17" t="s">
        <v>1144</v>
      </c>
      <c r="I358" s="21" t="s">
        <v>26</v>
      </c>
      <c r="J358" s="13" t="s">
        <v>40</v>
      </c>
      <c r="K358" s="19">
        <v>22.5</v>
      </c>
      <c r="L358" s="20"/>
      <c r="M358" s="20"/>
    </row>
    <row r="359" spans="1:13" x14ac:dyDescent="0.25">
      <c r="A359" s="12" t="s">
        <v>1156</v>
      </c>
      <c r="B359" s="13" t="s">
        <v>323</v>
      </c>
      <c r="C359" s="21"/>
      <c r="D359" s="21"/>
      <c r="E359" s="21"/>
      <c r="F359" s="22">
        <v>23250</v>
      </c>
      <c r="G359" s="22">
        <f t="shared" si="12"/>
        <v>29062.5</v>
      </c>
      <c r="H359" s="17" t="s">
        <v>1144</v>
      </c>
      <c r="I359" s="21" t="s">
        <v>26</v>
      </c>
      <c r="J359" s="13" t="s">
        <v>40</v>
      </c>
      <c r="K359" s="19">
        <v>28675</v>
      </c>
      <c r="L359" s="20"/>
      <c r="M359" s="20"/>
    </row>
    <row r="360" spans="1:13" x14ac:dyDescent="0.25">
      <c r="A360" s="12" t="s">
        <v>1157</v>
      </c>
      <c r="B360" s="13" t="s">
        <v>760</v>
      </c>
      <c r="C360" s="21"/>
      <c r="D360" s="21"/>
      <c r="E360" s="21"/>
      <c r="F360" s="22">
        <v>24750</v>
      </c>
      <c r="G360" s="22">
        <f t="shared" si="12"/>
        <v>30937.5</v>
      </c>
      <c r="H360" s="17" t="s">
        <v>1144</v>
      </c>
      <c r="I360" s="21" t="s">
        <v>26</v>
      </c>
      <c r="J360" s="13" t="s">
        <v>1161</v>
      </c>
      <c r="K360" s="19">
        <v>30937</v>
      </c>
      <c r="L360" s="20"/>
      <c r="M360" s="20"/>
    </row>
    <row r="361" spans="1:13" x14ac:dyDescent="0.25">
      <c r="A361" s="12" t="s">
        <v>1158</v>
      </c>
      <c r="B361" s="13" t="s">
        <v>325</v>
      </c>
      <c r="C361" s="21"/>
      <c r="D361" s="21"/>
      <c r="E361" s="21"/>
      <c r="F361" s="22">
        <v>20544.5</v>
      </c>
      <c r="G361" s="22">
        <f t="shared" si="12"/>
        <v>25680.625</v>
      </c>
      <c r="H361" s="17" t="s">
        <v>1144</v>
      </c>
      <c r="I361" s="21" t="s">
        <v>26</v>
      </c>
      <c r="J361" s="13" t="s">
        <v>1160</v>
      </c>
      <c r="K361" s="19">
        <v>24875</v>
      </c>
      <c r="L361" s="20"/>
      <c r="M361" s="20"/>
    </row>
    <row r="362" spans="1:13" x14ac:dyDescent="0.25">
      <c r="A362" s="12" t="s">
        <v>1168</v>
      </c>
      <c r="B362" s="13" t="s">
        <v>1169</v>
      </c>
      <c r="C362" s="21" t="s">
        <v>1172</v>
      </c>
      <c r="D362" s="21" t="s">
        <v>1174</v>
      </c>
      <c r="E362" s="21" t="s">
        <v>19</v>
      </c>
      <c r="F362" s="22">
        <f>F363+F364</f>
        <v>1890000</v>
      </c>
      <c r="G362" s="22">
        <f>G364+G363</f>
        <v>2135699.9999999995</v>
      </c>
      <c r="H362" s="17"/>
      <c r="I362" s="21"/>
      <c r="J362" s="13"/>
      <c r="K362" s="19"/>
      <c r="L362" s="20"/>
      <c r="M362" s="20"/>
    </row>
    <row r="363" spans="1:13" x14ac:dyDescent="0.25">
      <c r="A363" s="12" t="s">
        <v>1170</v>
      </c>
      <c r="B363" s="13" t="s">
        <v>63</v>
      </c>
      <c r="C363" s="21"/>
      <c r="D363" s="21"/>
      <c r="E363" s="21"/>
      <c r="F363" s="22">
        <v>390000</v>
      </c>
      <c r="G363" s="22">
        <f>F363*1.13</f>
        <v>440699.99999999994</v>
      </c>
      <c r="H363" s="17" t="s">
        <v>1165</v>
      </c>
      <c r="I363" s="21" t="s">
        <v>20</v>
      </c>
      <c r="J363" s="13" t="s">
        <v>531</v>
      </c>
      <c r="K363" s="19">
        <v>438101</v>
      </c>
      <c r="L363" s="20"/>
      <c r="M363" s="20"/>
    </row>
    <row r="364" spans="1:13" x14ac:dyDescent="0.25">
      <c r="A364" s="12" t="s">
        <v>1171</v>
      </c>
      <c r="B364" s="13" t="s">
        <v>123</v>
      </c>
      <c r="C364" s="21"/>
      <c r="D364" s="21"/>
      <c r="E364" s="21"/>
      <c r="F364" s="22">
        <v>1500000</v>
      </c>
      <c r="G364" s="22">
        <f>F364*1.13</f>
        <v>1694999.9999999998</v>
      </c>
      <c r="H364" s="17" t="s">
        <v>1165</v>
      </c>
      <c r="I364" s="21" t="s">
        <v>20</v>
      </c>
      <c r="J364" s="13" t="s">
        <v>1173</v>
      </c>
      <c r="K364" s="19">
        <v>1679745</v>
      </c>
      <c r="L364" s="20"/>
      <c r="M364" s="20"/>
    </row>
    <row r="365" spans="1:13" s="1" customFormat="1" x14ac:dyDescent="0.25">
      <c r="A365" s="133"/>
      <c r="B365" s="134"/>
      <c r="C365" s="134"/>
      <c r="D365" s="134"/>
      <c r="E365" s="134"/>
      <c r="F365" s="134"/>
      <c r="G365" s="134"/>
      <c r="H365" s="134"/>
      <c r="I365" s="134"/>
      <c r="J365" s="134"/>
      <c r="K365" s="135"/>
      <c r="L365" s="72"/>
      <c r="M365" s="72"/>
    </row>
    <row r="366" spans="1:13" x14ac:dyDescent="0.25">
      <c r="A366" s="127" t="s">
        <v>805</v>
      </c>
      <c r="B366" s="128"/>
      <c r="C366" s="128"/>
      <c r="D366" s="128"/>
      <c r="E366" s="128"/>
      <c r="F366" s="128"/>
      <c r="G366" s="128"/>
      <c r="H366" s="128"/>
      <c r="I366" s="128"/>
      <c r="J366" s="128"/>
      <c r="K366" s="129"/>
      <c r="L366" s="73"/>
      <c r="M366" s="73"/>
    </row>
    <row r="367" spans="1:13" x14ac:dyDescent="0.25">
      <c r="A367" s="124"/>
      <c r="B367" s="125"/>
      <c r="C367" s="125"/>
      <c r="D367" s="125"/>
      <c r="E367" s="125"/>
      <c r="F367" s="125"/>
      <c r="G367" s="125"/>
      <c r="H367" s="125"/>
      <c r="I367" s="125"/>
      <c r="J367" s="125"/>
      <c r="K367" s="126"/>
      <c r="L367" s="74"/>
      <c r="M367" s="74"/>
    </row>
    <row r="368" spans="1:13" x14ac:dyDescent="0.25">
      <c r="A368" s="12" t="s">
        <v>15</v>
      </c>
      <c r="B368" s="13" t="s">
        <v>806</v>
      </c>
      <c r="C368" s="21" t="s">
        <v>807</v>
      </c>
      <c r="D368" s="21" t="s">
        <v>808</v>
      </c>
      <c r="E368" s="21" t="s">
        <v>19</v>
      </c>
      <c r="F368" s="22">
        <v>480000</v>
      </c>
      <c r="G368" s="22">
        <v>600000</v>
      </c>
      <c r="H368" s="17">
        <v>43530</v>
      </c>
      <c r="I368" s="21" t="s">
        <v>20</v>
      </c>
      <c r="J368" s="13" t="s">
        <v>809</v>
      </c>
      <c r="K368" s="19">
        <v>483120</v>
      </c>
      <c r="L368" s="20"/>
      <c r="M368" s="20"/>
    </row>
    <row r="369" spans="1:13" x14ac:dyDescent="0.25">
      <c r="A369" s="12" t="s">
        <v>22</v>
      </c>
      <c r="B369" s="13" t="s">
        <v>1175</v>
      </c>
      <c r="C369" s="21" t="s">
        <v>1176</v>
      </c>
      <c r="D369" s="21" t="s">
        <v>1179</v>
      </c>
      <c r="E369" s="21" t="s">
        <v>19</v>
      </c>
      <c r="F369" s="22">
        <v>650000</v>
      </c>
      <c r="G369" s="22">
        <f>F369*1.25</f>
        <v>812500</v>
      </c>
      <c r="H369" s="17" t="s">
        <v>1177</v>
      </c>
      <c r="I369" s="21" t="s">
        <v>20</v>
      </c>
      <c r="J369" s="13" t="s">
        <v>1178</v>
      </c>
      <c r="K369" s="19">
        <v>678564</v>
      </c>
      <c r="L369" s="20"/>
      <c r="M369" s="20"/>
    </row>
    <row r="370" spans="1:13" x14ac:dyDescent="0.25">
      <c r="A370" s="12" t="s">
        <v>28</v>
      </c>
      <c r="B370" s="13" t="s">
        <v>810</v>
      </c>
      <c r="C370" s="21" t="s">
        <v>811</v>
      </c>
      <c r="D370" s="21" t="s">
        <v>812</v>
      </c>
      <c r="E370" s="21" t="s">
        <v>19</v>
      </c>
      <c r="F370" s="22">
        <v>520000</v>
      </c>
      <c r="G370" s="22">
        <v>650000</v>
      </c>
      <c r="H370" s="17">
        <v>43546</v>
      </c>
      <c r="I370" s="21" t="s">
        <v>146</v>
      </c>
      <c r="J370" s="13" t="s">
        <v>813</v>
      </c>
      <c r="K370" s="19">
        <v>748462.5</v>
      </c>
      <c r="L370" s="20"/>
      <c r="M370" s="20"/>
    </row>
    <row r="371" spans="1:13" x14ac:dyDescent="0.25">
      <c r="A371" s="12" t="s">
        <v>49</v>
      </c>
      <c r="B371" s="13" t="s">
        <v>814</v>
      </c>
      <c r="C371" s="21" t="s">
        <v>815</v>
      </c>
      <c r="D371" s="21" t="s">
        <v>816</v>
      </c>
      <c r="E371" s="21" t="s">
        <v>19</v>
      </c>
      <c r="F371" s="22">
        <v>560000</v>
      </c>
      <c r="G371" s="22">
        <v>700000</v>
      </c>
      <c r="H371" s="17">
        <v>43550</v>
      </c>
      <c r="I371" s="21" t="s">
        <v>817</v>
      </c>
      <c r="J371" s="13" t="s">
        <v>818</v>
      </c>
      <c r="K371" s="19">
        <v>700000</v>
      </c>
      <c r="L371" s="20"/>
      <c r="M371" s="20"/>
    </row>
    <row r="372" spans="1:13" x14ac:dyDescent="0.25">
      <c r="A372" s="12" t="s">
        <v>55</v>
      </c>
      <c r="B372" s="13" t="s">
        <v>819</v>
      </c>
      <c r="C372" s="21" t="s">
        <v>820</v>
      </c>
      <c r="D372" s="21" t="s">
        <v>821</v>
      </c>
      <c r="E372" s="21" t="s">
        <v>19</v>
      </c>
      <c r="F372" s="22">
        <v>1215000</v>
      </c>
      <c r="G372" s="22">
        <v>1518750</v>
      </c>
      <c r="H372" s="17">
        <v>43563</v>
      </c>
      <c r="I372" s="21" t="s">
        <v>822</v>
      </c>
      <c r="J372" s="13" t="s">
        <v>823</v>
      </c>
      <c r="K372" s="19">
        <v>1656250</v>
      </c>
      <c r="L372" s="20"/>
      <c r="M372" s="20"/>
    </row>
    <row r="373" spans="1:13" x14ac:dyDescent="0.25">
      <c r="A373" s="12" t="s">
        <v>80</v>
      </c>
      <c r="B373" s="13" t="s">
        <v>824</v>
      </c>
      <c r="C373" s="21" t="s">
        <v>825</v>
      </c>
      <c r="D373" s="21" t="s">
        <v>826</v>
      </c>
      <c r="E373" s="21" t="s">
        <v>19</v>
      </c>
      <c r="F373" s="22">
        <v>400000</v>
      </c>
      <c r="G373" s="22">
        <v>500000</v>
      </c>
      <c r="H373" s="17">
        <v>43564</v>
      </c>
      <c r="I373" s="21" t="s">
        <v>817</v>
      </c>
      <c r="J373" s="13" t="s">
        <v>804</v>
      </c>
      <c r="K373" s="19">
        <v>498250</v>
      </c>
      <c r="L373" s="20"/>
      <c r="M373" s="20"/>
    </row>
    <row r="374" spans="1:13" ht="25.5" x14ac:dyDescent="0.25">
      <c r="A374" s="12" t="s">
        <v>94</v>
      </c>
      <c r="B374" s="13" t="s">
        <v>827</v>
      </c>
      <c r="C374" s="21" t="s">
        <v>828</v>
      </c>
      <c r="D374" s="21" t="s">
        <v>829</v>
      </c>
      <c r="E374" s="21" t="s">
        <v>19</v>
      </c>
      <c r="F374" s="22">
        <v>2800000</v>
      </c>
      <c r="G374" s="22">
        <v>3500000</v>
      </c>
      <c r="H374" s="17">
        <v>43563</v>
      </c>
      <c r="I374" s="21" t="s">
        <v>20</v>
      </c>
      <c r="J374" s="13" t="s">
        <v>798</v>
      </c>
      <c r="K374" s="19">
        <v>3499995</v>
      </c>
      <c r="L374" s="20"/>
      <c r="M374" s="20"/>
    </row>
    <row r="375" spans="1:13" x14ac:dyDescent="0.25">
      <c r="A375" s="12" t="s">
        <v>108</v>
      </c>
      <c r="B375" s="13" t="s">
        <v>830</v>
      </c>
      <c r="C375" s="21" t="s">
        <v>831</v>
      </c>
      <c r="D375" s="21" t="s">
        <v>832</v>
      </c>
      <c r="E375" s="21" t="s">
        <v>19</v>
      </c>
      <c r="F375" s="22">
        <v>290000</v>
      </c>
      <c r="G375" s="22">
        <v>362500</v>
      </c>
      <c r="H375" s="17">
        <v>43591</v>
      </c>
      <c r="I375" s="21" t="s">
        <v>20</v>
      </c>
      <c r="J375" s="13" t="s">
        <v>833</v>
      </c>
      <c r="K375" s="19">
        <v>358560</v>
      </c>
      <c r="L375" s="20"/>
      <c r="M375" s="20"/>
    </row>
    <row r="376" spans="1:13" ht="25.5" x14ac:dyDescent="0.25">
      <c r="A376" s="12" t="s">
        <v>116</v>
      </c>
      <c r="B376" s="13" t="s">
        <v>834</v>
      </c>
      <c r="C376" s="21" t="s">
        <v>835</v>
      </c>
      <c r="D376" s="21"/>
      <c r="E376" s="21" t="s">
        <v>836</v>
      </c>
      <c r="F376" s="22">
        <v>1840000</v>
      </c>
      <c r="G376" s="22">
        <v>2300000</v>
      </c>
      <c r="H376" s="17" t="s">
        <v>226</v>
      </c>
      <c r="I376" s="21" t="s">
        <v>20</v>
      </c>
      <c r="J376" s="13" t="s">
        <v>837</v>
      </c>
      <c r="K376" s="19">
        <v>2201621.5499999998</v>
      </c>
      <c r="L376" s="20"/>
      <c r="M376" s="20"/>
    </row>
    <row r="377" spans="1:13" x14ac:dyDescent="0.25">
      <c r="A377" s="12" t="s">
        <v>124</v>
      </c>
      <c r="B377" s="13" t="s">
        <v>838</v>
      </c>
      <c r="C377" s="21" t="s">
        <v>839</v>
      </c>
      <c r="D377" s="21" t="s">
        <v>840</v>
      </c>
      <c r="E377" s="21" t="s">
        <v>19</v>
      </c>
      <c r="F377" s="22">
        <v>249600</v>
      </c>
      <c r="G377" s="22">
        <v>312000</v>
      </c>
      <c r="H377" s="17" t="s">
        <v>841</v>
      </c>
      <c r="I377" s="21" t="s">
        <v>817</v>
      </c>
      <c r="J377" s="13" t="s">
        <v>842</v>
      </c>
      <c r="K377" s="19">
        <v>311650</v>
      </c>
      <c r="L377" s="20"/>
      <c r="M377" s="20"/>
    </row>
    <row r="378" spans="1:13" ht="25.5" x14ac:dyDescent="0.25">
      <c r="A378" s="12" t="s">
        <v>142</v>
      </c>
      <c r="B378" s="13" t="s">
        <v>843</v>
      </c>
      <c r="C378" s="21" t="s">
        <v>844</v>
      </c>
      <c r="D378" s="21" t="s">
        <v>845</v>
      </c>
      <c r="E378" s="21" t="s">
        <v>19</v>
      </c>
      <c r="F378" s="22">
        <v>960000</v>
      </c>
      <c r="G378" s="22">
        <v>1200000</v>
      </c>
      <c r="H378" s="17" t="s">
        <v>419</v>
      </c>
      <c r="I378" s="21" t="s">
        <v>822</v>
      </c>
      <c r="J378" s="13" t="s">
        <v>846</v>
      </c>
      <c r="K378" s="19">
        <v>1239733.06</v>
      </c>
      <c r="L378" s="20"/>
      <c r="M378" s="20"/>
    </row>
    <row r="379" spans="1:13" ht="25.5" x14ac:dyDescent="0.25">
      <c r="A379" s="12" t="s">
        <v>148</v>
      </c>
      <c r="B379" s="13" t="s">
        <v>847</v>
      </c>
      <c r="C379" s="21" t="s">
        <v>848</v>
      </c>
      <c r="D379" s="21" t="s">
        <v>849</v>
      </c>
      <c r="E379" s="21" t="s">
        <v>19</v>
      </c>
      <c r="F379" s="22">
        <v>400000</v>
      </c>
      <c r="G379" s="22">
        <v>500000</v>
      </c>
      <c r="H379" s="17" t="s">
        <v>850</v>
      </c>
      <c r="I379" s="21" t="s">
        <v>817</v>
      </c>
      <c r="J379" s="13" t="s">
        <v>74</v>
      </c>
      <c r="K379" s="19">
        <v>499500</v>
      </c>
      <c r="L379" s="20"/>
      <c r="M379" s="20"/>
    </row>
    <row r="380" spans="1:13" ht="25.5" x14ac:dyDescent="0.25">
      <c r="A380" s="12" t="s">
        <v>154</v>
      </c>
      <c r="B380" s="13" t="s">
        <v>851</v>
      </c>
      <c r="C380" s="21" t="s">
        <v>852</v>
      </c>
      <c r="D380" s="21" t="s">
        <v>853</v>
      </c>
      <c r="E380" s="21" t="s">
        <v>19</v>
      </c>
      <c r="F380" s="22">
        <v>1672000</v>
      </c>
      <c r="G380" s="22">
        <v>2090000</v>
      </c>
      <c r="H380" s="17" t="s">
        <v>854</v>
      </c>
      <c r="I380" s="21" t="s">
        <v>20</v>
      </c>
      <c r="J380" s="13" t="s">
        <v>855</v>
      </c>
      <c r="K380" s="19">
        <v>2089500</v>
      </c>
      <c r="L380" s="20"/>
      <c r="M380" s="20"/>
    </row>
    <row r="381" spans="1:13" x14ac:dyDescent="0.25">
      <c r="A381" s="12" t="s">
        <v>158</v>
      </c>
      <c r="B381" s="13" t="s">
        <v>1180</v>
      </c>
      <c r="C381" s="21" t="s">
        <v>1181</v>
      </c>
      <c r="D381" s="21" t="s">
        <v>1183</v>
      </c>
      <c r="E381" s="21" t="s">
        <v>19</v>
      </c>
      <c r="F381" s="22">
        <v>730000</v>
      </c>
      <c r="G381" s="22">
        <v>730000</v>
      </c>
      <c r="H381" s="17" t="s">
        <v>643</v>
      </c>
      <c r="I381" s="21" t="s">
        <v>20</v>
      </c>
      <c r="J381" s="13" t="s">
        <v>1182</v>
      </c>
      <c r="K381" s="19">
        <v>728481.02</v>
      </c>
      <c r="L381" s="20"/>
      <c r="M381" s="20"/>
    </row>
    <row r="382" spans="1:13" ht="25.5" x14ac:dyDescent="0.25">
      <c r="A382" s="12" t="s">
        <v>162</v>
      </c>
      <c r="B382" s="13" t="s">
        <v>856</v>
      </c>
      <c r="C382" s="21" t="s">
        <v>857</v>
      </c>
      <c r="D382" s="21" t="s">
        <v>858</v>
      </c>
      <c r="E382" s="21" t="s">
        <v>19</v>
      </c>
      <c r="F382" s="22">
        <v>1700000</v>
      </c>
      <c r="G382" s="22">
        <v>2125000</v>
      </c>
      <c r="H382" s="17" t="s">
        <v>859</v>
      </c>
      <c r="I382" s="21" t="s">
        <v>20</v>
      </c>
      <c r="J382" s="13" t="s">
        <v>741</v>
      </c>
      <c r="K382" s="19">
        <v>2124975</v>
      </c>
      <c r="L382" s="20"/>
      <c r="M382" s="20"/>
    </row>
    <row r="383" spans="1:13" x14ac:dyDescent="0.25">
      <c r="A383" s="76" t="s">
        <v>165</v>
      </c>
      <c r="B383" s="77" t="s">
        <v>1163</v>
      </c>
      <c r="C383" s="78" t="s">
        <v>1164</v>
      </c>
      <c r="D383" s="78" t="s">
        <v>1167</v>
      </c>
      <c r="E383" s="78" t="s">
        <v>19</v>
      </c>
      <c r="F383" s="79">
        <v>240000</v>
      </c>
      <c r="G383" s="79">
        <v>300000</v>
      </c>
      <c r="H383" s="80" t="s">
        <v>1165</v>
      </c>
      <c r="I383" s="78" t="s">
        <v>20</v>
      </c>
      <c r="J383" s="77" t="s">
        <v>1166</v>
      </c>
      <c r="K383" s="81">
        <v>286230</v>
      </c>
      <c r="L383" s="82"/>
      <c r="M383" s="82"/>
    </row>
    <row r="384" spans="1:13" ht="25.5" x14ac:dyDescent="0.25">
      <c r="A384" s="84" t="s">
        <v>170</v>
      </c>
      <c r="B384" s="85" t="s">
        <v>1184</v>
      </c>
      <c r="C384" s="86" t="s">
        <v>1185</v>
      </c>
      <c r="D384" s="86" t="s">
        <v>1188</v>
      </c>
      <c r="E384" s="86" t="s">
        <v>19</v>
      </c>
      <c r="F384" s="87">
        <v>500000</v>
      </c>
      <c r="G384" s="87">
        <v>625000</v>
      </c>
      <c r="H384" s="88" t="s">
        <v>1144</v>
      </c>
      <c r="I384" s="86" t="s">
        <v>1187</v>
      </c>
      <c r="J384" s="85" t="s">
        <v>1186</v>
      </c>
      <c r="K384" s="89">
        <v>243750</v>
      </c>
      <c r="L384" s="90"/>
      <c r="M384" s="90"/>
    </row>
    <row r="385" spans="1:13" x14ac:dyDescent="0.25">
      <c r="A385" s="121"/>
      <c r="B385" s="122"/>
      <c r="C385" s="122"/>
      <c r="D385" s="122"/>
      <c r="E385" s="122"/>
      <c r="F385" s="122"/>
      <c r="G385" s="122"/>
      <c r="H385" s="122"/>
      <c r="I385" s="122"/>
      <c r="J385" s="122"/>
      <c r="K385" s="123"/>
      <c r="L385" s="83"/>
      <c r="M385" s="83"/>
    </row>
    <row r="386" spans="1:13" x14ac:dyDescent="0.25">
      <c r="A386" s="127" t="s">
        <v>860</v>
      </c>
      <c r="B386" s="128"/>
      <c r="C386" s="128"/>
      <c r="D386" s="128"/>
      <c r="E386" s="128"/>
      <c r="F386" s="128"/>
      <c r="G386" s="128"/>
      <c r="H386" s="128"/>
      <c r="I386" s="128"/>
      <c r="J386" s="128"/>
      <c r="K386" s="129"/>
      <c r="L386" s="73"/>
      <c r="M386" s="73"/>
    </row>
    <row r="387" spans="1:13" x14ac:dyDescent="0.25">
      <c r="A387" s="124"/>
      <c r="B387" s="125"/>
      <c r="C387" s="125"/>
      <c r="D387" s="125"/>
      <c r="E387" s="125"/>
      <c r="F387" s="125"/>
      <c r="G387" s="125"/>
      <c r="H387" s="125"/>
      <c r="I387" s="125"/>
      <c r="J387" s="125"/>
      <c r="K387" s="126"/>
      <c r="L387" s="74"/>
      <c r="M387" s="74"/>
    </row>
    <row r="388" spans="1:13" ht="25.5" x14ac:dyDescent="0.25">
      <c r="A388" s="76" t="s">
        <v>15</v>
      </c>
      <c r="B388" s="77" t="s">
        <v>861</v>
      </c>
      <c r="C388" s="78" t="s">
        <v>862</v>
      </c>
      <c r="D388" s="78" t="s">
        <v>863</v>
      </c>
      <c r="E388" s="78" t="s">
        <v>19</v>
      </c>
      <c r="F388" s="103">
        <v>1200000</v>
      </c>
      <c r="G388" s="103">
        <v>1500000</v>
      </c>
      <c r="H388" s="80"/>
      <c r="I388" s="86" t="s">
        <v>864</v>
      </c>
      <c r="J388" s="85" t="s">
        <v>865</v>
      </c>
      <c r="K388" s="81">
        <f>K389+K390</f>
        <v>1541058.75</v>
      </c>
      <c r="L388" s="82"/>
      <c r="M388" s="82"/>
    </row>
    <row r="389" spans="1:13" x14ac:dyDescent="0.25">
      <c r="A389" s="104" t="s">
        <v>889</v>
      </c>
      <c r="B389" s="100" t="s">
        <v>1189</v>
      </c>
      <c r="C389" s="98"/>
      <c r="D389" s="98"/>
      <c r="E389" s="98"/>
      <c r="F389" s="103"/>
      <c r="G389" s="103"/>
      <c r="H389" s="88">
        <v>43542</v>
      </c>
      <c r="I389" s="86"/>
      <c r="J389" s="85"/>
      <c r="K389" s="89">
        <v>1257500</v>
      </c>
      <c r="L389" s="101"/>
      <c r="M389" s="99"/>
    </row>
    <row r="390" spans="1:13" x14ac:dyDescent="0.25">
      <c r="A390" s="84" t="s">
        <v>895</v>
      </c>
      <c r="B390" s="85" t="s">
        <v>1190</v>
      </c>
      <c r="C390" s="86"/>
      <c r="D390" s="86"/>
      <c r="E390" s="86"/>
      <c r="F390" s="103"/>
      <c r="G390" s="103"/>
      <c r="H390" s="88" t="s">
        <v>1191</v>
      </c>
      <c r="I390" s="86"/>
      <c r="J390" s="85"/>
      <c r="K390" s="89">
        <v>283558.75</v>
      </c>
      <c r="L390" s="102"/>
      <c r="M390" s="97"/>
    </row>
    <row r="391" spans="1:13" ht="25.5" x14ac:dyDescent="0.25">
      <c r="A391" s="91" t="s">
        <v>22</v>
      </c>
      <c r="B391" s="92" t="s">
        <v>866</v>
      </c>
      <c r="C391" s="93" t="s">
        <v>867</v>
      </c>
      <c r="D391" s="93" t="s">
        <v>868</v>
      </c>
      <c r="E391" s="93" t="s">
        <v>19</v>
      </c>
      <c r="F391" s="94">
        <v>1265325.5</v>
      </c>
      <c r="G391" s="94">
        <v>1581656.88</v>
      </c>
      <c r="H391" s="95" t="s">
        <v>869</v>
      </c>
      <c r="I391" s="93" t="s">
        <v>870</v>
      </c>
      <c r="J391" s="92" t="s">
        <v>871</v>
      </c>
      <c r="K391" s="96">
        <v>1574968.11</v>
      </c>
      <c r="L391" s="20"/>
      <c r="M391" s="20"/>
    </row>
    <row r="392" spans="1:13" ht="25.5" x14ac:dyDescent="0.25">
      <c r="A392" s="12" t="s">
        <v>28</v>
      </c>
      <c r="B392" s="13" t="s">
        <v>872</v>
      </c>
      <c r="C392" s="21" t="s">
        <v>873</v>
      </c>
      <c r="D392" s="21" t="s">
        <v>874</v>
      </c>
      <c r="E392" s="21" t="s">
        <v>19</v>
      </c>
      <c r="F392" s="34">
        <v>560857.5</v>
      </c>
      <c r="G392" s="34">
        <v>701071.88</v>
      </c>
      <c r="H392" s="17" t="s">
        <v>859</v>
      </c>
      <c r="I392" s="21" t="s">
        <v>875</v>
      </c>
      <c r="J392" s="13" t="s">
        <v>876</v>
      </c>
      <c r="K392" s="19">
        <v>624998.75</v>
      </c>
      <c r="L392" s="20"/>
      <c r="M392" s="20"/>
    </row>
    <row r="393" spans="1:13" ht="25.5" x14ac:dyDescent="0.25">
      <c r="A393" s="12" t="s">
        <v>49</v>
      </c>
      <c r="B393" s="13" t="s">
        <v>877</v>
      </c>
      <c r="C393" s="21" t="s">
        <v>878</v>
      </c>
      <c r="D393" s="21" t="s">
        <v>879</v>
      </c>
      <c r="E393" s="21" t="s">
        <v>19</v>
      </c>
      <c r="F393" s="34">
        <v>2049030</v>
      </c>
      <c r="G393" s="34">
        <v>2561287.5</v>
      </c>
      <c r="H393" s="17" t="s">
        <v>859</v>
      </c>
      <c r="I393" s="21" t="s">
        <v>880</v>
      </c>
      <c r="J393" s="13" t="s">
        <v>881</v>
      </c>
      <c r="K393" s="19">
        <v>2158644.19</v>
      </c>
      <c r="L393" s="20"/>
      <c r="M393" s="20"/>
    </row>
    <row r="394" spans="1:13" x14ac:dyDescent="0.25">
      <c r="A394" s="133"/>
      <c r="B394" s="134"/>
      <c r="C394" s="134"/>
      <c r="D394" s="134"/>
      <c r="E394" s="134"/>
      <c r="F394" s="134"/>
      <c r="G394" s="134"/>
      <c r="H394" s="134"/>
      <c r="I394" s="134"/>
      <c r="J394" s="134"/>
      <c r="K394" s="135"/>
      <c r="L394" s="72"/>
      <c r="M394" s="72"/>
    </row>
    <row r="395" spans="1:13" ht="15" customHeight="1" x14ac:dyDescent="0.25">
      <c r="A395" s="136" t="s">
        <v>882</v>
      </c>
      <c r="B395" s="137"/>
      <c r="C395" s="137"/>
      <c r="D395" s="137"/>
      <c r="E395" s="137"/>
      <c r="F395" s="137"/>
      <c r="G395" s="137"/>
      <c r="H395" s="137"/>
      <c r="I395" s="137"/>
      <c r="J395" s="137"/>
      <c r="K395" s="138"/>
      <c r="L395" s="75"/>
      <c r="M395" s="75"/>
    </row>
    <row r="396" spans="1:13" x14ac:dyDescent="0.25">
      <c r="A396" s="124"/>
      <c r="B396" s="125"/>
      <c r="C396" s="125"/>
      <c r="D396" s="125"/>
      <c r="E396" s="125"/>
      <c r="F396" s="125"/>
      <c r="G396" s="125"/>
      <c r="H396" s="125"/>
      <c r="I396" s="125"/>
      <c r="J396" s="125"/>
      <c r="K396" s="126"/>
      <c r="L396" s="74"/>
      <c r="M396" s="74"/>
    </row>
    <row r="397" spans="1:13" s="1" customFormat="1" ht="38.25" x14ac:dyDescent="0.25">
      <c r="A397" s="35" t="s">
        <v>1</v>
      </c>
      <c r="B397" s="36" t="s">
        <v>2</v>
      </c>
      <c r="C397" s="36" t="s">
        <v>883</v>
      </c>
      <c r="D397" s="5" t="s">
        <v>4</v>
      </c>
      <c r="E397" s="5" t="s">
        <v>5</v>
      </c>
      <c r="F397" s="37" t="s">
        <v>884</v>
      </c>
      <c r="G397" s="37" t="s">
        <v>885</v>
      </c>
      <c r="H397" s="38" t="s">
        <v>886</v>
      </c>
      <c r="I397" s="38" t="s">
        <v>9</v>
      </c>
      <c r="J397" s="39" t="s">
        <v>10</v>
      </c>
      <c r="K397" s="40" t="s">
        <v>887</v>
      </c>
      <c r="L397" s="6" t="s">
        <v>12</v>
      </c>
      <c r="M397" s="6" t="s">
        <v>13</v>
      </c>
    </row>
    <row r="398" spans="1:13" s="49" customFormat="1" ht="12.75" x14ac:dyDescent="0.25">
      <c r="A398" s="41" t="s">
        <v>15</v>
      </c>
      <c r="B398" s="13" t="s">
        <v>888</v>
      </c>
      <c r="C398" s="42"/>
      <c r="D398" s="43"/>
      <c r="E398" s="43"/>
      <c r="F398" s="44"/>
      <c r="G398" s="44"/>
      <c r="H398" s="45"/>
      <c r="I398" s="45"/>
      <c r="J398" s="46"/>
      <c r="K398" s="47"/>
      <c r="L398" s="48"/>
      <c r="M398" s="48"/>
    </row>
    <row r="399" spans="1:13" x14ac:dyDescent="0.25">
      <c r="A399" s="12" t="s">
        <v>889</v>
      </c>
      <c r="B399" s="13" t="s">
        <v>890</v>
      </c>
      <c r="C399" s="21" t="s">
        <v>891</v>
      </c>
      <c r="D399" s="21" t="s">
        <v>892</v>
      </c>
      <c r="E399" s="21" t="s">
        <v>893</v>
      </c>
      <c r="F399" s="21" t="s">
        <v>894</v>
      </c>
      <c r="G399" s="50">
        <v>43434</v>
      </c>
      <c r="H399" s="17">
        <v>43475</v>
      </c>
      <c r="I399" s="21" t="s">
        <v>20</v>
      </c>
      <c r="J399" s="13" t="s">
        <v>34</v>
      </c>
      <c r="K399" s="19">
        <v>206955</v>
      </c>
      <c r="L399" s="20"/>
      <c r="M399" s="20"/>
    </row>
    <row r="400" spans="1:13" x14ac:dyDescent="0.25">
      <c r="A400" s="12" t="s">
        <v>895</v>
      </c>
      <c r="B400" s="13" t="s">
        <v>896</v>
      </c>
      <c r="C400" s="21" t="s">
        <v>891</v>
      </c>
      <c r="D400" s="21" t="s">
        <v>897</v>
      </c>
      <c r="E400" s="21" t="s">
        <v>893</v>
      </c>
      <c r="F400" s="21" t="s">
        <v>898</v>
      </c>
      <c r="G400" s="50">
        <v>43434</v>
      </c>
      <c r="H400" s="17">
        <v>43475</v>
      </c>
      <c r="I400" s="21" t="s">
        <v>20</v>
      </c>
      <c r="J400" s="13" t="s">
        <v>34</v>
      </c>
      <c r="K400" s="19">
        <v>19950</v>
      </c>
      <c r="L400" s="20"/>
      <c r="M400" s="20"/>
    </row>
    <row r="401" spans="1:13" x14ac:dyDescent="0.25">
      <c r="A401" s="12" t="s">
        <v>899</v>
      </c>
      <c r="B401" s="13" t="s">
        <v>900</v>
      </c>
      <c r="C401" s="21" t="s">
        <v>891</v>
      </c>
      <c r="D401" s="21" t="s">
        <v>897</v>
      </c>
      <c r="E401" s="21" t="s">
        <v>893</v>
      </c>
      <c r="F401" s="21" t="s">
        <v>901</v>
      </c>
      <c r="G401" s="50">
        <v>43434</v>
      </c>
      <c r="H401" s="17">
        <v>43475</v>
      </c>
      <c r="I401" s="21" t="s">
        <v>20</v>
      </c>
      <c r="J401" s="13" t="s">
        <v>34</v>
      </c>
      <c r="K401" s="19">
        <v>15750</v>
      </c>
      <c r="L401" s="20"/>
      <c r="M401" s="20"/>
    </row>
    <row r="402" spans="1:13" x14ac:dyDescent="0.25">
      <c r="A402" s="12" t="s">
        <v>902</v>
      </c>
      <c r="B402" s="13" t="s">
        <v>903</v>
      </c>
      <c r="C402" s="21" t="s">
        <v>891</v>
      </c>
      <c r="D402" s="21" t="s">
        <v>897</v>
      </c>
      <c r="E402" s="21" t="s">
        <v>893</v>
      </c>
      <c r="F402" s="21" t="s">
        <v>904</v>
      </c>
      <c r="G402" s="50">
        <v>43434</v>
      </c>
      <c r="H402" s="17">
        <v>43475</v>
      </c>
      <c r="I402" s="21" t="s">
        <v>20</v>
      </c>
      <c r="J402" s="13" t="s">
        <v>34</v>
      </c>
      <c r="K402" s="19">
        <v>65100</v>
      </c>
      <c r="L402" s="20"/>
      <c r="M402" s="20"/>
    </row>
    <row r="403" spans="1:13" x14ac:dyDescent="0.25">
      <c r="A403" s="12" t="s">
        <v>905</v>
      </c>
      <c r="B403" s="13" t="s">
        <v>906</v>
      </c>
      <c r="C403" s="21" t="s">
        <v>891</v>
      </c>
      <c r="D403" s="21" t="s">
        <v>897</v>
      </c>
      <c r="E403" s="21" t="s">
        <v>893</v>
      </c>
      <c r="F403" s="21" t="s">
        <v>907</v>
      </c>
      <c r="G403" s="50">
        <v>43434</v>
      </c>
      <c r="H403" s="17">
        <v>43475</v>
      </c>
      <c r="I403" s="21" t="s">
        <v>20</v>
      </c>
      <c r="J403" s="13" t="s">
        <v>34</v>
      </c>
      <c r="K403" s="19">
        <v>53812.5</v>
      </c>
      <c r="L403" s="20"/>
      <c r="M403" s="20"/>
    </row>
    <row r="404" spans="1:13" x14ac:dyDescent="0.25">
      <c r="A404" s="12" t="s">
        <v>908</v>
      </c>
      <c r="B404" s="13" t="s">
        <v>909</v>
      </c>
      <c r="C404" s="21" t="s">
        <v>891</v>
      </c>
      <c r="D404" s="21" t="s">
        <v>910</v>
      </c>
      <c r="E404" s="21" t="s">
        <v>893</v>
      </c>
      <c r="F404" s="21" t="s">
        <v>911</v>
      </c>
      <c r="G404" s="50">
        <v>43434</v>
      </c>
      <c r="H404" s="17">
        <v>43475</v>
      </c>
      <c r="I404" s="21" t="s">
        <v>20</v>
      </c>
      <c r="J404" s="13" t="s">
        <v>34</v>
      </c>
      <c r="K404" s="19">
        <v>175980</v>
      </c>
      <c r="L404" s="20"/>
      <c r="M404" s="20"/>
    </row>
    <row r="405" spans="1:13" x14ac:dyDescent="0.25">
      <c r="A405" s="12" t="s">
        <v>912</v>
      </c>
      <c r="B405" s="13" t="s">
        <v>913</v>
      </c>
      <c r="C405" s="21" t="s">
        <v>891</v>
      </c>
      <c r="D405" s="21" t="s">
        <v>914</v>
      </c>
      <c r="E405" s="21" t="s">
        <v>893</v>
      </c>
      <c r="F405" s="21" t="s">
        <v>915</v>
      </c>
      <c r="G405" s="50">
        <v>43434</v>
      </c>
      <c r="H405" s="17">
        <v>43475</v>
      </c>
      <c r="I405" s="21" t="s">
        <v>20</v>
      </c>
      <c r="J405" s="13" t="s">
        <v>34</v>
      </c>
      <c r="K405" s="19">
        <v>8505</v>
      </c>
      <c r="L405" s="20"/>
      <c r="M405" s="20"/>
    </row>
    <row r="406" spans="1:13" x14ac:dyDescent="0.25">
      <c r="A406" s="12" t="s">
        <v>916</v>
      </c>
      <c r="B406" s="13" t="s">
        <v>917</v>
      </c>
      <c r="C406" s="21" t="s">
        <v>891</v>
      </c>
      <c r="D406" s="21" t="s">
        <v>892</v>
      </c>
      <c r="E406" s="21" t="s">
        <v>893</v>
      </c>
      <c r="F406" s="51" t="s">
        <v>918</v>
      </c>
      <c r="G406" s="50">
        <v>43434</v>
      </c>
      <c r="H406" s="17">
        <v>43476</v>
      </c>
      <c r="I406" s="21" t="s">
        <v>20</v>
      </c>
      <c r="J406" s="13" t="s">
        <v>227</v>
      </c>
      <c r="K406" s="19">
        <v>1268.19</v>
      </c>
      <c r="L406" s="20"/>
      <c r="M406" s="20"/>
    </row>
    <row r="407" spans="1:13" x14ac:dyDescent="0.25">
      <c r="A407" s="12" t="s">
        <v>919</v>
      </c>
      <c r="B407" s="13" t="s">
        <v>920</v>
      </c>
      <c r="C407" s="21" t="s">
        <v>891</v>
      </c>
      <c r="D407" s="21" t="s">
        <v>921</v>
      </c>
      <c r="E407" s="21" t="s">
        <v>893</v>
      </c>
      <c r="F407" s="51" t="s">
        <v>922</v>
      </c>
      <c r="G407" s="50">
        <v>43434</v>
      </c>
      <c r="H407" s="17">
        <v>43480</v>
      </c>
      <c r="I407" s="21" t="s">
        <v>20</v>
      </c>
      <c r="J407" s="13" t="s">
        <v>45</v>
      </c>
      <c r="K407" s="19">
        <v>340737.6</v>
      </c>
      <c r="L407" s="20"/>
      <c r="M407" s="20"/>
    </row>
    <row r="408" spans="1:13" s="58" customFormat="1" ht="12.75" x14ac:dyDescent="0.25">
      <c r="A408" s="52" t="s">
        <v>923</v>
      </c>
      <c r="B408" s="53" t="s">
        <v>924</v>
      </c>
      <c r="C408" s="51" t="s">
        <v>891</v>
      </c>
      <c r="D408" s="51" t="s">
        <v>925</v>
      </c>
      <c r="E408" s="51" t="s">
        <v>893</v>
      </c>
      <c r="F408" s="51" t="s">
        <v>926</v>
      </c>
      <c r="G408" s="54">
        <v>43434</v>
      </c>
      <c r="H408" s="55">
        <v>43480</v>
      </c>
      <c r="I408" s="51" t="s">
        <v>20</v>
      </c>
      <c r="J408" s="53" t="s">
        <v>45</v>
      </c>
      <c r="K408" s="56">
        <v>22908.9</v>
      </c>
      <c r="L408" s="57"/>
      <c r="M408" s="57"/>
    </row>
    <row r="409" spans="1:13" x14ac:dyDescent="0.25">
      <c r="A409" s="12" t="s">
        <v>927</v>
      </c>
      <c r="B409" s="13" t="s">
        <v>928</v>
      </c>
      <c r="C409" s="21" t="s">
        <v>891</v>
      </c>
      <c r="D409" s="21" t="s">
        <v>929</v>
      </c>
      <c r="E409" s="21" t="s">
        <v>893</v>
      </c>
      <c r="F409" s="51" t="s">
        <v>930</v>
      </c>
      <c r="G409" s="54">
        <v>43434</v>
      </c>
      <c r="H409" s="17">
        <v>43480</v>
      </c>
      <c r="I409" s="21" t="s">
        <v>20</v>
      </c>
      <c r="J409" s="13" t="s">
        <v>45</v>
      </c>
      <c r="K409" s="19">
        <v>11330.55</v>
      </c>
      <c r="L409" s="20"/>
      <c r="M409" s="20"/>
    </row>
    <row r="410" spans="1:13" x14ac:dyDescent="0.25">
      <c r="A410" s="12" t="s">
        <v>931</v>
      </c>
      <c r="B410" s="13" t="s">
        <v>932</v>
      </c>
      <c r="C410" s="21" t="s">
        <v>891</v>
      </c>
      <c r="D410" s="21" t="s">
        <v>933</v>
      </c>
      <c r="E410" s="21" t="s">
        <v>893</v>
      </c>
      <c r="F410" s="51" t="s">
        <v>934</v>
      </c>
      <c r="G410" s="54">
        <v>43434</v>
      </c>
      <c r="H410" s="17">
        <v>43480</v>
      </c>
      <c r="I410" s="21" t="s">
        <v>20</v>
      </c>
      <c r="J410" s="13" t="s">
        <v>45</v>
      </c>
      <c r="K410" s="19">
        <v>3421.11</v>
      </c>
      <c r="L410" s="20"/>
      <c r="M410" s="20"/>
    </row>
    <row r="411" spans="1:13" x14ac:dyDescent="0.25">
      <c r="A411" s="12" t="s">
        <v>935</v>
      </c>
      <c r="B411" s="13" t="s">
        <v>936</v>
      </c>
      <c r="C411" s="21" t="s">
        <v>891</v>
      </c>
      <c r="D411" s="21" t="s">
        <v>892</v>
      </c>
      <c r="E411" s="21" t="s">
        <v>893</v>
      </c>
      <c r="F411" s="51" t="s">
        <v>937</v>
      </c>
      <c r="G411" s="54">
        <v>43434</v>
      </c>
      <c r="H411" s="55">
        <v>43480</v>
      </c>
      <c r="I411" s="21" t="s">
        <v>20</v>
      </c>
      <c r="J411" s="13" t="s">
        <v>45</v>
      </c>
      <c r="K411" s="19">
        <v>1063116.05</v>
      </c>
      <c r="L411" s="20"/>
      <c r="M411" s="20"/>
    </row>
    <row r="412" spans="1:13" x14ac:dyDescent="0.25">
      <c r="A412" s="12" t="s">
        <v>938</v>
      </c>
      <c r="B412" s="13" t="s">
        <v>939</v>
      </c>
      <c r="C412" s="21" t="s">
        <v>891</v>
      </c>
      <c r="D412" s="21" t="s">
        <v>940</v>
      </c>
      <c r="E412" s="21" t="s">
        <v>893</v>
      </c>
      <c r="F412" s="51" t="s">
        <v>941</v>
      </c>
      <c r="G412" s="54">
        <v>43434</v>
      </c>
      <c r="H412" s="17">
        <v>43480</v>
      </c>
      <c r="I412" s="21" t="s">
        <v>20</v>
      </c>
      <c r="J412" s="13" t="s">
        <v>45</v>
      </c>
      <c r="K412" s="19">
        <v>3763378.29</v>
      </c>
      <c r="L412" s="20"/>
      <c r="M412" s="20"/>
    </row>
    <row r="413" spans="1:13" x14ac:dyDescent="0.25">
      <c r="A413" s="12" t="s">
        <v>942</v>
      </c>
      <c r="B413" s="13" t="s">
        <v>943</v>
      </c>
      <c r="C413" s="21" t="s">
        <v>891</v>
      </c>
      <c r="D413" s="21" t="s">
        <v>897</v>
      </c>
      <c r="E413" s="21" t="s">
        <v>893</v>
      </c>
      <c r="F413" s="51" t="s">
        <v>944</v>
      </c>
      <c r="G413" s="54">
        <v>43434</v>
      </c>
      <c r="H413" s="17">
        <v>43480</v>
      </c>
      <c r="I413" s="21" t="s">
        <v>20</v>
      </c>
      <c r="J413" s="13" t="s">
        <v>45</v>
      </c>
      <c r="K413" s="19">
        <v>2782.5</v>
      </c>
      <c r="L413" s="20"/>
      <c r="M413" s="20"/>
    </row>
    <row r="414" spans="1:13" ht="25.5" x14ac:dyDescent="0.25">
      <c r="A414" s="12" t="s">
        <v>945</v>
      </c>
      <c r="B414" s="13" t="s">
        <v>946</v>
      </c>
      <c r="C414" s="21" t="s">
        <v>891</v>
      </c>
      <c r="D414" s="21" t="s">
        <v>910</v>
      </c>
      <c r="E414" s="21" t="s">
        <v>893</v>
      </c>
      <c r="F414" s="51" t="s">
        <v>947</v>
      </c>
      <c r="G414" s="54">
        <v>43434</v>
      </c>
      <c r="H414" s="17">
        <v>43480</v>
      </c>
      <c r="I414" s="21" t="s">
        <v>20</v>
      </c>
      <c r="J414" s="13" t="s">
        <v>45</v>
      </c>
      <c r="K414" s="19">
        <v>7931.7</v>
      </c>
      <c r="L414" s="20"/>
      <c r="M414" s="20"/>
    </row>
    <row r="415" spans="1:13" x14ac:dyDescent="0.25">
      <c r="A415" s="12" t="s">
        <v>948</v>
      </c>
      <c r="B415" s="13" t="s">
        <v>949</v>
      </c>
      <c r="C415" s="21" t="s">
        <v>891</v>
      </c>
      <c r="D415" s="21" t="s">
        <v>914</v>
      </c>
      <c r="E415" s="21" t="s">
        <v>893</v>
      </c>
      <c r="F415" s="51" t="s">
        <v>950</v>
      </c>
      <c r="G415" s="54">
        <v>43434</v>
      </c>
      <c r="H415" s="17">
        <v>43480</v>
      </c>
      <c r="I415" s="21" t="s">
        <v>20</v>
      </c>
      <c r="J415" s="13" t="s">
        <v>45</v>
      </c>
      <c r="K415" s="19">
        <v>11510.27</v>
      </c>
      <c r="L415" s="20"/>
      <c r="M415" s="20"/>
    </row>
    <row r="416" spans="1:13" x14ac:dyDescent="0.25">
      <c r="A416" s="12" t="s">
        <v>951</v>
      </c>
      <c r="B416" s="13" t="s">
        <v>952</v>
      </c>
      <c r="C416" s="21" t="s">
        <v>891</v>
      </c>
      <c r="D416" s="21" t="s">
        <v>953</v>
      </c>
      <c r="E416" s="21" t="s">
        <v>893</v>
      </c>
      <c r="F416" s="51" t="s">
        <v>954</v>
      </c>
      <c r="G416" s="54">
        <v>43434</v>
      </c>
      <c r="H416" s="17">
        <v>43480</v>
      </c>
      <c r="I416" s="21" t="s">
        <v>20</v>
      </c>
      <c r="J416" s="13" t="s">
        <v>45</v>
      </c>
      <c r="K416" s="19">
        <v>9690.4500000000007</v>
      </c>
      <c r="L416" s="20"/>
      <c r="M416" s="20"/>
    </row>
    <row r="417" spans="1:13" s="58" customFormat="1" ht="12.75" x14ac:dyDescent="0.25">
      <c r="A417" s="52" t="s">
        <v>955</v>
      </c>
      <c r="B417" s="53" t="s">
        <v>956</v>
      </c>
      <c r="C417" s="51" t="s">
        <v>891</v>
      </c>
      <c r="D417" s="51" t="s">
        <v>921</v>
      </c>
      <c r="E417" s="51" t="s">
        <v>893</v>
      </c>
      <c r="F417" s="51" t="s">
        <v>957</v>
      </c>
      <c r="G417" s="54">
        <v>43434</v>
      </c>
      <c r="H417" s="55">
        <v>43490</v>
      </c>
      <c r="I417" s="51" t="s">
        <v>20</v>
      </c>
      <c r="J417" s="53" t="s">
        <v>40</v>
      </c>
      <c r="K417" s="56">
        <v>467834.22</v>
      </c>
      <c r="L417" s="59"/>
      <c r="M417" s="57"/>
    </row>
    <row r="418" spans="1:13" x14ac:dyDescent="0.25">
      <c r="A418" s="12" t="s">
        <v>958</v>
      </c>
      <c r="B418" s="13" t="s">
        <v>959</v>
      </c>
      <c r="C418" s="21" t="s">
        <v>891</v>
      </c>
      <c r="D418" s="21" t="s">
        <v>925</v>
      </c>
      <c r="E418" s="21" t="s">
        <v>893</v>
      </c>
      <c r="F418" s="27" t="s">
        <v>960</v>
      </c>
      <c r="G418" s="50">
        <v>43434</v>
      </c>
      <c r="H418" s="17">
        <v>43490</v>
      </c>
      <c r="I418" s="21" t="s">
        <v>20</v>
      </c>
      <c r="J418" s="13" t="s">
        <v>40</v>
      </c>
      <c r="K418" s="19">
        <v>7970.97</v>
      </c>
      <c r="L418" s="20"/>
      <c r="M418" s="20"/>
    </row>
    <row r="419" spans="1:13" x14ac:dyDescent="0.25">
      <c r="A419" s="12" t="s">
        <v>961</v>
      </c>
      <c r="B419" s="13" t="s">
        <v>962</v>
      </c>
      <c r="C419" s="21" t="s">
        <v>891</v>
      </c>
      <c r="D419" s="21" t="s">
        <v>929</v>
      </c>
      <c r="E419" s="21" t="s">
        <v>893</v>
      </c>
      <c r="F419" s="27" t="s">
        <v>963</v>
      </c>
      <c r="G419" s="50">
        <v>43434</v>
      </c>
      <c r="H419" s="17">
        <v>43490</v>
      </c>
      <c r="I419" s="21" t="s">
        <v>20</v>
      </c>
      <c r="J419" s="13" t="s">
        <v>40</v>
      </c>
      <c r="K419" s="19">
        <v>18373.22</v>
      </c>
      <c r="L419" s="20"/>
      <c r="M419" s="20"/>
    </row>
    <row r="420" spans="1:13" x14ac:dyDescent="0.25">
      <c r="A420" s="12" t="s">
        <v>964</v>
      </c>
      <c r="B420" s="13" t="s">
        <v>965</v>
      </c>
      <c r="C420" s="21" t="s">
        <v>891</v>
      </c>
      <c r="D420" s="21" t="s">
        <v>933</v>
      </c>
      <c r="E420" s="21" t="s">
        <v>893</v>
      </c>
      <c r="F420" s="27" t="s">
        <v>966</v>
      </c>
      <c r="G420" s="50">
        <v>43434</v>
      </c>
      <c r="H420" s="17">
        <v>43490</v>
      </c>
      <c r="I420" s="21" t="s">
        <v>20</v>
      </c>
      <c r="J420" s="13" t="s">
        <v>40</v>
      </c>
      <c r="K420" s="19">
        <v>1559478.27</v>
      </c>
      <c r="L420" s="20"/>
      <c r="M420" s="20"/>
    </row>
    <row r="421" spans="1:13" x14ac:dyDescent="0.25">
      <c r="A421" s="12" t="s">
        <v>967</v>
      </c>
      <c r="B421" s="13" t="s">
        <v>968</v>
      </c>
      <c r="C421" s="21" t="s">
        <v>891</v>
      </c>
      <c r="D421" s="21" t="s">
        <v>892</v>
      </c>
      <c r="E421" s="21" t="s">
        <v>893</v>
      </c>
      <c r="F421" s="27" t="s">
        <v>969</v>
      </c>
      <c r="G421" s="50">
        <v>43434</v>
      </c>
      <c r="H421" s="17">
        <v>43490</v>
      </c>
      <c r="I421" s="21" t="s">
        <v>20</v>
      </c>
      <c r="J421" s="13" t="s">
        <v>40</v>
      </c>
      <c r="K421" s="19">
        <v>1429087.38</v>
      </c>
      <c r="L421" s="20"/>
      <c r="M421" s="20"/>
    </row>
    <row r="422" spans="1:13" ht="25.5" x14ac:dyDescent="0.25">
      <c r="A422" s="12" t="s">
        <v>970</v>
      </c>
      <c r="B422" s="13" t="s">
        <v>971</v>
      </c>
      <c r="C422" s="21" t="s">
        <v>891</v>
      </c>
      <c r="D422" s="21" t="s">
        <v>940</v>
      </c>
      <c r="E422" s="21" t="s">
        <v>893</v>
      </c>
      <c r="F422" s="27" t="s">
        <v>972</v>
      </c>
      <c r="G422" s="50">
        <v>43434</v>
      </c>
      <c r="H422" s="17">
        <v>43490</v>
      </c>
      <c r="I422" s="21" t="s">
        <v>20</v>
      </c>
      <c r="J422" s="13" t="s">
        <v>40</v>
      </c>
      <c r="K422" s="19">
        <v>3184617.03</v>
      </c>
      <c r="L422" s="20"/>
      <c r="M422" s="20"/>
    </row>
    <row r="423" spans="1:13" x14ac:dyDescent="0.25">
      <c r="A423" s="12" t="s">
        <v>973</v>
      </c>
      <c r="B423" s="13" t="s">
        <v>974</v>
      </c>
      <c r="C423" s="21" t="s">
        <v>891</v>
      </c>
      <c r="D423" s="21" t="s">
        <v>897</v>
      </c>
      <c r="E423" s="21" t="s">
        <v>893</v>
      </c>
      <c r="F423" s="27" t="s">
        <v>975</v>
      </c>
      <c r="G423" s="50">
        <v>43434</v>
      </c>
      <c r="H423" s="17">
        <v>43490</v>
      </c>
      <c r="I423" s="21" t="s">
        <v>20</v>
      </c>
      <c r="J423" s="13" t="s">
        <v>40</v>
      </c>
      <c r="K423" s="19">
        <v>582878.1</v>
      </c>
      <c r="L423" s="20"/>
      <c r="M423" s="20"/>
    </row>
    <row r="424" spans="1:13" x14ac:dyDescent="0.25">
      <c r="A424" s="12" t="s">
        <v>973</v>
      </c>
      <c r="B424" s="13" t="s">
        <v>976</v>
      </c>
      <c r="C424" s="21" t="s">
        <v>891</v>
      </c>
      <c r="D424" s="21" t="s">
        <v>910</v>
      </c>
      <c r="E424" s="21" t="s">
        <v>893</v>
      </c>
      <c r="F424" s="27" t="s">
        <v>977</v>
      </c>
      <c r="G424" s="50">
        <v>43434</v>
      </c>
      <c r="H424" s="17">
        <v>43490</v>
      </c>
      <c r="I424" s="21" t="s">
        <v>20</v>
      </c>
      <c r="J424" s="13" t="s">
        <v>40</v>
      </c>
      <c r="K424" s="19">
        <v>15271.2</v>
      </c>
      <c r="L424" s="20"/>
      <c r="M424" s="20"/>
    </row>
    <row r="425" spans="1:13" x14ac:dyDescent="0.25">
      <c r="A425" s="12" t="s">
        <v>978</v>
      </c>
      <c r="B425" s="13" t="s">
        <v>979</v>
      </c>
      <c r="C425" s="21" t="s">
        <v>891</v>
      </c>
      <c r="D425" s="21" t="s">
        <v>914</v>
      </c>
      <c r="E425" s="21" t="s">
        <v>893</v>
      </c>
      <c r="F425" s="27" t="s">
        <v>980</v>
      </c>
      <c r="G425" s="50">
        <v>43434</v>
      </c>
      <c r="H425" s="17">
        <v>43490</v>
      </c>
      <c r="I425" s="21" t="s">
        <v>20</v>
      </c>
      <c r="J425" s="13" t="s">
        <v>40</v>
      </c>
      <c r="K425" s="19">
        <v>9395.09</v>
      </c>
      <c r="L425" s="20"/>
      <c r="M425" s="20"/>
    </row>
    <row r="426" spans="1:13" x14ac:dyDescent="0.25">
      <c r="A426" s="12" t="s">
        <v>981</v>
      </c>
      <c r="B426" s="13" t="s">
        <v>982</v>
      </c>
      <c r="C426" s="21" t="s">
        <v>891</v>
      </c>
      <c r="D426" s="21" t="s">
        <v>953</v>
      </c>
      <c r="E426" s="21" t="s">
        <v>893</v>
      </c>
      <c r="F426" s="27" t="s">
        <v>983</v>
      </c>
      <c r="G426" s="50">
        <v>43434</v>
      </c>
      <c r="H426" s="17">
        <v>43490</v>
      </c>
      <c r="I426" s="21" t="s">
        <v>20</v>
      </c>
      <c r="J426" s="13" t="s">
        <v>40</v>
      </c>
      <c r="K426" s="19">
        <v>1155.71</v>
      </c>
      <c r="L426" s="20"/>
      <c r="M426" s="20"/>
    </row>
    <row r="427" spans="1:13" x14ac:dyDescent="0.25">
      <c r="A427" s="12" t="s">
        <v>984</v>
      </c>
      <c r="B427" s="13" t="s">
        <v>985</v>
      </c>
      <c r="C427" s="21" t="s">
        <v>891</v>
      </c>
      <c r="D427" s="21" t="s">
        <v>940</v>
      </c>
      <c r="E427" s="21" t="s">
        <v>893</v>
      </c>
      <c r="F427" s="21" t="s">
        <v>986</v>
      </c>
      <c r="G427" s="50">
        <v>43434</v>
      </c>
      <c r="H427" s="17">
        <v>43497</v>
      </c>
      <c r="I427" s="21" t="s">
        <v>20</v>
      </c>
      <c r="J427" s="13" t="s">
        <v>37</v>
      </c>
      <c r="K427" s="19">
        <v>722.4</v>
      </c>
      <c r="L427" s="20"/>
      <c r="M427" s="20"/>
    </row>
    <row r="428" spans="1:13" x14ac:dyDescent="0.25">
      <c r="A428" s="12" t="s">
        <v>987</v>
      </c>
      <c r="B428" s="13" t="s">
        <v>988</v>
      </c>
      <c r="C428" s="21" t="s">
        <v>891</v>
      </c>
      <c r="D428" s="21" t="s">
        <v>892</v>
      </c>
      <c r="E428" s="21" t="s">
        <v>893</v>
      </c>
      <c r="F428" s="27" t="s">
        <v>989</v>
      </c>
      <c r="G428" s="50">
        <v>43434</v>
      </c>
      <c r="H428" s="17">
        <v>43497</v>
      </c>
      <c r="I428" s="21" t="s">
        <v>20</v>
      </c>
      <c r="J428" s="13" t="s">
        <v>37</v>
      </c>
      <c r="K428" s="19">
        <v>36848.699999999997</v>
      </c>
      <c r="L428" s="20"/>
      <c r="M428" s="20"/>
    </row>
    <row r="429" spans="1:13" x14ac:dyDescent="0.25">
      <c r="A429" s="12" t="s">
        <v>990</v>
      </c>
      <c r="B429" s="13" t="s">
        <v>991</v>
      </c>
      <c r="C429" s="21" t="s">
        <v>891</v>
      </c>
      <c r="D429" s="21" t="s">
        <v>933</v>
      </c>
      <c r="E429" s="21" t="s">
        <v>893</v>
      </c>
      <c r="F429" s="27" t="s">
        <v>992</v>
      </c>
      <c r="G429" s="50">
        <v>43434</v>
      </c>
      <c r="H429" s="17">
        <v>43497</v>
      </c>
      <c r="I429" s="21" t="s">
        <v>20</v>
      </c>
      <c r="J429" s="13" t="s">
        <v>37</v>
      </c>
      <c r="K429" s="19">
        <v>79054.5</v>
      </c>
      <c r="L429" s="20"/>
      <c r="M429" s="20"/>
    </row>
    <row r="430" spans="1:13" x14ac:dyDescent="0.25">
      <c r="A430" s="12" t="s">
        <v>993</v>
      </c>
      <c r="B430" s="13" t="s">
        <v>994</v>
      </c>
      <c r="C430" s="21" t="s">
        <v>891</v>
      </c>
      <c r="D430" s="21" t="s">
        <v>925</v>
      </c>
      <c r="E430" s="21" t="s">
        <v>893</v>
      </c>
      <c r="F430" s="27" t="s">
        <v>995</v>
      </c>
      <c r="G430" s="50">
        <v>43434</v>
      </c>
      <c r="H430" s="17">
        <v>43497</v>
      </c>
      <c r="I430" s="21" t="s">
        <v>20</v>
      </c>
      <c r="J430" s="13" t="s">
        <v>37</v>
      </c>
      <c r="K430" s="19">
        <v>86104.960000000006</v>
      </c>
      <c r="L430" s="20"/>
      <c r="M430" s="20"/>
    </row>
    <row r="431" spans="1:13" x14ac:dyDescent="0.25">
      <c r="A431" s="12" t="s">
        <v>996</v>
      </c>
      <c r="B431" s="13" t="s">
        <v>293</v>
      </c>
      <c r="C431" s="21" t="s">
        <v>891</v>
      </c>
      <c r="D431" s="21" t="s">
        <v>921</v>
      </c>
      <c r="E431" s="21" t="s">
        <v>893</v>
      </c>
      <c r="F431" s="21" t="s">
        <v>997</v>
      </c>
      <c r="G431" s="50">
        <v>43434</v>
      </c>
      <c r="H431" s="17">
        <v>43497</v>
      </c>
      <c r="I431" s="21" t="s">
        <v>20</v>
      </c>
      <c r="J431" s="13" t="s">
        <v>37</v>
      </c>
      <c r="K431" s="19">
        <v>9393.2999999999993</v>
      </c>
      <c r="L431" s="20"/>
      <c r="M431" s="20"/>
    </row>
    <row r="432" spans="1:13" x14ac:dyDescent="0.25">
      <c r="A432" s="12" t="s">
        <v>998</v>
      </c>
      <c r="B432" s="13" t="s">
        <v>999</v>
      </c>
      <c r="C432" s="21" t="s">
        <v>891</v>
      </c>
      <c r="D432" s="21" t="s">
        <v>914</v>
      </c>
      <c r="E432" s="21" t="s">
        <v>893</v>
      </c>
      <c r="F432" s="27" t="s">
        <v>1000</v>
      </c>
      <c r="G432" s="50">
        <v>43434</v>
      </c>
      <c r="H432" s="17">
        <v>43497</v>
      </c>
      <c r="I432" s="21" t="s">
        <v>20</v>
      </c>
      <c r="J432" s="13" t="s">
        <v>37</v>
      </c>
      <c r="K432" s="19">
        <v>466.62</v>
      </c>
      <c r="L432" s="20"/>
      <c r="M432" s="20"/>
    </row>
    <row r="433" spans="1:13" x14ac:dyDescent="0.25">
      <c r="A433" s="12" t="s">
        <v>1001</v>
      </c>
      <c r="B433" s="13" t="s">
        <v>1002</v>
      </c>
      <c r="C433" s="21" t="s">
        <v>891</v>
      </c>
      <c r="D433" s="21" t="s">
        <v>910</v>
      </c>
      <c r="E433" s="21" t="s">
        <v>893</v>
      </c>
      <c r="F433" s="27" t="s">
        <v>1003</v>
      </c>
      <c r="G433" s="50">
        <v>43434</v>
      </c>
      <c r="H433" s="17">
        <v>43497</v>
      </c>
      <c r="I433" s="21" t="s">
        <v>20</v>
      </c>
      <c r="J433" s="13" t="s">
        <v>37</v>
      </c>
      <c r="K433" s="19">
        <v>13877.22</v>
      </c>
      <c r="L433" s="20"/>
      <c r="M433" s="20"/>
    </row>
    <row r="434" spans="1:13" x14ac:dyDescent="0.25">
      <c r="A434" s="12" t="s">
        <v>1004</v>
      </c>
      <c r="B434" s="13" t="s">
        <v>1005</v>
      </c>
      <c r="C434" s="21" t="s">
        <v>891</v>
      </c>
      <c r="D434" s="21" t="s">
        <v>897</v>
      </c>
      <c r="E434" s="21" t="s">
        <v>893</v>
      </c>
      <c r="F434" s="21" t="s">
        <v>1006</v>
      </c>
      <c r="G434" s="50">
        <v>43434</v>
      </c>
      <c r="H434" s="17">
        <v>43497</v>
      </c>
      <c r="I434" s="21" t="s">
        <v>20</v>
      </c>
      <c r="J434" s="13" t="s">
        <v>37</v>
      </c>
      <c r="K434" s="19">
        <v>6410.25</v>
      </c>
      <c r="L434" s="20"/>
      <c r="M434" s="20"/>
    </row>
    <row r="435" spans="1:13" x14ac:dyDescent="0.25">
      <c r="A435" s="12" t="s">
        <v>1007</v>
      </c>
      <c r="B435" s="13" t="s">
        <v>1008</v>
      </c>
      <c r="C435" s="21" t="s">
        <v>891</v>
      </c>
      <c r="D435" s="21" t="s">
        <v>910</v>
      </c>
      <c r="E435" s="21" t="s">
        <v>893</v>
      </c>
      <c r="F435" s="51" t="s">
        <v>947</v>
      </c>
      <c r="G435" s="54">
        <v>43434</v>
      </c>
      <c r="H435" s="17">
        <v>43497</v>
      </c>
      <c r="I435" s="21" t="s">
        <v>20</v>
      </c>
      <c r="J435" s="13" t="s">
        <v>45</v>
      </c>
      <c r="K435" s="19">
        <v>2142</v>
      </c>
      <c r="L435" s="20"/>
      <c r="M435" s="20"/>
    </row>
    <row r="436" spans="1:13" ht="25.5" x14ac:dyDescent="0.25">
      <c r="A436" s="12" t="s">
        <v>1009</v>
      </c>
      <c r="B436" s="13" t="s">
        <v>1010</v>
      </c>
      <c r="C436" s="21" t="s">
        <v>891</v>
      </c>
      <c r="D436" s="21" t="s">
        <v>921</v>
      </c>
      <c r="E436" s="21" t="s">
        <v>893</v>
      </c>
      <c r="F436" s="51" t="s">
        <v>1011</v>
      </c>
      <c r="G436" s="54">
        <v>43434</v>
      </c>
      <c r="H436" s="17">
        <v>43507</v>
      </c>
      <c r="I436" s="21" t="s">
        <v>20</v>
      </c>
      <c r="J436" s="13" t="s">
        <v>48</v>
      </c>
      <c r="K436" s="19">
        <v>12525.22</v>
      </c>
      <c r="L436" s="20"/>
      <c r="M436" s="20"/>
    </row>
    <row r="437" spans="1:13" ht="25.5" x14ac:dyDescent="0.25">
      <c r="A437" s="12" t="s">
        <v>1012</v>
      </c>
      <c r="B437" s="13" t="s">
        <v>1013</v>
      </c>
      <c r="C437" s="21" t="s">
        <v>891</v>
      </c>
      <c r="D437" s="21" t="s">
        <v>925</v>
      </c>
      <c r="E437" s="21" t="s">
        <v>893</v>
      </c>
      <c r="F437" s="51" t="s">
        <v>1014</v>
      </c>
      <c r="G437" s="54">
        <v>43434</v>
      </c>
      <c r="H437" s="17">
        <v>43507</v>
      </c>
      <c r="I437" s="21" t="s">
        <v>20</v>
      </c>
      <c r="J437" s="13" t="s">
        <v>48</v>
      </c>
      <c r="K437" s="19">
        <v>10608.87</v>
      </c>
      <c r="L437" s="20"/>
      <c r="M437" s="20"/>
    </row>
    <row r="438" spans="1:13" ht="38.25" x14ac:dyDescent="0.25">
      <c r="A438" s="12" t="s">
        <v>1015</v>
      </c>
      <c r="B438" s="13" t="s">
        <v>1016</v>
      </c>
      <c r="C438" s="21" t="s">
        <v>891</v>
      </c>
      <c r="D438" s="21" t="s">
        <v>929</v>
      </c>
      <c r="E438" s="21" t="s">
        <v>893</v>
      </c>
      <c r="F438" s="51" t="s">
        <v>1017</v>
      </c>
      <c r="G438" s="54">
        <v>43434</v>
      </c>
      <c r="H438" s="17">
        <v>43507</v>
      </c>
      <c r="I438" s="21" t="s">
        <v>20</v>
      </c>
      <c r="J438" s="13" t="s">
        <v>48</v>
      </c>
      <c r="K438" s="19">
        <v>26616.86</v>
      </c>
      <c r="L438" s="20"/>
      <c r="M438" s="20"/>
    </row>
    <row r="439" spans="1:13" ht="25.5" x14ac:dyDescent="0.25">
      <c r="A439" s="12" t="s">
        <v>1018</v>
      </c>
      <c r="B439" s="13" t="s">
        <v>1019</v>
      </c>
      <c r="C439" s="21" t="s">
        <v>891</v>
      </c>
      <c r="D439" s="21" t="s">
        <v>933</v>
      </c>
      <c r="E439" s="21" t="s">
        <v>893</v>
      </c>
      <c r="F439" s="51" t="s">
        <v>1020</v>
      </c>
      <c r="G439" s="54">
        <v>43434</v>
      </c>
      <c r="H439" s="17">
        <v>43507</v>
      </c>
      <c r="I439" s="21" t="s">
        <v>20</v>
      </c>
      <c r="J439" s="13" t="s">
        <v>48</v>
      </c>
      <c r="K439" s="19">
        <v>645536.98</v>
      </c>
      <c r="L439" s="20"/>
      <c r="M439" s="20"/>
    </row>
    <row r="440" spans="1:13" x14ac:dyDescent="0.25">
      <c r="A440" s="12" t="s">
        <v>1021</v>
      </c>
      <c r="B440" s="13" t="s">
        <v>1022</v>
      </c>
      <c r="C440" s="21" t="s">
        <v>891</v>
      </c>
      <c r="D440" s="21" t="s">
        <v>933</v>
      </c>
      <c r="E440" s="21" t="s">
        <v>893</v>
      </c>
      <c r="F440" s="51" t="s">
        <v>1023</v>
      </c>
      <c r="G440" s="54">
        <v>43434</v>
      </c>
      <c r="H440" s="17">
        <v>43507</v>
      </c>
      <c r="I440" s="21" t="s">
        <v>20</v>
      </c>
      <c r="J440" s="13" t="s">
        <v>48</v>
      </c>
      <c r="K440" s="19">
        <v>1655010</v>
      </c>
      <c r="L440" s="20"/>
      <c r="M440" s="20"/>
    </row>
    <row r="441" spans="1:13" ht="25.5" x14ac:dyDescent="0.25">
      <c r="A441" s="12" t="s">
        <v>1024</v>
      </c>
      <c r="B441" s="13" t="s">
        <v>1025</v>
      </c>
      <c r="C441" s="21" t="s">
        <v>891</v>
      </c>
      <c r="D441" s="21" t="s">
        <v>892</v>
      </c>
      <c r="E441" s="21" t="s">
        <v>893</v>
      </c>
      <c r="F441" s="51" t="s">
        <v>1026</v>
      </c>
      <c r="G441" s="54">
        <v>43434</v>
      </c>
      <c r="H441" s="17">
        <v>43507</v>
      </c>
      <c r="I441" s="21" t="s">
        <v>20</v>
      </c>
      <c r="J441" s="13" t="s">
        <v>48</v>
      </c>
      <c r="K441" s="19">
        <v>880255.74</v>
      </c>
      <c r="L441" s="20"/>
      <c r="M441" s="20"/>
    </row>
    <row r="442" spans="1:13" ht="25.5" x14ac:dyDescent="0.25">
      <c r="A442" s="12" t="s">
        <v>1027</v>
      </c>
      <c r="B442" s="13" t="s">
        <v>1028</v>
      </c>
      <c r="C442" s="21" t="s">
        <v>891</v>
      </c>
      <c r="D442" s="21" t="s">
        <v>940</v>
      </c>
      <c r="E442" s="21" t="s">
        <v>893</v>
      </c>
      <c r="F442" s="51" t="s">
        <v>1029</v>
      </c>
      <c r="G442" s="54">
        <v>43434</v>
      </c>
      <c r="H442" s="17">
        <v>43507</v>
      </c>
      <c r="I442" s="21" t="s">
        <v>20</v>
      </c>
      <c r="J442" s="13" t="s">
        <v>48</v>
      </c>
      <c r="K442" s="19">
        <v>729929.3</v>
      </c>
      <c r="L442" s="20"/>
      <c r="M442" s="20"/>
    </row>
    <row r="443" spans="1:13" ht="38.25" x14ac:dyDescent="0.25">
      <c r="A443" s="12" t="s">
        <v>1030</v>
      </c>
      <c r="B443" s="13" t="s">
        <v>1031</v>
      </c>
      <c r="C443" s="21" t="s">
        <v>891</v>
      </c>
      <c r="D443" s="21" t="s">
        <v>897</v>
      </c>
      <c r="E443" s="21" t="s">
        <v>893</v>
      </c>
      <c r="F443" s="51" t="s">
        <v>1032</v>
      </c>
      <c r="G443" s="54">
        <v>43434</v>
      </c>
      <c r="H443" s="17">
        <v>43507</v>
      </c>
      <c r="I443" s="21" t="s">
        <v>20</v>
      </c>
      <c r="J443" s="13" t="s">
        <v>48</v>
      </c>
      <c r="K443" s="19">
        <v>25976.81</v>
      </c>
      <c r="L443" s="20"/>
      <c r="M443" s="20"/>
    </row>
    <row r="444" spans="1:13" ht="25.5" x14ac:dyDescent="0.25">
      <c r="A444" s="12" t="s">
        <v>1033</v>
      </c>
      <c r="B444" s="13" t="s">
        <v>1034</v>
      </c>
      <c r="C444" s="21" t="s">
        <v>891</v>
      </c>
      <c r="D444" s="21" t="s">
        <v>921</v>
      </c>
      <c r="E444" s="21" t="s">
        <v>893</v>
      </c>
      <c r="F444" s="51" t="s">
        <v>1035</v>
      </c>
      <c r="G444" s="54">
        <v>43434</v>
      </c>
      <c r="H444" s="17">
        <v>43507</v>
      </c>
      <c r="I444" s="21" t="s">
        <v>20</v>
      </c>
      <c r="J444" s="13" t="s">
        <v>48</v>
      </c>
      <c r="K444" s="19">
        <v>15759.95</v>
      </c>
      <c r="L444" s="20"/>
      <c r="M444" s="20"/>
    </row>
    <row r="445" spans="1:13" ht="25.5" x14ac:dyDescent="0.25">
      <c r="A445" s="12" t="s">
        <v>1036</v>
      </c>
      <c r="B445" s="13" t="s">
        <v>1037</v>
      </c>
      <c r="C445" s="21" t="s">
        <v>891</v>
      </c>
      <c r="D445" s="21" t="s">
        <v>914</v>
      </c>
      <c r="E445" s="21" t="s">
        <v>893</v>
      </c>
      <c r="F445" s="51" t="s">
        <v>1038</v>
      </c>
      <c r="G445" s="54">
        <v>43434</v>
      </c>
      <c r="H445" s="17">
        <v>43507</v>
      </c>
      <c r="I445" s="21" t="s">
        <v>20</v>
      </c>
      <c r="J445" s="13" t="s">
        <v>48</v>
      </c>
      <c r="K445" s="19">
        <v>18250.38</v>
      </c>
      <c r="L445" s="20"/>
      <c r="M445" s="20"/>
    </row>
    <row r="446" spans="1:13" ht="38.25" x14ac:dyDescent="0.25">
      <c r="A446" s="12" t="s">
        <v>1039</v>
      </c>
      <c r="B446" s="13" t="s">
        <v>1040</v>
      </c>
      <c r="C446" s="21" t="s">
        <v>891</v>
      </c>
      <c r="D446" s="21" t="s">
        <v>953</v>
      </c>
      <c r="E446" s="21" t="s">
        <v>893</v>
      </c>
      <c r="F446" s="51" t="s">
        <v>1041</v>
      </c>
      <c r="G446" s="54">
        <v>43434</v>
      </c>
      <c r="H446" s="17">
        <v>43507</v>
      </c>
      <c r="I446" s="21" t="s">
        <v>20</v>
      </c>
      <c r="J446" s="13" t="s">
        <v>48</v>
      </c>
      <c r="K446" s="19">
        <v>23124.21</v>
      </c>
      <c r="L446" s="20"/>
      <c r="M446" s="20"/>
    </row>
    <row r="447" spans="1:13" x14ac:dyDescent="0.25">
      <c r="A447" s="12" t="s">
        <v>1042</v>
      </c>
      <c r="B447" s="13" t="s">
        <v>1043</v>
      </c>
      <c r="C447" s="21" t="s">
        <v>891</v>
      </c>
      <c r="D447" s="21" t="s">
        <v>892</v>
      </c>
      <c r="E447" s="21" t="s">
        <v>893</v>
      </c>
      <c r="F447" s="51" t="s">
        <v>1044</v>
      </c>
      <c r="G447" s="54">
        <v>43490</v>
      </c>
      <c r="H447" s="17">
        <v>43517</v>
      </c>
      <c r="I447" s="21" t="s">
        <v>20</v>
      </c>
      <c r="J447" s="13" t="s">
        <v>40</v>
      </c>
      <c r="K447" s="19">
        <v>40950</v>
      </c>
      <c r="L447" s="20"/>
      <c r="M447" s="20"/>
    </row>
    <row r="448" spans="1:13" x14ac:dyDescent="0.25">
      <c r="A448" s="12" t="s">
        <v>1045</v>
      </c>
      <c r="B448" s="13" t="s">
        <v>1046</v>
      </c>
      <c r="C448" s="21" t="s">
        <v>891</v>
      </c>
      <c r="D448" s="21" t="s">
        <v>1047</v>
      </c>
      <c r="E448" s="21" t="s">
        <v>893</v>
      </c>
      <c r="F448" s="21" t="s">
        <v>1048</v>
      </c>
      <c r="G448" s="50">
        <v>43199</v>
      </c>
      <c r="H448" s="17">
        <v>43490</v>
      </c>
      <c r="I448" s="21" t="s">
        <v>1049</v>
      </c>
      <c r="J448" s="13" t="s">
        <v>40</v>
      </c>
      <c r="K448" s="19">
        <v>21168</v>
      </c>
      <c r="L448" s="20"/>
      <c r="M448" s="20"/>
    </row>
    <row r="449" spans="1:17" x14ac:dyDescent="0.25">
      <c r="A449" s="12" t="s">
        <v>1050</v>
      </c>
      <c r="B449" s="13" t="s">
        <v>1051</v>
      </c>
      <c r="C449" s="21" t="s">
        <v>891</v>
      </c>
      <c r="D449" s="21" t="s">
        <v>1047</v>
      </c>
      <c r="E449" s="21" t="s">
        <v>893</v>
      </c>
      <c r="F449" s="21" t="s">
        <v>1052</v>
      </c>
      <c r="G449" s="50">
        <v>43199</v>
      </c>
      <c r="H449" s="17">
        <v>43490</v>
      </c>
      <c r="I449" s="21" t="s">
        <v>1049</v>
      </c>
      <c r="J449" s="13" t="s">
        <v>1053</v>
      </c>
      <c r="K449" s="19">
        <v>17535</v>
      </c>
      <c r="L449" s="20"/>
      <c r="M449" s="20"/>
    </row>
    <row r="450" spans="1:17" x14ac:dyDescent="0.25">
      <c r="A450" s="12" t="s">
        <v>1054</v>
      </c>
      <c r="B450" s="13" t="s">
        <v>1055</v>
      </c>
      <c r="C450" s="21" t="s">
        <v>891</v>
      </c>
      <c r="D450" s="21" t="s">
        <v>1047</v>
      </c>
      <c r="E450" s="21" t="s">
        <v>893</v>
      </c>
      <c r="F450" s="21" t="s">
        <v>1056</v>
      </c>
      <c r="G450" s="50">
        <v>43199</v>
      </c>
      <c r="H450" s="17">
        <v>43490</v>
      </c>
      <c r="I450" s="21" t="s">
        <v>1049</v>
      </c>
      <c r="J450" s="13" t="s">
        <v>1053</v>
      </c>
      <c r="K450" s="19">
        <v>72656.05</v>
      </c>
      <c r="L450" s="20"/>
      <c r="M450" s="20"/>
    </row>
    <row r="451" spans="1:17" x14ac:dyDescent="0.25">
      <c r="A451" s="12" t="s">
        <v>1057</v>
      </c>
      <c r="B451" s="13" t="s">
        <v>1058</v>
      </c>
      <c r="C451" s="21" t="s">
        <v>891</v>
      </c>
      <c r="D451" s="21" t="s">
        <v>1047</v>
      </c>
      <c r="E451" s="21" t="s">
        <v>893</v>
      </c>
      <c r="F451" s="21" t="s">
        <v>1059</v>
      </c>
      <c r="G451" s="50">
        <v>43199</v>
      </c>
      <c r="H451" s="17">
        <v>43490</v>
      </c>
      <c r="I451" s="21" t="s">
        <v>1049</v>
      </c>
      <c r="J451" s="13" t="s">
        <v>1053</v>
      </c>
      <c r="K451" s="19">
        <v>123076.38</v>
      </c>
      <c r="L451" s="20"/>
      <c r="M451" s="20"/>
    </row>
    <row r="452" spans="1:17" x14ac:dyDescent="0.25">
      <c r="A452" s="12" t="s">
        <v>1060</v>
      </c>
      <c r="B452" s="13" t="s">
        <v>1061</v>
      </c>
      <c r="C452" s="21" t="s">
        <v>891</v>
      </c>
      <c r="D452" s="21" t="s">
        <v>1047</v>
      </c>
      <c r="E452" s="21" t="s">
        <v>893</v>
      </c>
      <c r="F452" s="21" t="s">
        <v>1062</v>
      </c>
      <c r="G452" s="50">
        <v>43199</v>
      </c>
      <c r="H452" s="17">
        <v>43490</v>
      </c>
      <c r="I452" s="21" t="s">
        <v>1049</v>
      </c>
      <c r="J452" s="13" t="s">
        <v>1053</v>
      </c>
      <c r="K452" s="19">
        <v>31653.57</v>
      </c>
      <c r="L452" s="20"/>
      <c r="M452" s="20"/>
    </row>
    <row r="453" spans="1:17" x14ac:dyDescent="0.25">
      <c r="A453" s="12" t="s">
        <v>1063</v>
      </c>
      <c r="B453" s="13" t="s">
        <v>1064</v>
      </c>
      <c r="C453" s="21" t="s">
        <v>891</v>
      </c>
      <c r="D453" s="21" t="s">
        <v>1047</v>
      </c>
      <c r="E453" s="21" t="s">
        <v>893</v>
      </c>
      <c r="F453" s="21" t="s">
        <v>1065</v>
      </c>
      <c r="G453" s="50">
        <v>43199</v>
      </c>
      <c r="H453" s="17">
        <v>43490</v>
      </c>
      <c r="I453" s="21" t="s">
        <v>1049</v>
      </c>
      <c r="J453" s="13" t="s">
        <v>1066</v>
      </c>
      <c r="K453" s="19">
        <v>459742.5</v>
      </c>
      <c r="L453" s="20"/>
      <c r="M453" s="20"/>
    </row>
    <row r="454" spans="1:17" x14ac:dyDescent="0.25">
      <c r="A454" s="12" t="s">
        <v>1067</v>
      </c>
      <c r="B454" s="13" t="s">
        <v>1068</v>
      </c>
      <c r="C454" s="21" t="s">
        <v>891</v>
      </c>
      <c r="D454" s="21" t="s">
        <v>1047</v>
      </c>
      <c r="E454" s="21" t="s">
        <v>893</v>
      </c>
      <c r="F454" s="21" t="s">
        <v>1069</v>
      </c>
      <c r="G454" s="50">
        <v>43199</v>
      </c>
      <c r="H454" s="17">
        <v>43490</v>
      </c>
      <c r="I454" s="21" t="s">
        <v>1049</v>
      </c>
      <c r="J454" s="13" t="s">
        <v>1066</v>
      </c>
      <c r="K454" s="19">
        <v>3307.5</v>
      </c>
      <c r="L454" s="20"/>
      <c r="M454" s="20"/>
    </row>
    <row r="455" spans="1:17" x14ac:dyDescent="0.25">
      <c r="A455" s="12" t="s">
        <v>1070</v>
      </c>
      <c r="B455" s="13" t="s">
        <v>1071</v>
      </c>
      <c r="C455" s="21" t="s">
        <v>891</v>
      </c>
      <c r="D455" s="21" t="s">
        <v>1047</v>
      </c>
      <c r="E455" s="21" t="s">
        <v>893</v>
      </c>
      <c r="F455" s="21" t="s">
        <v>1072</v>
      </c>
      <c r="G455" s="50">
        <v>43199</v>
      </c>
      <c r="H455" s="17">
        <v>43490</v>
      </c>
      <c r="I455" s="21" t="s">
        <v>1049</v>
      </c>
      <c r="J455" s="13" t="s">
        <v>1066</v>
      </c>
      <c r="K455" s="19">
        <v>42000</v>
      </c>
      <c r="L455" s="20"/>
      <c r="M455" s="20"/>
    </row>
    <row r="456" spans="1:17" x14ac:dyDescent="0.25">
      <c r="A456" s="12" t="s">
        <v>1073</v>
      </c>
      <c r="B456" s="13" t="s">
        <v>1074</v>
      </c>
      <c r="C456" s="21" t="s">
        <v>891</v>
      </c>
      <c r="D456" s="21" t="s">
        <v>1047</v>
      </c>
      <c r="E456" s="21" t="s">
        <v>893</v>
      </c>
      <c r="F456" s="21" t="s">
        <v>1075</v>
      </c>
      <c r="G456" s="50">
        <v>43199</v>
      </c>
      <c r="H456" s="17">
        <v>43490</v>
      </c>
      <c r="I456" s="21" t="s">
        <v>1049</v>
      </c>
      <c r="J456" s="13" t="s">
        <v>1066</v>
      </c>
      <c r="K456" s="19">
        <v>11235</v>
      </c>
      <c r="L456" s="20"/>
      <c r="M456" s="20"/>
    </row>
    <row r="457" spans="1:17" x14ac:dyDescent="0.25">
      <c r="A457" s="12" t="s">
        <v>1076</v>
      </c>
      <c r="B457" s="13" t="s">
        <v>1077</v>
      </c>
      <c r="C457" s="21" t="s">
        <v>891</v>
      </c>
      <c r="D457" s="21" t="s">
        <v>1047</v>
      </c>
      <c r="E457" s="21" t="s">
        <v>893</v>
      </c>
      <c r="F457" s="21" t="s">
        <v>1078</v>
      </c>
      <c r="G457" s="50">
        <v>43199</v>
      </c>
      <c r="H457" s="17">
        <v>43490</v>
      </c>
      <c r="I457" s="21" t="s">
        <v>1049</v>
      </c>
      <c r="J457" s="13" t="s">
        <v>1066</v>
      </c>
      <c r="K457" s="19">
        <v>17430</v>
      </c>
      <c r="L457" s="20"/>
      <c r="M457" s="20"/>
    </row>
    <row r="458" spans="1:17" x14ac:dyDescent="0.25">
      <c r="A458" s="12" t="s">
        <v>1079</v>
      </c>
      <c r="B458" s="13" t="s">
        <v>1080</v>
      </c>
      <c r="C458" s="21" t="s">
        <v>891</v>
      </c>
      <c r="D458" s="21" t="s">
        <v>1047</v>
      </c>
      <c r="E458" s="21" t="s">
        <v>893</v>
      </c>
      <c r="F458" s="21" t="s">
        <v>1081</v>
      </c>
      <c r="G458" s="50">
        <v>43199</v>
      </c>
      <c r="H458" s="17">
        <v>43490</v>
      </c>
      <c r="I458" s="21" t="s">
        <v>1049</v>
      </c>
      <c r="J458" s="13" t="s">
        <v>1066</v>
      </c>
      <c r="K458" s="19">
        <v>42630</v>
      </c>
      <c r="L458" s="20"/>
      <c r="M458" s="20"/>
    </row>
    <row r="459" spans="1:17" x14ac:dyDescent="0.25">
      <c r="A459" s="12" t="s">
        <v>1082</v>
      </c>
      <c r="B459" s="13" t="s">
        <v>1083</v>
      </c>
      <c r="C459" s="21" t="s">
        <v>891</v>
      </c>
      <c r="D459" s="21" t="s">
        <v>1047</v>
      </c>
      <c r="E459" s="21" t="s">
        <v>893</v>
      </c>
      <c r="F459" s="21" t="s">
        <v>1084</v>
      </c>
      <c r="G459" s="50">
        <v>43199</v>
      </c>
      <c r="H459" s="17">
        <v>43490</v>
      </c>
      <c r="I459" s="21" t="s">
        <v>1049</v>
      </c>
      <c r="J459" s="13" t="s">
        <v>1066</v>
      </c>
      <c r="K459" s="19">
        <v>4725</v>
      </c>
      <c r="L459" s="20"/>
      <c r="M459" s="20"/>
    </row>
    <row r="460" spans="1:17" x14ac:dyDescent="0.25">
      <c r="A460" s="12" t="s">
        <v>1085</v>
      </c>
      <c r="B460" s="13" t="s">
        <v>1086</v>
      </c>
      <c r="C460" s="21" t="s">
        <v>891</v>
      </c>
      <c r="D460" s="21" t="s">
        <v>1047</v>
      </c>
      <c r="E460" s="21" t="s">
        <v>893</v>
      </c>
      <c r="F460" s="21" t="s">
        <v>1087</v>
      </c>
      <c r="G460" s="50">
        <v>43199</v>
      </c>
      <c r="H460" s="17">
        <v>43490</v>
      </c>
      <c r="I460" s="21" t="s">
        <v>1049</v>
      </c>
      <c r="J460" s="13" t="s">
        <v>1066</v>
      </c>
      <c r="K460" s="19">
        <v>16023</v>
      </c>
      <c r="L460" s="20"/>
      <c r="M460" s="20"/>
    </row>
    <row r="461" spans="1:17" x14ac:dyDescent="0.25">
      <c r="A461" s="12" t="s">
        <v>1088</v>
      </c>
      <c r="B461" s="13" t="s">
        <v>1089</v>
      </c>
      <c r="C461" s="21" t="s">
        <v>891</v>
      </c>
      <c r="D461" s="21" t="s">
        <v>1047</v>
      </c>
      <c r="E461" s="21" t="s">
        <v>893</v>
      </c>
      <c r="F461" s="21" t="s">
        <v>1090</v>
      </c>
      <c r="G461" s="50">
        <v>43199</v>
      </c>
      <c r="H461" s="17">
        <v>43490</v>
      </c>
      <c r="I461" s="21" t="s">
        <v>1049</v>
      </c>
      <c r="J461" s="13" t="s">
        <v>1066</v>
      </c>
      <c r="K461" s="19">
        <v>3654</v>
      </c>
      <c r="L461" s="20"/>
      <c r="M461" s="20"/>
    </row>
    <row r="462" spans="1:17" ht="25.5" x14ac:dyDescent="0.25">
      <c r="A462" s="12" t="s">
        <v>28</v>
      </c>
      <c r="B462" s="13" t="s">
        <v>1091</v>
      </c>
      <c r="C462" s="21" t="s">
        <v>891</v>
      </c>
      <c r="D462" s="21" t="s">
        <v>1092</v>
      </c>
      <c r="E462" s="21" t="s">
        <v>19</v>
      </c>
      <c r="F462" s="21" t="s">
        <v>1093</v>
      </c>
      <c r="G462" s="50">
        <v>43202</v>
      </c>
      <c r="H462" s="17">
        <v>43525</v>
      </c>
      <c r="I462" s="21" t="s">
        <v>1094</v>
      </c>
      <c r="J462" s="13" t="s">
        <v>1095</v>
      </c>
      <c r="K462" s="19">
        <v>1386937.6</v>
      </c>
      <c r="L462" s="20"/>
      <c r="M462" s="20"/>
    </row>
    <row r="463" spans="1:17" s="67" customFormat="1" ht="38.25" x14ac:dyDescent="0.25">
      <c r="A463" s="60" t="s">
        <v>49</v>
      </c>
      <c r="B463" s="13" t="s">
        <v>1096</v>
      </c>
      <c r="C463" s="15" t="s">
        <v>1097</v>
      </c>
      <c r="D463" s="61"/>
      <c r="E463" s="61"/>
      <c r="F463" s="14" t="s">
        <v>1098</v>
      </c>
      <c r="G463" s="62" t="s">
        <v>1099</v>
      </c>
      <c r="H463" s="15" t="s">
        <v>1100</v>
      </c>
      <c r="I463" s="21" t="s">
        <v>1101</v>
      </c>
      <c r="J463" s="53" t="s">
        <v>1102</v>
      </c>
      <c r="K463" s="63">
        <v>5727710.5499999998</v>
      </c>
      <c r="L463" s="62"/>
      <c r="M463" s="64"/>
      <c r="N463" s="65"/>
      <c r="O463" s="65"/>
      <c r="P463" s="65"/>
      <c r="Q463" s="66"/>
    </row>
    <row r="464" spans="1:17" x14ac:dyDescent="0.25">
      <c r="A464" s="12" t="s">
        <v>55</v>
      </c>
      <c r="B464" s="13" t="s">
        <v>1103</v>
      </c>
      <c r="C464" s="21" t="s">
        <v>891</v>
      </c>
      <c r="D464" s="21" t="s">
        <v>1104</v>
      </c>
      <c r="E464" s="21" t="s">
        <v>19</v>
      </c>
      <c r="F464" s="21" t="s">
        <v>1105</v>
      </c>
      <c r="G464" s="21"/>
      <c r="H464" s="17"/>
      <c r="I464" s="21"/>
      <c r="J464" s="13"/>
      <c r="K464" s="19"/>
      <c r="L464" s="20"/>
      <c r="M464" s="20"/>
    </row>
    <row r="465" spans="1:13" x14ac:dyDescent="0.25">
      <c r="A465" s="68" t="s">
        <v>59</v>
      </c>
      <c r="B465" s="13" t="s">
        <v>1106</v>
      </c>
      <c r="C465" s="21"/>
      <c r="D465" s="21"/>
      <c r="E465" s="21"/>
      <c r="F465" s="21"/>
      <c r="G465" s="21"/>
      <c r="H465" s="17" t="s">
        <v>643</v>
      </c>
      <c r="I465" s="21" t="s">
        <v>20</v>
      </c>
      <c r="J465" s="13" t="s">
        <v>37</v>
      </c>
      <c r="K465" s="19">
        <v>17722348.780000001</v>
      </c>
      <c r="L465" s="20"/>
      <c r="M465" s="20"/>
    </row>
    <row r="466" spans="1:13" x14ac:dyDescent="0.25">
      <c r="A466" s="12" t="s">
        <v>62</v>
      </c>
      <c r="B466" s="13" t="s">
        <v>1107</v>
      </c>
      <c r="C466" s="21"/>
      <c r="D466" s="21"/>
      <c r="E466" s="21"/>
      <c r="F466" s="21"/>
      <c r="G466" s="21"/>
      <c r="H466" s="17" t="s">
        <v>643</v>
      </c>
      <c r="I466" s="21" t="s">
        <v>20</v>
      </c>
      <c r="J466" s="13" t="s">
        <v>227</v>
      </c>
      <c r="K466" s="19">
        <v>34922833.840000004</v>
      </c>
      <c r="L466" s="20"/>
      <c r="M466" s="20"/>
    </row>
    <row r="467" spans="1:13" x14ac:dyDescent="0.25">
      <c r="A467" s="12" t="s">
        <v>64</v>
      </c>
      <c r="B467" s="13" t="s">
        <v>1108</v>
      </c>
      <c r="C467" s="21"/>
      <c r="D467" s="21"/>
      <c r="E467" s="21"/>
      <c r="F467" s="21"/>
      <c r="G467" s="21"/>
      <c r="H467" s="17" t="s">
        <v>643</v>
      </c>
      <c r="I467" s="21" t="s">
        <v>20</v>
      </c>
      <c r="J467" s="13" t="s">
        <v>45</v>
      </c>
      <c r="K467" s="19">
        <v>4118410.4</v>
      </c>
      <c r="L467" s="20"/>
      <c r="M467" s="20"/>
    </row>
    <row r="468" spans="1:13" x14ac:dyDescent="0.25">
      <c r="A468" s="12" t="s">
        <v>66</v>
      </c>
      <c r="B468" s="13" t="s">
        <v>1109</v>
      </c>
      <c r="C468" s="21"/>
      <c r="D468" s="21"/>
      <c r="E468" s="21"/>
      <c r="F468" s="21"/>
      <c r="G468" s="21"/>
      <c r="H468" s="17" t="s">
        <v>643</v>
      </c>
      <c r="I468" s="21" t="s">
        <v>20</v>
      </c>
      <c r="J468" s="13" t="s">
        <v>1110</v>
      </c>
      <c r="K468" s="19">
        <v>3551600.6</v>
      </c>
      <c r="L468" s="20"/>
      <c r="M468" s="20"/>
    </row>
    <row r="469" spans="1:13" x14ac:dyDescent="0.25">
      <c r="A469" s="12" t="s">
        <v>80</v>
      </c>
      <c r="B469" s="13" t="s">
        <v>1111</v>
      </c>
      <c r="C469" s="21" t="s">
        <v>891</v>
      </c>
      <c r="D469" s="21" t="s">
        <v>1112</v>
      </c>
      <c r="E469" s="21" t="s">
        <v>19</v>
      </c>
      <c r="F469" s="21"/>
      <c r="G469" s="21"/>
      <c r="H469" s="17"/>
      <c r="I469" s="21"/>
      <c r="J469" s="13"/>
      <c r="K469" s="19"/>
      <c r="L469" s="20"/>
      <c r="M469" s="20"/>
    </row>
    <row r="470" spans="1:13" x14ac:dyDescent="0.25">
      <c r="A470" s="12" t="s">
        <v>84</v>
      </c>
      <c r="B470" s="13" t="s">
        <v>63</v>
      </c>
      <c r="C470" s="21"/>
      <c r="D470" s="21"/>
      <c r="E470" s="21"/>
      <c r="F470" s="21" t="s">
        <v>1113</v>
      </c>
      <c r="G470" s="21" t="s">
        <v>530</v>
      </c>
      <c r="H470" s="17" t="s">
        <v>1114</v>
      </c>
      <c r="I470" s="21" t="s">
        <v>822</v>
      </c>
      <c r="J470" s="13" t="s">
        <v>1095</v>
      </c>
      <c r="K470" s="19">
        <v>1078025</v>
      </c>
      <c r="L470" s="20"/>
      <c r="M470" s="20"/>
    </row>
    <row r="471" spans="1:13" x14ac:dyDescent="0.25">
      <c r="A471" s="12" t="s">
        <v>87</v>
      </c>
      <c r="B471" s="13" t="s">
        <v>123</v>
      </c>
      <c r="C471" s="21"/>
      <c r="D471" s="21"/>
      <c r="E471" s="21"/>
      <c r="F471" s="21" t="s">
        <v>1115</v>
      </c>
      <c r="G471" s="21" t="s">
        <v>530</v>
      </c>
      <c r="H471" s="17" t="s">
        <v>1114</v>
      </c>
      <c r="I471" s="21" t="s">
        <v>822</v>
      </c>
      <c r="J471" s="13" t="s">
        <v>1095</v>
      </c>
      <c r="K471" s="19">
        <v>631757.25</v>
      </c>
      <c r="L471" s="20"/>
      <c r="M471" s="20"/>
    </row>
    <row r="472" spans="1:13" x14ac:dyDescent="0.25">
      <c r="A472" s="12" t="s">
        <v>89</v>
      </c>
      <c r="B472" s="13" t="s">
        <v>65</v>
      </c>
      <c r="C472" s="21"/>
      <c r="D472" s="21"/>
      <c r="E472" s="21"/>
      <c r="F472" s="21" t="s">
        <v>1116</v>
      </c>
      <c r="G472" s="21" t="s">
        <v>530</v>
      </c>
      <c r="H472" s="17" t="s">
        <v>1114</v>
      </c>
      <c r="I472" s="21" t="s">
        <v>822</v>
      </c>
      <c r="J472" s="13" t="s">
        <v>1095</v>
      </c>
      <c r="K472" s="19">
        <v>99126.2</v>
      </c>
      <c r="L472" s="20"/>
      <c r="M472" s="20"/>
    </row>
    <row r="473" spans="1:13" x14ac:dyDescent="0.25">
      <c r="A473" s="12" t="s">
        <v>92</v>
      </c>
      <c r="B473" s="13" t="s">
        <v>461</v>
      </c>
      <c r="C473" s="21"/>
      <c r="D473" s="21"/>
      <c r="E473" s="21"/>
      <c r="F473" s="21" t="s">
        <v>1116</v>
      </c>
      <c r="G473" s="21" t="s">
        <v>530</v>
      </c>
      <c r="H473" s="17" t="s">
        <v>1114</v>
      </c>
      <c r="I473" s="21" t="s">
        <v>822</v>
      </c>
      <c r="J473" s="13" t="s">
        <v>1095</v>
      </c>
      <c r="K473" s="19">
        <v>7875</v>
      </c>
      <c r="L473" s="20"/>
      <c r="M473" s="20"/>
    </row>
    <row r="474" spans="1:13" x14ac:dyDescent="0.25">
      <c r="A474" s="12" t="s">
        <v>1117</v>
      </c>
      <c r="B474" s="13" t="s">
        <v>327</v>
      </c>
      <c r="C474" s="21"/>
      <c r="D474" s="21"/>
      <c r="E474" s="21"/>
      <c r="F474" s="21" t="s">
        <v>1118</v>
      </c>
      <c r="G474" s="21" t="s">
        <v>530</v>
      </c>
      <c r="H474" s="17" t="s">
        <v>1114</v>
      </c>
      <c r="I474" s="21" t="s">
        <v>822</v>
      </c>
      <c r="J474" s="13" t="s">
        <v>1095</v>
      </c>
      <c r="K474" s="19">
        <v>69120</v>
      </c>
      <c r="L474" s="20"/>
      <c r="M474" s="20"/>
    </row>
    <row r="475" spans="1:13" x14ac:dyDescent="0.25">
      <c r="A475" s="12" t="s">
        <v>94</v>
      </c>
      <c r="B475" s="13" t="s">
        <v>1119</v>
      </c>
      <c r="C475" s="21"/>
      <c r="D475" s="21"/>
      <c r="E475" s="21"/>
      <c r="F475" s="21"/>
      <c r="G475" s="21"/>
      <c r="H475" s="17"/>
      <c r="I475" s="21"/>
      <c r="J475" s="13"/>
      <c r="K475" s="19"/>
      <c r="L475" s="20"/>
      <c r="M475" s="20"/>
    </row>
    <row r="476" spans="1:13" ht="25.5" x14ac:dyDescent="0.25">
      <c r="A476" s="12" t="s">
        <v>98</v>
      </c>
      <c r="B476" s="26" t="s">
        <v>293</v>
      </c>
      <c r="C476" s="21" t="s">
        <v>1120</v>
      </c>
      <c r="D476" s="21"/>
      <c r="E476" s="21"/>
      <c r="F476" s="21" t="s">
        <v>1121</v>
      </c>
      <c r="G476" s="21" t="s">
        <v>1122</v>
      </c>
      <c r="H476" s="17" t="s">
        <v>869</v>
      </c>
      <c r="I476" s="21" t="s">
        <v>1123</v>
      </c>
      <c r="J476" s="13" t="s">
        <v>1124</v>
      </c>
      <c r="K476" s="19">
        <v>4611.25</v>
      </c>
      <c r="L476" s="20"/>
      <c r="M476" s="20"/>
    </row>
    <row r="477" spans="1:13" ht="25.5" x14ac:dyDescent="0.25">
      <c r="A477" s="12" t="s">
        <v>102</v>
      </c>
      <c r="B477" s="26" t="s">
        <v>1125</v>
      </c>
      <c r="C477" s="21" t="s">
        <v>1120</v>
      </c>
      <c r="D477" s="21"/>
      <c r="E477" s="21"/>
      <c r="F477" s="21" t="s">
        <v>1121</v>
      </c>
      <c r="G477" s="21" t="s">
        <v>1122</v>
      </c>
      <c r="H477" s="17" t="s">
        <v>869</v>
      </c>
      <c r="I477" s="21" t="s">
        <v>1123</v>
      </c>
      <c r="J477" s="13" t="s">
        <v>34</v>
      </c>
      <c r="K477" s="19">
        <v>1031.25</v>
      </c>
      <c r="L477" s="20"/>
      <c r="M477" s="20"/>
    </row>
    <row r="478" spans="1:13" ht="25.5" x14ac:dyDescent="0.25">
      <c r="A478" s="12" t="s">
        <v>105</v>
      </c>
      <c r="B478" s="26" t="s">
        <v>225</v>
      </c>
      <c r="C478" s="21" t="s">
        <v>1120</v>
      </c>
      <c r="D478" s="21"/>
      <c r="E478" s="21"/>
      <c r="F478" s="21" t="s">
        <v>1121</v>
      </c>
      <c r="G478" s="21" t="s">
        <v>1122</v>
      </c>
      <c r="H478" s="17" t="s">
        <v>869</v>
      </c>
      <c r="I478" s="21" t="s">
        <v>1123</v>
      </c>
      <c r="J478" s="13" t="s">
        <v>34</v>
      </c>
      <c r="K478" s="19">
        <v>1812.5</v>
      </c>
      <c r="L478" s="20"/>
      <c r="M478" s="20"/>
    </row>
    <row r="479" spans="1:13" ht="25.5" x14ac:dyDescent="0.25">
      <c r="A479" s="12" t="s">
        <v>1126</v>
      </c>
      <c r="B479" s="26" t="s">
        <v>60</v>
      </c>
      <c r="C479" s="21" t="s">
        <v>1120</v>
      </c>
      <c r="D479" s="21"/>
      <c r="E479" s="21"/>
      <c r="F479" s="21" t="s">
        <v>1121</v>
      </c>
      <c r="G479" s="21" t="s">
        <v>1122</v>
      </c>
      <c r="H479" s="17" t="s">
        <v>869</v>
      </c>
      <c r="I479" s="21" t="s">
        <v>1123</v>
      </c>
      <c r="J479" s="13" t="s">
        <v>34</v>
      </c>
      <c r="K479" s="19">
        <v>6817.5</v>
      </c>
      <c r="L479" s="20"/>
      <c r="M479" s="20"/>
    </row>
    <row r="480" spans="1:13" ht="25.5" x14ac:dyDescent="0.25">
      <c r="A480" s="12" t="s">
        <v>1127</v>
      </c>
      <c r="B480" s="26" t="s">
        <v>339</v>
      </c>
      <c r="C480" s="21" t="s">
        <v>1120</v>
      </c>
      <c r="D480" s="21"/>
      <c r="E480" s="21"/>
      <c r="F480" s="21" t="s">
        <v>1121</v>
      </c>
      <c r="G480" s="21" t="s">
        <v>1122</v>
      </c>
      <c r="H480" s="17" t="s">
        <v>869</v>
      </c>
      <c r="I480" s="21" t="s">
        <v>1123</v>
      </c>
      <c r="J480" s="13" t="s">
        <v>37</v>
      </c>
      <c r="K480" s="19">
        <v>118352.5</v>
      </c>
      <c r="L480" s="20"/>
      <c r="M480" s="20"/>
    </row>
    <row r="481" spans="1:17" ht="25.5" x14ac:dyDescent="0.25">
      <c r="A481" s="12" t="s">
        <v>1128</v>
      </c>
      <c r="B481" s="26" t="s">
        <v>240</v>
      </c>
      <c r="C481" s="21" t="s">
        <v>1120</v>
      </c>
      <c r="D481" s="21"/>
      <c r="E481" s="21"/>
      <c r="F481" s="21" t="s">
        <v>1121</v>
      </c>
      <c r="G481" s="21" t="s">
        <v>1122</v>
      </c>
      <c r="H481" s="17" t="s">
        <v>869</v>
      </c>
      <c r="I481" s="21" t="s">
        <v>1123</v>
      </c>
      <c r="J481" s="13" t="s">
        <v>1129</v>
      </c>
      <c r="K481" s="19">
        <v>28347.5</v>
      </c>
      <c r="L481" s="20"/>
      <c r="M481" s="20"/>
    </row>
    <row r="482" spans="1:17" ht="25.5" x14ac:dyDescent="0.25">
      <c r="A482" s="12" t="s">
        <v>1130</v>
      </c>
      <c r="B482" s="26" t="s">
        <v>1131</v>
      </c>
      <c r="C482" s="21" t="s">
        <v>1120</v>
      </c>
      <c r="D482" s="21"/>
      <c r="E482" s="21"/>
      <c r="F482" s="21" t="s">
        <v>1121</v>
      </c>
      <c r="G482" s="21" t="s">
        <v>1122</v>
      </c>
      <c r="H482" s="17" t="s">
        <v>869</v>
      </c>
      <c r="I482" s="21" t="s">
        <v>1123</v>
      </c>
      <c r="J482" s="13" t="s">
        <v>1129</v>
      </c>
      <c r="K482" s="19">
        <v>4918.75</v>
      </c>
      <c r="L482" s="20"/>
      <c r="M482" s="20"/>
    </row>
    <row r="483" spans="1:17" ht="25.5" x14ac:dyDescent="0.25">
      <c r="A483" s="12" t="s">
        <v>1132</v>
      </c>
      <c r="B483" s="26" t="s">
        <v>73</v>
      </c>
      <c r="C483" s="21" t="s">
        <v>1120</v>
      </c>
      <c r="D483" s="21"/>
      <c r="E483" s="21"/>
      <c r="F483" s="21" t="s">
        <v>1121</v>
      </c>
      <c r="G483" s="21" t="s">
        <v>1122</v>
      </c>
      <c r="H483" s="17" t="s">
        <v>869</v>
      </c>
      <c r="I483" s="21" t="s">
        <v>1123</v>
      </c>
      <c r="J483" s="13" t="s">
        <v>1133</v>
      </c>
      <c r="K483" s="19">
        <v>18787.5</v>
      </c>
      <c r="L483" s="20"/>
      <c r="M483" s="20"/>
    </row>
    <row r="484" spans="1:17" ht="25.5" x14ac:dyDescent="0.25">
      <c r="A484" s="12" t="s">
        <v>1134</v>
      </c>
      <c r="B484" s="26" t="s">
        <v>329</v>
      </c>
      <c r="C484" s="21" t="s">
        <v>1120</v>
      </c>
      <c r="D484" s="21"/>
      <c r="E484" s="21"/>
      <c r="F484" s="21" t="s">
        <v>1121</v>
      </c>
      <c r="G484" s="21" t="s">
        <v>1122</v>
      </c>
      <c r="H484" s="17" t="s">
        <v>869</v>
      </c>
      <c r="I484" s="21" t="s">
        <v>1123</v>
      </c>
      <c r="J484" s="13" t="s">
        <v>40</v>
      </c>
      <c r="K484" s="19">
        <v>1300</v>
      </c>
      <c r="L484" s="20"/>
      <c r="M484" s="20"/>
    </row>
    <row r="485" spans="1:17" ht="25.5" x14ac:dyDescent="0.25">
      <c r="A485" s="76" t="s">
        <v>1135</v>
      </c>
      <c r="B485" s="108" t="s">
        <v>289</v>
      </c>
      <c r="C485" s="78" t="s">
        <v>1120</v>
      </c>
      <c r="D485" s="78"/>
      <c r="E485" s="78"/>
      <c r="F485" s="78" t="s">
        <v>1121</v>
      </c>
      <c r="G485" s="78" t="s">
        <v>1122</v>
      </c>
      <c r="H485" s="80" t="s">
        <v>869</v>
      </c>
      <c r="I485" s="78" t="s">
        <v>1123</v>
      </c>
      <c r="J485" s="77" t="s">
        <v>40</v>
      </c>
      <c r="K485" s="81">
        <v>7575</v>
      </c>
      <c r="L485" s="82"/>
      <c r="M485" s="82"/>
    </row>
    <row r="486" spans="1:17" ht="25.5" x14ac:dyDescent="0.25">
      <c r="A486" s="84" t="s">
        <v>108</v>
      </c>
      <c r="B486" s="109" t="s">
        <v>1207</v>
      </c>
      <c r="C486" s="86"/>
      <c r="D486" s="86"/>
      <c r="E486" s="86"/>
      <c r="F486" s="86"/>
      <c r="G486" s="86"/>
      <c r="H486" s="88"/>
      <c r="I486" s="86"/>
      <c r="J486" s="85"/>
      <c r="K486" s="89"/>
      <c r="L486" s="90"/>
      <c r="M486" s="90"/>
    </row>
    <row r="487" spans="1:17" s="107" customFormat="1" ht="25.5" x14ac:dyDescent="0.25">
      <c r="A487" s="110" t="s">
        <v>111</v>
      </c>
      <c r="B487" s="109" t="s">
        <v>276</v>
      </c>
      <c r="C487" s="111" t="s">
        <v>1192</v>
      </c>
      <c r="D487" s="112"/>
      <c r="E487" s="112"/>
      <c r="F487" s="113" t="s">
        <v>1193</v>
      </c>
      <c r="G487" s="114">
        <v>43332</v>
      </c>
      <c r="H487" s="115" t="s">
        <v>1201</v>
      </c>
      <c r="I487" s="116" t="s">
        <v>1202</v>
      </c>
      <c r="J487" s="117" t="s">
        <v>1194</v>
      </c>
      <c r="K487" s="118">
        <v>1656.25</v>
      </c>
      <c r="L487" s="119"/>
      <c r="M487" s="120"/>
      <c r="N487" s="105"/>
      <c r="O487" s="105"/>
      <c r="P487" s="105"/>
      <c r="Q487" s="106"/>
    </row>
    <row r="488" spans="1:17" s="107" customFormat="1" ht="25.5" x14ac:dyDescent="0.25">
      <c r="A488" s="110" t="s">
        <v>114</v>
      </c>
      <c r="B488" s="109" t="s">
        <v>379</v>
      </c>
      <c r="C488" s="111" t="s">
        <v>1192</v>
      </c>
      <c r="D488" s="112"/>
      <c r="E488" s="112"/>
      <c r="F488" s="113" t="s">
        <v>1193</v>
      </c>
      <c r="G488" s="114">
        <v>43332</v>
      </c>
      <c r="H488" s="115" t="s">
        <v>1201</v>
      </c>
      <c r="I488" s="116" t="s">
        <v>1202</v>
      </c>
      <c r="J488" s="117" t="s">
        <v>1195</v>
      </c>
      <c r="K488" s="118">
        <v>67118.720000000001</v>
      </c>
      <c r="L488" s="119"/>
      <c r="M488" s="120"/>
      <c r="N488" s="105"/>
      <c r="O488" s="105"/>
      <c r="P488" s="105"/>
      <c r="Q488" s="106"/>
    </row>
    <row r="489" spans="1:17" s="107" customFormat="1" ht="25.5" x14ac:dyDescent="0.25">
      <c r="A489" s="110" t="s">
        <v>1208</v>
      </c>
      <c r="B489" s="109" t="s">
        <v>383</v>
      </c>
      <c r="C489" s="111" t="s">
        <v>1192</v>
      </c>
      <c r="D489" s="112"/>
      <c r="E489" s="112"/>
      <c r="F489" s="113" t="s">
        <v>1193</v>
      </c>
      <c r="G489" s="114">
        <v>43332</v>
      </c>
      <c r="H489" s="115" t="s">
        <v>1201</v>
      </c>
      <c r="I489" s="116" t="s">
        <v>1202</v>
      </c>
      <c r="J489" s="117" t="s">
        <v>1195</v>
      </c>
      <c r="K489" s="118">
        <v>7220</v>
      </c>
      <c r="L489" s="119"/>
      <c r="M489" s="120"/>
      <c r="N489" s="105"/>
      <c r="O489" s="105"/>
      <c r="P489" s="105"/>
      <c r="Q489" s="106"/>
    </row>
    <row r="490" spans="1:17" s="107" customFormat="1" ht="25.5" x14ac:dyDescent="0.25">
      <c r="A490" s="110" t="s">
        <v>1209</v>
      </c>
      <c r="B490" s="109" t="s">
        <v>373</v>
      </c>
      <c r="C490" s="111" t="s">
        <v>1192</v>
      </c>
      <c r="D490" s="112"/>
      <c r="E490" s="112"/>
      <c r="F490" s="113" t="s">
        <v>1193</v>
      </c>
      <c r="G490" s="114">
        <v>43332</v>
      </c>
      <c r="H490" s="115" t="s">
        <v>1201</v>
      </c>
      <c r="I490" s="116" t="s">
        <v>1202</v>
      </c>
      <c r="J490" s="117" t="s">
        <v>1195</v>
      </c>
      <c r="K490" s="118">
        <v>45881.25</v>
      </c>
      <c r="L490" s="119"/>
      <c r="M490" s="120"/>
      <c r="N490" s="105"/>
      <c r="O490" s="105"/>
      <c r="P490" s="105"/>
      <c r="Q490" s="106"/>
    </row>
    <row r="491" spans="1:17" s="107" customFormat="1" ht="25.5" x14ac:dyDescent="0.25">
      <c r="A491" s="110" t="s">
        <v>1210</v>
      </c>
      <c r="B491" s="109" t="s">
        <v>252</v>
      </c>
      <c r="C491" s="111" t="s">
        <v>1192</v>
      </c>
      <c r="D491" s="112"/>
      <c r="E491" s="112"/>
      <c r="F491" s="113" t="s">
        <v>1193</v>
      </c>
      <c r="G491" s="114">
        <v>43335</v>
      </c>
      <c r="H491" s="115" t="s">
        <v>1201</v>
      </c>
      <c r="I491" s="116" t="s">
        <v>1203</v>
      </c>
      <c r="J491" s="117" t="s">
        <v>37</v>
      </c>
      <c r="K491" s="118">
        <v>47092.5</v>
      </c>
      <c r="L491" s="119"/>
      <c r="M491" s="120"/>
      <c r="N491" s="105"/>
      <c r="O491" s="105"/>
      <c r="P491" s="105"/>
      <c r="Q491" s="106"/>
    </row>
    <row r="492" spans="1:17" s="107" customFormat="1" ht="25.5" x14ac:dyDescent="0.25">
      <c r="A492" s="110" t="s">
        <v>1211</v>
      </c>
      <c r="B492" s="109" t="s">
        <v>341</v>
      </c>
      <c r="C492" s="111" t="s">
        <v>1192</v>
      </c>
      <c r="D492" s="112"/>
      <c r="E492" s="112"/>
      <c r="F492" s="113" t="s">
        <v>1193</v>
      </c>
      <c r="G492" s="114">
        <v>43335</v>
      </c>
      <c r="H492" s="115" t="s">
        <v>1201</v>
      </c>
      <c r="I492" s="116" t="s">
        <v>1203</v>
      </c>
      <c r="J492" s="117" t="s">
        <v>37</v>
      </c>
      <c r="K492" s="118">
        <v>44710.71</v>
      </c>
      <c r="L492" s="119"/>
      <c r="M492" s="120"/>
      <c r="N492" s="105"/>
      <c r="O492" s="105"/>
      <c r="P492" s="105"/>
      <c r="Q492" s="106"/>
    </row>
    <row r="493" spans="1:17" s="107" customFormat="1" ht="25.5" x14ac:dyDescent="0.25">
      <c r="A493" s="110" t="s">
        <v>1212</v>
      </c>
      <c r="B493" s="109" t="s">
        <v>262</v>
      </c>
      <c r="C493" s="111" t="s">
        <v>1192</v>
      </c>
      <c r="D493" s="112"/>
      <c r="E493" s="112"/>
      <c r="F493" s="113" t="s">
        <v>1193</v>
      </c>
      <c r="G493" s="114">
        <v>43335</v>
      </c>
      <c r="H493" s="115" t="s">
        <v>1201</v>
      </c>
      <c r="I493" s="116" t="s">
        <v>1203</v>
      </c>
      <c r="J493" s="117" t="s">
        <v>37</v>
      </c>
      <c r="K493" s="118">
        <v>175466.4</v>
      </c>
      <c r="L493" s="119"/>
      <c r="M493" s="120"/>
      <c r="N493" s="105"/>
      <c r="O493" s="105"/>
      <c r="P493" s="105"/>
      <c r="Q493" s="106"/>
    </row>
    <row r="494" spans="1:17" s="107" customFormat="1" ht="25.5" x14ac:dyDescent="0.25">
      <c r="A494" s="110" t="s">
        <v>1213</v>
      </c>
      <c r="B494" s="109" t="s">
        <v>268</v>
      </c>
      <c r="C494" s="111" t="s">
        <v>1192</v>
      </c>
      <c r="D494" s="112"/>
      <c r="E494" s="112"/>
      <c r="F494" s="113" t="s">
        <v>1193</v>
      </c>
      <c r="G494" s="114">
        <v>43335</v>
      </c>
      <c r="H494" s="115" t="s">
        <v>1201</v>
      </c>
      <c r="I494" s="116" t="s">
        <v>1203</v>
      </c>
      <c r="J494" s="117" t="s">
        <v>37</v>
      </c>
      <c r="K494" s="118">
        <v>6063.75</v>
      </c>
      <c r="L494" s="119"/>
      <c r="M494" s="120"/>
      <c r="N494" s="105"/>
      <c r="O494" s="105"/>
      <c r="P494" s="105"/>
      <c r="Q494" s="106"/>
    </row>
    <row r="495" spans="1:17" s="107" customFormat="1" ht="25.5" x14ac:dyDescent="0.25">
      <c r="A495" s="110" t="s">
        <v>1214</v>
      </c>
      <c r="B495" s="109" t="s">
        <v>351</v>
      </c>
      <c r="C495" s="111" t="s">
        <v>1192</v>
      </c>
      <c r="D495" s="112"/>
      <c r="E495" s="112"/>
      <c r="F495" s="113" t="s">
        <v>1193</v>
      </c>
      <c r="G495" s="114">
        <v>43335</v>
      </c>
      <c r="H495" s="115" t="s">
        <v>1201</v>
      </c>
      <c r="I495" s="116" t="s">
        <v>1203</v>
      </c>
      <c r="J495" s="117" t="s">
        <v>37</v>
      </c>
      <c r="K495" s="118">
        <v>1771.25</v>
      </c>
      <c r="L495" s="119"/>
      <c r="M495" s="120"/>
      <c r="N495" s="105"/>
      <c r="O495" s="105"/>
      <c r="P495" s="105"/>
      <c r="Q495" s="106"/>
    </row>
    <row r="496" spans="1:17" s="107" customFormat="1" ht="25.5" x14ac:dyDescent="0.25">
      <c r="A496" s="110" t="s">
        <v>1215</v>
      </c>
      <c r="B496" s="109" t="s">
        <v>231</v>
      </c>
      <c r="C496" s="111" t="s">
        <v>1192</v>
      </c>
      <c r="D496" s="112"/>
      <c r="E496" s="112"/>
      <c r="F496" s="113" t="s">
        <v>1193</v>
      </c>
      <c r="G496" s="114">
        <v>43335</v>
      </c>
      <c r="H496" s="115" t="s">
        <v>1201</v>
      </c>
      <c r="I496" s="116" t="s">
        <v>1203</v>
      </c>
      <c r="J496" s="117" t="s">
        <v>37</v>
      </c>
      <c r="K496" s="118">
        <v>74986.8</v>
      </c>
      <c r="L496" s="119"/>
      <c r="M496" s="120"/>
      <c r="N496" s="105"/>
      <c r="O496" s="105"/>
      <c r="P496" s="105"/>
      <c r="Q496" s="106"/>
    </row>
    <row r="497" spans="1:17" s="107" customFormat="1" ht="25.5" x14ac:dyDescent="0.25">
      <c r="A497" s="110" t="s">
        <v>1216</v>
      </c>
      <c r="B497" s="109" t="s">
        <v>311</v>
      </c>
      <c r="C497" s="111" t="s">
        <v>1192</v>
      </c>
      <c r="D497" s="112"/>
      <c r="E497" s="112"/>
      <c r="F497" s="113" t="s">
        <v>1193</v>
      </c>
      <c r="G497" s="114">
        <v>43335</v>
      </c>
      <c r="H497" s="115" t="s">
        <v>1201</v>
      </c>
      <c r="I497" s="116" t="s">
        <v>1203</v>
      </c>
      <c r="J497" s="117" t="s">
        <v>37</v>
      </c>
      <c r="K497" s="118">
        <v>8750</v>
      </c>
      <c r="L497" s="119"/>
      <c r="M497" s="120"/>
      <c r="N497" s="105"/>
      <c r="O497" s="105"/>
      <c r="P497" s="105"/>
      <c r="Q497" s="106"/>
    </row>
    <row r="498" spans="1:17" s="107" customFormat="1" ht="25.5" x14ac:dyDescent="0.25">
      <c r="A498" s="110" t="s">
        <v>1217</v>
      </c>
      <c r="B498" s="109" t="s">
        <v>280</v>
      </c>
      <c r="C498" s="111" t="s">
        <v>1192</v>
      </c>
      <c r="D498" s="112"/>
      <c r="E498" s="112"/>
      <c r="F498" s="113" t="s">
        <v>1193</v>
      </c>
      <c r="G498" s="114">
        <v>43333</v>
      </c>
      <c r="H498" s="115" t="s">
        <v>1201</v>
      </c>
      <c r="I498" s="116" t="s">
        <v>1204</v>
      </c>
      <c r="J498" s="117" t="s">
        <v>1196</v>
      </c>
      <c r="K498" s="118">
        <v>5000</v>
      </c>
      <c r="L498" s="119"/>
      <c r="M498" s="120"/>
      <c r="N498" s="105"/>
      <c r="O498" s="105"/>
      <c r="P498" s="105"/>
      <c r="Q498" s="106"/>
    </row>
    <row r="499" spans="1:17" s="107" customFormat="1" ht="25.5" x14ac:dyDescent="0.25">
      <c r="A499" s="110" t="s">
        <v>1218</v>
      </c>
      <c r="B499" s="109" t="s">
        <v>63</v>
      </c>
      <c r="C499" s="111" t="s">
        <v>1192</v>
      </c>
      <c r="D499" s="112"/>
      <c r="E499" s="112"/>
      <c r="F499" s="113" t="s">
        <v>1193</v>
      </c>
      <c r="G499" s="114">
        <v>43335</v>
      </c>
      <c r="H499" s="115" t="s">
        <v>1201</v>
      </c>
      <c r="I499" s="116" t="s">
        <v>1202</v>
      </c>
      <c r="J499" s="117" t="s">
        <v>1197</v>
      </c>
      <c r="K499" s="118">
        <v>21865.5</v>
      </c>
      <c r="L499" s="119"/>
      <c r="M499" s="120"/>
      <c r="N499" s="105"/>
      <c r="O499" s="105"/>
      <c r="P499" s="105"/>
      <c r="Q499" s="106"/>
    </row>
    <row r="500" spans="1:17" s="107" customFormat="1" ht="25.5" x14ac:dyDescent="0.25">
      <c r="A500" s="110" t="s">
        <v>1219</v>
      </c>
      <c r="B500" s="109" t="s">
        <v>123</v>
      </c>
      <c r="C500" s="111" t="s">
        <v>1192</v>
      </c>
      <c r="D500" s="112"/>
      <c r="E500" s="112"/>
      <c r="F500" s="113" t="s">
        <v>1193</v>
      </c>
      <c r="G500" s="114">
        <v>43335</v>
      </c>
      <c r="H500" s="115" t="s">
        <v>1201</v>
      </c>
      <c r="I500" s="116" t="s">
        <v>1202</v>
      </c>
      <c r="J500" s="117" t="s">
        <v>1197</v>
      </c>
      <c r="K500" s="118">
        <v>8588</v>
      </c>
      <c r="L500" s="119"/>
      <c r="M500" s="120"/>
      <c r="N500" s="105"/>
      <c r="O500" s="105"/>
      <c r="P500" s="105"/>
      <c r="Q500" s="106"/>
    </row>
    <row r="501" spans="1:17" s="107" customFormat="1" ht="25.5" x14ac:dyDescent="0.25">
      <c r="A501" s="110" t="s">
        <v>1220</v>
      </c>
      <c r="B501" s="109" t="s">
        <v>65</v>
      </c>
      <c r="C501" s="111" t="s">
        <v>1192</v>
      </c>
      <c r="D501" s="112"/>
      <c r="E501" s="112"/>
      <c r="F501" s="113" t="s">
        <v>1193</v>
      </c>
      <c r="G501" s="114">
        <v>43335</v>
      </c>
      <c r="H501" s="115" t="s">
        <v>1201</v>
      </c>
      <c r="I501" s="116" t="s">
        <v>1202</v>
      </c>
      <c r="J501" s="117" t="s">
        <v>1197</v>
      </c>
      <c r="K501" s="118">
        <v>2171.88</v>
      </c>
      <c r="L501" s="119"/>
      <c r="M501" s="120"/>
      <c r="N501" s="105"/>
      <c r="O501" s="105"/>
      <c r="P501" s="105"/>
      <c r="Q501" s="106"/>
    </row>
    <row r="502" spans="1:17" s="107" customFormat="1" ht="25.5" x14ac:dyDescent="0.25">
      <c r="A502" s="110" t="s">
        <v>1221</v>
      </c>
      <c r="B502" s="109" t="s">
        <v>69</v>
      </c>
      <c r="C502" s="111" t="s">
        <v>1192</v>
      </c>
      <c r="D502" s="112"/>
      <c r="E502" s="112"/>
      <c r="F502" s="113" t="s">
        <v>1193</v>
      </c>
      <c r="G502" s="114">
        <v>43335</v>
      </c>
      <c r="H502" s="115" t="s">
        <v>1201</v>
      </c>
      <c r="I502" s="116" t="s">
        <v>1202</v>
      </c>
      <c r="J502" s="117" t="s">
        <v>1197</v>
      </c>
      <c r="K502" s="118">
        <v>27221.25</v>
      </c>
      <c r="L502" s="119"/>
      <c r="M502" s="120"/>
      <c r="N502" s="105"/>
      <c r="O502" s="105"/>
      <c r="P502" s="105"/>
      <c r="Q502" s="106"/>
    </row>
    <row r="503" spans="1:17" s="107" customFormat="1" ht="25.5" x14ac:dyDescent="0.25">
      <c r="A503" s="110" t="s">
        <v>1222</v>
      </c>
      <c r="B503" s="109" t="s">
        <v>73</v>
      </c>
      <c r="C503" s="111" t="s">
        <v>1192</v>
      </c>
      <c r="D503" s="112"/>
      <c r="E503" s="112"/>
      <c r="F503" s="113" t="s">
        <v>1193</v>
      </c>
      <c r="G503" s="114">
        <v>43335</v>
      </c>
      <c r="H503" s="115" t="s">
        <v>1201</v>
      </c>
      <c r="I503" s="116" t="s">
        <v>1202</v>
      </c>
      <c r="J503" s="117" t="s">
        <v>1197</v>
      </c>
      <c r="K503" s="118">
        <v>2899.58</v>
      </c>
      <c r="L503" s="119"/>
      <c r="M503" s="120"/>
      <c r="N503" s="105"/>
      <c r="O503" s="105"/>
      <c r="P503" s="105"/>
      <c r="Q503" s="106"/>
    </row>
    <row r="504" spans="1:17" s="107" customFormat="1" ht="25.5" x14ac:dyDescent="0.25">
      <c r="A504" s="110" t="s">
        <v>1223</v>
      </c>
      <c r="B504" s="109" t="s">
        <v>76</v>
      </c>
      <c r="C504" s="111" t="s">
        <v>1192</v>
      </c>
      <c r="D504" s="112"/>
      <c r="E504" s="112"/>
      <c r="F504" s="113" t="s">
        <v>1193</v>
      </c>
      <c r="G504" s="114">
        <v>43335</v>
      </c>
      <c r="H504" s="115" t="s">
        <v>1201</v>
      </c>
      <c r="I504" s="116" t="s">
        <v>1202</v>
      </c>
      <c r="J504" s="117" t="s">
        <v>1197</v>
      </c>
      <c r="K504" s="118">
        <v>6741.25</v>
      </c>
      <c r="L504" s="119"/>
      <c r="M504" s="120"/>
      <c r="N504" s="105"/>
      <c r="O504" s="105"/>
      <c r="P504" s="105"/>
      <c r="Q504" s="106"/>
    </row>
    <row r="505" spans="1:17" s="107" customFormat="1" ht="25.5" x14ac:dyDescent="0.25">
      <c r="A505" s="110" t="s">
        <v>1224</v>
      </c>
      <c r="B505" s="109" t="s">
        <v>333</v>
      </c>
      <c r="C505" s="111" t="s">
        <v>1192</v>
      </c>
      <c r="D505" s="112"/>
      <c r="E505" s="112"/>
      <c r="F505" s="113" t="s">
        <v>1193</v>
      </c>
      <c r="G505" s="114">
        <v>43335</v>
      </c>
      <c r="H505" s="115" t="s">
        <v>1201</v>
      </c>
      <c r="I505" s="116" t="s">
        <v>1202</v>
      </c>
      <c r="J505" s="117" t="s">
        <v>1197</v>
      </c>
      <c r="K505" s="118">
        <v>4294</v>
      </c>
      <c r="L505" s="119"/>
      <c r="M505" s="120"/>
      <c r="N505" s="105"/>
      <c r="O505" s="105"/>
      <c r="P505" s="105"/>
      <c r="Q505" s="106"/>
    </row>
    <row r="506" spans="1:17" s="107" customFormat="1" ht="25.5" x14ac:dyDescent="0.25">
      <c r="A506" s="110" t="s">
        <v>1225</v>
      </c>
      <c r="B506" s="109" t="s">
        <v>240</v>
      </c>
      <c r="C506" s="111" t="s">
        <v>1192</v>
      </c>
      <c r="D506" s="112"/>
      <c r="E506" s="112"/>
      <c r="F506" s="113" t="s">
        <v>1193</v>
      </c>
      <c r="G506" s="114">
        <v>43335</v>
      </c>
      <c r="H506" s="115" t="s">
        <v>1201</v>
      </c>
      <c r="I506" s="116" t="s">
        <v>1202</v>
      </c>
      <c r="J506" s="117" t="s">
        <v>1197</v>
      </c>
      <c r="K506" s="118">
        <v>4000</v>
      </c>
      <c r="L506" s="119"/>
      <c r="M506" s="120"/>
      <c r="N506" s="105"/>
      <c r="O506" s="105"/>
      <c r="P506" s="105"/>
      <c r="Q506" s="106"/>
    </row>
    <row r="507" spans="1:17" s="107" customFormat="1" ht="25.5" x14ac:dyDescent="0.25">
      <c r="A507" s="110" t="s">
        <v>1226</v>
      </c>
      <c r="B507" s="109" t="s">
        <v>258</v>
      </c>
      <c r="C507" s="111" t="s">
        <v>1192</v>
      </c>
      <c r="D507" s="112"/>
      <c r="E507" s="112"/>
      <c r="F507" s="113" t="s">
        <v>1193</v>
      </c>
      <c r="G507" s="114">
        <v>43335</v>
      </c>
      <c r="H507" s="115" t="s">
        <v>1201</v>
      </c>
      <c r="I507" s="116" t="s">
        <v>1202</v>
      </c>
      <c r="J507" s="117" t="s">
        <v>1197</v>
      </c>
      <c r="K507" s="118">
        <v>2090.5</v>
      </c>
      <c r="L507" s="119"/>
      <c r="M507" s="120"/>
      <c r="N507" s="105"/>
      <c r="O507" s="105"/>
      <c r="P507" s="105"/>
      <c r="Q507" s="106"/>
    </row>
    <row r="508" spans="1:17" s="107" customFormat="1" ht="25.5" x14ac:dyDescent="0.25">
      <c r="A508" s="110" t="s">
        <v>1227</v>
      </c>
      <c r="B508" s="109" t="s">
        <v>359</v>
      </c>
      <c r="C508" s="111" t="s">
        <v>1192</v>
      </c>
      <c r="D508" s="112"/>
      <c r="E508" s="112"/>
      <c r="F508" s="113" t="s">
        <v>1193</v>
      </c>
      <c r="G508" s="114">
        <v>43335</v>
      </c>
      <c r="H508" s="115" t="s">
        <v>1201</v>
      </c>
      <c r="I508" s="116" t="s">
        <v>1202</v>
      </c>
      <c r="J508" s="117" t="s">
        <v>1197</v>
      </c>
      <c r="K508" s="118">
        <v>11002.21</v>
      </c>
      <c r="L508" s="119"/>
      <c r="M508" s="120"/>
      <c r="N508" s="105"/>
      <c r="O508" s="105"/>
      <c r="P508" s="105"/>
      <c r="Q508" s="106"/>
    </row>
    <row r="509" spans="1:17" s="107" customFormat="1" ht="25.5" x14ac:dyDescent="0.25">
      <c r="A509" s="110" t="s">
        <v>1228</v>
      </c>
      <c r="B509" s="109" t="s">
        <v>337</v>
      </c>
      <c r="C509" s="111" t="s">
        <v>1192</v>
      </c>
      <c r="D509" s="112"/>
      <c r="E509" s="112"/>
      <c r="F509" s="113" t="s">
        <v>1193</v>
      </c>
      <c r="G509" s="114">
        <v>43336</v>
      </c>
      <c r="H509" s="115" t="s">
        <v>1201</v>
      </c>
      <c r="I509" s="116" t="s">
        <v>1205</v>
      </c>
      <c r="J509" s="117" t="s">
        <v>1198</v>
      </c>
      <c r="K509" s="118">
        <v>25899.599999999999</v>
      </c>
      <c r="L509" s="119"/>
      <c r="M509" s="120"/>
      <c r="N509" s="105"/>
      <c r="O509" s="105"/>
      <c r="P509" s="105"/>
      <c r="Q509" s="106"/>
    </row>
    <row r="510" spans="1:17" s="107" customFormat="1" ht="25.5" x14ac:dyDescent="0.25">
      <c r="A510" s="110" t="s">
        <v>1229</v>
      </c>
      <c r="B510" s="109" t="s">
        <v>365</v>
      </c>
      <c r="C510" s="111" t="s">
        <v>1192</v>
      </c>
      <c r="D510" s="112"/>
      <c r="E510" s="112"/>
      <c r="F510" s="113" t="s">
        <v>1193</v>
      </c>
      <c r="G510" s="114">
        <v>43336</v>
      </c>
      <c r="H510" s="115" t="s">
        <v>1201</v>
      </c>
      <c r="I510" s="116" t="s">
        <v>1205</v>
      </c>
      <c r="J510" s="117" t="s">
        <v>1198</v>
      </c>
      <c r="K510" s="118">
        <v>14901</v>
      </c>
      <c r="L510" s="119"/>
      <c r="M510" s="120"/>
      <c r="N510" s="105"/>
      <c r="O510" s="105"/>
      <c r="P510" s="105"/>
      <c r="Q510" s="106"/>
    </row>
    <row r="511" spans="1:17" s="107" customFormat="1" ht="25.5" x14ac:dyDescent="0.25">
      <c r="A511" s="110" t="s">
        <v>1230</v>
      </c>
      <c r="B511" s="109" t="s">
        <v>233</v>
      </c>
      <c r="C511" s="111" t="s">
        <v>1192</v>
      </c>
      <c r="D511" s="112"/>
      <c r="E511" s="112"/>
      <c r="F511" s="113" t="s">
        <v>1193</v>
      </c>
      <c r="G511" s="114">
        <v>43336</v>
      </c>
      <c r="H511" s="115" t="s">
        <v>1201</v>
      </c>
      <c r="I511" s="116" t="s">
        <v>1205</v>
      </c>
      <c r="J511" s="117" t="s">
        <v>1198</v>
      </c>
      <c r="K511" s="118">
        <v>21875</v>
      </c>
      <c r="L511" s="119"/>
      <c r="M511" s="120"/>
      <c r="N511" s="105"/>
      <c r="O511" s="105"/>
      <c r="P511" s="105"/>
      <c r="Q511" s="106"/>
    </row>
    <row r="512" spans="1:17" s="107" customFormat="1" ht="25.5" x14ac:dyDescent="0.25">
      <c r="A512" s="110" t="s">
        <v>1231</v>
      </c>
      <c r="B512" s="109" t="s">
        <v>282</v>
      </c>
      <c r="C512" s="111" t="s">
        <v>1192</v>
      </c>
      <c r="D512" s="112"/>
      <c r="E512" s="112"/>
      <c r="F512" s="113" t="s">
        <v>1193</v>
      </c>
      <c r="G512" s="114">
        <v>43332</v>
      </c>
      <c r="H512" s="115" t="s">
        <v>1201</v>
      </c>
      <c r="I512" s="116" t="s">
        <v>1202</v>
      </c>
      <c r="J512" s="117" t="s">
        <v>1199</v>
      </c>
      <c r="K512" s="118">
        <v>96237.5</v>
      </c>
      <c r="L512" s="119"/>
      <c r="M512" s="120"/>
      <c r="N512" s="105"/>
      <c r="O512" s="105"/>
      <c r="P512" s="105"/>
      <c r="Q512" s="106"/>
    </row>
    <row r="513" spans="1:17" s="107" customFormat="1" ht="25.5" x14ac:dyDescent="0.25">
      <c r="A513" s="110" t="s">
        <v>1232</v>
      </c>
      <c r="B513" s="109" t="s">
        <v>369</v>
      </c>
      <c r="C513" s="111" t="s">
        <v>1192</v>
      </c>
      <c r="D513" s="112"/>
      <c r="E513" s="112"/>
      <c r="F513" s="113" t="s">
        <v>1193</v>
      </c>
      <c r="G513" s="114">
        <v>43339</v>
      </c>
      <c r="H513" s="115" t="s">
        <v>1201</v>
      </c>
      <c r="I513" s="116" t="s">
        <v>1206</v>
      </c>
      <c r="J513" s="117" t="s">
        <v>1200</v>
      </c>
      <c r="K513" s="118">
        <v>34175</v>
      </c>
      <c r="L513" s="119"/>
      <c r="M513" s="120"/>
      <c r="N513" s="105"/>
      <c r="O513" s="105"/>
      <c r="P513" s="105"/>
      <c r="Q513" s="106"/>
    </row>
    <row r="514" spans="1:17" s="107" customFormat="1" ht="25.5" x14ac:dyDescent="0.25">
      <c r="A514" s="110" t="s">
        <v>1233</v>
      </c>
      <c r="B514" s="109" t="s">
        <v>315</v>
      </c>
      <c r="C514" s="111" t="s">
        <v>1192</v>
      </c>
      <c r="D514" s="112"/>
      <c r="E514" s="112"/>
      <c r="F514" s="113" t="s">
        <v>1193</v>
      </c>
      <c r="G514" s="114">
        <v>43339</v>
      </c>
      <c r="H514" s="115" t="s">
        <v>1201</v>
      </c>
      <c r="I514" s="116" t="s">
        <v>1206</v>
      </c>
      <c r="J514" s="117" t="s">
        <v>1200</v>
      </c>
      <c r="K514" s="118">
        <v>35700</v>
      </c>
      <c r="L514" s="119"/>
      <c r="M514" s="120"/>
      <c r="N514" s="105"/>
      <c r="O514" s="105"/>
      <c r="P514" s="105"/>
      <c r="Q514" s="106"/>
    </row>
  </sheetData>
  <mergeCells count="14">
    <mergeCell ref="A394:K394"/>
    <mergeCell ref="A395:K395"/>
    <mergeCell ref="A396:K396"/>
    <mergeCell ref="A387:K387"/>
    <mergeCell ref="A386:K386"/>
    <mergeCell ref="A385:K385"/>
    <mergeCell ref="A367:K367"/>
    <mergeCell ref="A366:K366"/>
    <mergeCell ref="A1:K1"/>
    <mergeCell ref="A2:K2"/>
    <mergeCell ref="A365:K365"/>
    <mergeCell ref="A4:K4"/>
    <mergeCell ref="A5:K5"/>
    <mergeCell ref="A6:K6"/>
  </mergeCells>
  <pageMargins left="0.7" right="0.7" top="0.75" bottom="0.75" header="0.3" footer="0.3"/>
  <pageSetup paperSize="9" scale="43"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List1</vt:lpstr>
      <vt:lpstr>List1!Podrucje_ispisa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2020-07-09T10:33:59Z</dcterms:modified>
</cp:coreProperties>
</file>