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_dubravka\Documents\Excel1\KBO 2022\FP 23-25\FP 2023-2025\1.rebalans 2023\ZA OBRAZLOŽENJE 1.REBALANSA 2023\"/>
    </mc:Choice>
  </mc:AlternateContent>
  <xr:revisionPtr revIDLastSave="0" documentId="13_ncr:1_{AB211DA1-C6B8-4D02-BFC5-C511F029CCBF}" xr6:coauthVersionLast="36" xr6:coauthVersionMax="36" xr10:uidLastSave="{00000000-0000-0000-0000-000000000000}"/>
  <bookViews>
    <workbookView xWindow="0" yWindow="0" windowWidth="28800" windowHeight="11325" activeTab="4" xr2:uid="{790B91C3-6ADD-4117-B0F8-921A0D2C3383}"/>
  </bookViews>
  <sheets>
    <sheet name="I Opći dio-" sheetId="1" r:id="rId1"/>
    <sheet name="A1 - Prihodi " sheetId="2" r:id="rId2"/>
    <sheet name="A2 - Rashodi" sheetId="3" r:id="rId3"/>
    <sheet name="A3 - Rashodi - izvori" sheetId="4" r:id="rId4"/>
    <sheet name="A4- Rashodi - funkcijska" sheetId="5" r:id="rId5"/>
  </sheets>
  <definedNames>
    <definedName name="_xlnm.Print_Titles" localSheetId="2">'A2 - Rashodi'!$5:$5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5" l="1"/>
  <c r="D8" i="5"/>
  <c r="D7" i="5" s="1"/>
  <c r="D6" i="5" s="1"/>
  <c r="C20" i="4"/>
  <c r="C19" i="4" s="1"/>
  <c r="C18" i="4"/>
  <c r="C16" i="4"/>
  <c r="C15" i="4"/>
  <c r="C14" i="4" s="1"/>
  <c r="C13" i="4"/>
  <c r="C11" i="4"/>
  <c r="C10" i="4" s="1"/>
  <c r="C9" i="4"/>
  <c r="C7" i="4" s="1"/>
  <c r="C8" i="4"/>
  <c r="D8" i="4"/>
  <c r="F41" i="3"/>
  <c r="F40" i="3"/>
  <c r="G40" i="3"/>
  <c r="E40" i="3"/>
  <c r="G32" i="3"/>
  <c r="G34" i="3"/>
  <c r="G31" i="3"/>
  <c r="F35" i="3"/>
  <c r="E31" i="3"/>
  <c r="G28" i="3"/>
  <c r="G14" i="3"/>
  <c r="B7" i="5"/>
  <c r="B6" i="5"/>
  <c r="C8" i="5"/>
  <c r="C7" i="5" s="1"/>
  <c r="C6" i="5" s="1"/>
  <c r="D19" i="4"/>
  <c r="C17" i="4"/>
  <c r="D17" i="4"/>
  <c r="D14" i="4"/>
  <c r="C12" i="4"/>
  <c r="D12" i="4"/>
  <c r="D10" i="4"/>
  <c r="D7" i="4"/>
  <c r="B19" i="4"/>
  <c r="B17" i="4"/>
  <c r="B14" i="4"/>
  <c r="B12" i="4"/>
  <c r="B10" i="4"/>
  <c r="B7" i="4"/>
  <c r="F43" i="3"/>
  <c r="F44" i="3"/>
  <c r="F45" i="3"/>
  <c r="F42" i="3"/>
  <c r="F33" i="3"/>
  <c r="F34" i="3"/>
  <c r="F36" i="3"/>
  <c r="F37" i="3"/>
  <c r="F38" i="3"/>
  <c r="F39" i="3"/>
  <c r="F32" i="3"/>
  <c r="F30" i="3"/>
  <c r="F28" i="3" s="1"/>
  <c r="F29" i="3"/>
  <c r="F26" i="3"/>
  <c r="F25" i="3"/>
  <c r="F23" i="3"/>
  <c r="F22" i="3"/>
  <c r="F20" i="3"/>
  <c r="F19" i="3"/>
  <c r="F13" i="3"/>
  <c r="F14" i="3"/>
  <c r="F15" i="3"/>
  <c r="F16" i="3"/>
  <c r="F17" i="3"/>
  <c r="F12" i="3"/>
  <c r="F9" i="3"/>
  <c r="F10" i="3"/>
  <c r="F8" i="3"/>
  <c r="G24" i="3"/>
  <c r="G21" i="3"/>
  <c r="G18" i="3"/>
  <c r="G11" i="3"/>
  <c r="G7" i="3"/>
  <c r="E28" i="3"/>
  <c r="E24" i="3"/>
  <c r="E21" i="3"/>
  <c r="E18" i="3"/>
  <c r="E11" i="3"/>
  <c r="E7" i="3"/>
  <c r="F31" i="3" l="1"/>
  <c r="F24" i="3"/>
  <c r="F21" i="3"/>
  <c r="F18" i="3"/>
  <c r="F11" i="3"/>
  <c r="F7" i="3"/>
  <c r="D6" i="4"/>
  <c r="C6" i="4"/>
  <c r="B6" i="4"/>
  <c r="G27" i="3"/>
  <c r="G6" i="3"/>
  <c r="E27" i="3"/>
  <c r="E46" i="3" s="1"/>
  <c r="E6" i="3"/>
  <c r="F31" i="2"/>
  <c r="G31" i="2"/>
  <c r="E31" i="2"/>
  <c r="F30" i="2"/>
  <c r="F29" i="2"/>
  <c r="G20" i="2"/>
  <c r="F20" i="2" s="1"/>
  <c r="G26" i="2"/>
  <c r="G25" i="2"/>
  <c r="G23" i="2"/>
  <c r="G19" i="2"/>
  <c r="G8" i="2" s="1"/>
  <c r="G28" i="2" s="1"/>
  <c r="G16" i="2"/>
  <c r="G14" i="2"/>
  <c r="G12" i="2"/>
  <c r="G9" i="2"/>
  <c r="F27" i="2"/>
  <c r="F24" i="2"/>
  <c r="F23" i="2"/>
  <c r="F21" i="2"/>
  <c r="F22" i="2"/>
  <c r="F18" i="2"/>
  <c r="F17" i="2"/>
  <c r="F15" i="2"/>
  <c r="F14" i="2" s="1"/>
  <c r="F13" i="2"/>
  <c r="F12" i="2" s="1"/>
  <c r="F11" i="2"/>
  <c r="F10" i="2"/>
  <c r="E8" i="2"/>
  <c r="E9" i="2"/>
  <c r="E12" i="2"/>
  <c r="E14" i="2"/>
  <c r="E16" i="2"/>
  <c r="E19" i="2"/>
  <c r="E23" i="2"/>
  <c r="E25" i="2"/>
  <c r="E26" i="2"/>
  <c r="F26" i="2"/>
  <c r="F25" i="2" s="1"/>
  <c r="E28" i="2"/>
  <c r="D10" i="1"/>
  <c r="D12" i="1" s="1"/>
  <c r="D16" i="1" s="1"/>
  <c r="C25" i="1"/>
  <c r="C24" i="1"/>
  <c r="D15" i="1"/>
  <c r="C14" i="1"/>
  <c r="C13" i="1"/>
  <c r="C11" i="1"/>
  <c r="C15" i="1"/>
  <c r="G46" i="3" l="1"/>
  <c r="F27" i="3"/>
  <c r="F6" i="3"/>
  <c r="F19" i="2"/>
  <c r="F9" i="2"/>
  <c r="F16" i="2"/>
  <c r="C10" i="1"/>
  <c r="C12" i="1" s="1"/>
  <c r="C16" i="1" s="1"/>
  <c r="C29" i="1" s="1"/>
  <c r="G48" i="3" l="1"/>
  <c r="D21" i="4"/>
  <c r="F46" i="3"/>
  <c r="F8" i="2"/>
  <c r="F28" i="2" s="1"/>
</calcChain>
</file>

<file path=xl/sharedStrings.xml><?xml version="1.0" encoding="utf-8"?>
<sst xmlns="http://schemas.openxmlformats.org/spreadsheetml/2006/main" count="131" uniqueCount="77">
  <si>
    <t>I. OPĆI DIO</t>
  </si>
  <si>
    <t>A) SAŽETAK RAČUNA PRIHODA I RASHODA</t>
  </si>
  <si>
    <t>Plan za 2023.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</si>
  <si>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</si>
  <si>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</si>
  <si>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</si>
  <si>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</si>
  <si>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</si>
  <si>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</si>
  <si>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</si>
  <si>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</si>
  <si>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</si>
  <si>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</si>
  <si>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</si>
  <si>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</si>
  <si>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</si>
  <si>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</si>
  <si>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</si>
  <si>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</si>
  <si>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</si>
  <si>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</si>
  <si>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</si>
  <si>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</si>
  <si>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</si>
  <si>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</si>
  <si>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Ostale pomoći</t>
  </si>
  <si>
    <t>Europski fond za regionalni razvoj EFRR</t>
  </si>
  <si>
    <t>Prihodi od imovine</t>
  </si>
  <si>
    <t>Vlastiti prihodi</t>
  </si>
  <si>
    <t>Prihodi od upravnih i administrativnih pristojbi, pristojbi po posebnim propisima i naknada</t>
  </si>
  <si>
    <t>Ostali prihodi za posebne namjene</t>
  </si>
  <si>
    <t xml:space="preserve"> Prihodi od prodaje proizvoda i robe te pruženih usluga i prihodi od donacija</t>
  </si>
  <si>
    <t>Donacije</t>
  </si>
  <si>
    <t>Prihodi iz nadležnog proračuna i od HZZO-a temeljem ugovornih obveza</t>
  </si>
  <si>
    <t>Opći prihodi i primici</t>
  </si>
  <si>
    <t>Sredstva učešća za pomoći</t>
  </si>
  <si>
    <t>Kazne, upravne mjere i ostali prihodi</t>
  </si>
  <si>
    <t>Prihodi od prodaje nefinancijske imovine</t>
  </si>
  <si>
    <t>Prihodi od prodaje proizvedene dugotrajne imovine</t>
  </si>
  <si>
    <t>Prihodi od prodaje ili zamjene nefinancijske imovine i naknade s naslova osiguranja</t>
  </si>
  <si>
    <t>Sveukupno</t>
  </si>
  <si>
    <t>A. 2. RASHODI POSLOVANJA I RASHODI ZA NABAVU NEFINANCIJSKE IMOVINE</t>
  </si>
  <si>
    <t>Naziv rashoda</t>
  </si>
  <si>
    <t>Rashodi poslovanja</t>
  </si>
  <si>
    <t>Rashodi za zaposlene</t>
  </si>
  <si>
    <t>Materijalni rashodi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</si>
  <si>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</si>
  <si>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</si>
  <si>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</si>
  <si>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</si>
  <si>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</si>
  <si>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</si>
  <si>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</si>
  <si>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</si>
  <si>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</si>
  <si>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</si>
  <si>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</si>
  <si>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</si>
  <si>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</si>
  <si>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</si>
  <si>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</si>
  <si>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</si>
  <si>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43 Ostali prihodi za posebne namjene</t>
  </si>
  <si>
    <t>5 Pomoći</t>
  </si>
  <si>
    <t xml:space="preserve"> 52 Ostale pomoći</t>
  </si>
  <si>
    <t>56 Europski fond za regionalni razvoj EFRR</t>
  </si>
  <si>
    <t>6 Donacije</t>
  </si>
  <si>
    <t>61 Donacije</t>
  </si>
  <si>
    <t>7 Prihodi od prodaje ili zamjene nefinancijske imovine i naknade s naslova osiguranja</t>
  </si>
  <si>
    <t>71 Prihodi od prodaje ili zamjene nefinancijske imovine i naknade s naslova osiguranja</t>
  </si>
  <si>
    <t>A. 4. RASHODI PREMA FUNKCIJSKOJ KLASIFIKACIJI</t>
  </si>
  <si>
    <t>07 Zdravstvo</t>
  </si>
  <si>
    <t>073 Bolničke službe</t>
  </si>
  <si>
    <t>Povećanje / smanjenje</t>
  </si>
  <si>
    <t>Novi plan 2023.</t>
  </si>
  <si>
    <t xml:space="preserve">Donos </t>
  </si>
  <si>
    <t>Odnos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</si>
</sst>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E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0" fillId="0" borderId="0" xfId="0" applyNumberFormat="1"/>
    <xf numFmtId="3" fontId="3" fillId="0" borderId="4" xfId="0" applyNumberFormat="1" applyFont="1" applyFill="1" applyBorder="1" applyAlignment="1">
      <alignment horizontal="right" vertical="center" wrapText="1"/>
    </xf>
    <xf numFmtId="3" fontId="11" fillId="2" borderId="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DBA52-F766-4939-BD90-C9E377105F9B}">
  <dimension ref="A3:D29"/>
  <sheetViews>
    <sheetView topLeftCell="A13" workbookViewId="0">
      <selection activeCell="B35" sqref="B35"/>
    </sheetView>
  </sheetViews>
  <sheetFormatPr defaultRowHeight="15" x14ac:dyDescent="0.25"/>
  <cols>
    <col min="1" max="1" width="29.85546875" customWidth="1"/>
    <col min="2" max="2" width="18.42578125" customWidth="1"/>
    <col min="3" max="3" width="19" customWidth="1"/>
    <col min="4" max="4" width="21.85546875" customWidth="1"/>
  </cols>
  <sheetData>
    <row r="3" spans="1:4" ht="15.75" x14ac:dyDescent="0.25">
      <c r="A3" s="47"/>
      <c r="B3" s="47"/>
      <c r="C3" s="47"/>
      <c r="D3" s="47"/>
    </row>
    <row r="4" spans="1:4" ht="15.75" customHeight="1" x14ac:dyDescent="0.25">
      <c r="A4" s="47" t="s">
        <v>0</v>
      </c>
      <c r="B4" s="47"/>
      <c r="C4" s="47"/>
      <c r="D4" s="47"/>
    </row>
    <row r="5" spans="1:4" x14ac:dyDescent="0.25">
      <c r="A5" s="1"/>
      <c r="B5" s="1"/>
      <c r="C5" s="1"/>
      <c r="D5" s="1"/>
    </row>
    <row r="6" spans="1:4" ht="16.5" customHeight="1" x14ac:dyDescent="0.25">
      <c r="A6" s="47" t="s">
        <v>1</v>
      </c>
      <c r="B6" s="47"/>
      <c r="C6" s="47"/>
      <c r="D6" s="47"/>
    </row>
    <row r="7" spans="1:4" ht="15.75" thickBot="1" x14ac:dyDescent="0.3">
      <c r="A7" s="2"/>
      <c r="B7" s="3"/>
      <c r="C7" s="3"/>
      <c r="D7" s="4"/>
    </row>
    <row r="8" spans="1:4" x14ac:dyDescent="0.25">
      <c r="A8" s="48"/>
      <c r="B8" s="50" t="s">
        <v>2</v>
      </c>
      <c r="C8" s="50" t="s">
        <v>73</v>
      </c>
      <c r="D8" s="50" t="s">
        <v>74</v>
      </c>
    </row>
    <row r="9" spans="1:4" ht="23.25" customHeight="1" thickBot="1" x14ac:dyDescent="0.3">
      <c r="A9" s="49"/>
      <c r="B9" s="51"/>
      <c r="C9" s="51"/>
      <c r="D9" s="51"/>
    </row>
    <row r="10" spans="1:4" ht="15.75" thickBot="1" x14ac:dyDescent="0.3">
      <c r="A10" s="5" t="s">
        <v>3</v>
      </c>
      <c r="B10" s="6">
        <v>161312576</v>
      </c>
      <c r="C10" s="7">
        <f>+D10-B10</f>
        <v>8345110</v>
      </c>
      <c r="D10" s="7">
        <f>169957953-2796683+2500000-3584</f>
        <v>169657686</v>
      </c>
    </row>
    <row r="11" spans="1:4" ht="35.25" customHeight="1" thickBot="1" x14ac:dyDescent="0.3">
      <c r="A11" s="5" t="s">
        <v>4</v>
      </c>
      <c r="B11" s="6">
        <v>3584</v>
      </c>
      <c r="C11" s="7">
        <f>+D11-B11</f>
        <v>0</v>
      </c>
      <c r="D11" s="7">
        <v>3584</v>
      </c>
    </row>
    <row r="12" spans="1:4" ht="21.75" customHeight="1" thickBot="1" x14ac:dyDescent="0.3">
      <c r="A12" s="8" t="s">
        <v>5</v>
      </c>
      <c r="B12" s="9">
        <v>161316160</v>
      </c>
      <c r="C12" s="10">
        <f>+C11+C10</f>
        <v>8345110</v>
      </c>
      <c r="D12" s="10">
        <f>+D11+D10</f>
        <v>169661270</v>
      </c>
    </row>
    <row r="13" spans="1:4" ht="24" customHeight="1" thickBot="1" x14ac:dyDescent="0.3">
      <c r="A13" s="5" t="s">
        <v>6</v>
      </c>
      <c r="B13" s="6">
        <v>145016643</v>
      </c>
      <c r="C13" s="7">
        <f>+D13-B13</f>
        <v>3216813</v>
      </c>
      <c r="D13" s="7">
        <v>148233456</v>
      </c>
    </row>
    <row r="14" spans="1:4" ht="31.5" customHeight="1" thickBot="1" x14ac:dyDescent="0.3">
      <c r="A14" s="5" t="s">
        <v>7</v>
      </c>
      <c r="B14" s="6">
        <v>16299517</v>
      </c>
      <c r="C14" s="7">
        <f>+D14-B14</f>
        <v>7241074</v>
      </c>
      <c r="D14" s="7">
        <v>23540591</v>
      </c>
    </row>
    <row r="15" spans="1:4" ht="25.5" customHeight="1" thickBot="1" x14ac:dyDescent="0.3">
      <c r="A15" s="8" t="s">
        <v>8</v>
      </c>
      <c r="B15" s="9">
        <v>161316160</v>
      </c>
      <c r="C15" s="10">
        <f>+C14+C13</f>
        <v>10457887</v>
      </c>
      <c r="D15" s="10">
        <f>+D14+D13</f>
        <v>171774047</v>
      </c>
    </row>
    <row r="16" spans="1:4" ht="27.75" customHeight="1" thickBot="1" x14ac:dyDescent="0.3">
      <c r="A16" s="8" t="s">
        <v>9</v>
      </c>
      <c r="B16" s="11">
        <v>0</v>
      </c>
      <c r="C16" s="10">
        <f>+C12-C15</f>
        <v>-2112777</v>
      </c>
      <c r="D16" s="10">
        <f>+D12-D15</f>
        <v>-2112777</v>
      </c>
    </row>
    <row r="17" spans="1:4" x14ac:dyDescent="0.25">
      <c r="A17" s="1"/>
    </row>
    <row r="18" spans="1:4" ht="15.75" customHeight="1" x14ac:dyDescent="0.25">
      <c r="A18" s="47" t="s">
        <v>10</v>
      </c>
      <c r="B18" s="47"/>
      <c r="C18" s="47"/>
      <c r="D18" s="47"/>
    </row>
    <row r="19" spans="1:4" ht="15.75" thickBot="1" x14ac:dyDescent="0.3">
      <c r="A19" s="1"/>
    </row>
    <row r="20" spans="1:4" x14ac:dyDescent="0.25">
      <c r="A20" s="52"/>
      <c r="B20" s="50" t="s">
        <v>2</v>
      </c>
      <c r="C20" s="50" t="s">
        <v>73</v>
      </c>
      <c r="D20" s="50" t="s">
        <v>74</v>
      </c>
    </row>
    <row r="21" spans="1:4" ht="15.75" thickBot="1" x14ac:dyDescent="0.3">
      <c r="A21" s="53"/>
      <c r="B21" s="51"/>
      <c r="C21" s="51"/>
      <c r="D21" s="51"/>
    </row>
    <row r="22" spans="1:4" ht="34.5" customHeight="1" thickBot="1" x14ac:dyDescent="0.3">
      <c r="A22" s="5" t="s">
        <v>11</v>
      </c>
      <c r="B22" s="13">
        <v>0</v>
      </c>
      <c r="C22" s="14">
        <v>0</v>
      </c>
      <c r="D22" s="14">
        <v>0</v>
      </c>
    </row>
    <row r="23" spans="1:4" ht="33" customHeight="1" thickBot="1" x14ac:dyDescent="0.3">
      <c r="A23" s="5" t="s">
        <v>12</v>
      </c>
      <c r="B23" s="13">
        <v>0</v>
      </c>
      <c r="C23" s="14">
        <v>0</v>
      </c>
      <c r="D23" s="14">
        <v>0</v>
      </c>
    </row>
    <row r="24" spans="1:4" ht="36" customHeight="1" thickBot="1" x14ac:dyDescent="0.3">
      <c r="A24" s="15" t="s">
        <v>13</v>
      </c>
      <c r="B24" s="16">
        <v>92906</v>
      </c>
      <c r="C24" s="16">
        <f>+D24-B24</f>
        <v>2112777</v>
      </c>
      <c r="D24" s="17">
        <v>2205683</v>
      </c>
    </row>
    <row r="25" spans="1:4" ht="32.25" customHeight="1" thickBot="1" x14ac:dyDescent="0.3">
      <c r="A25" s="15" t="s">
        <v>14</v>
      </c>
      <c r="B25" s="16">
        <v>-92906</v>
      </c>
      <c r="C25" s="16">
        <f>+D25-B25</f>
        <v>0</v>
      </c>
      <c r="D25" s="17">
        <v>-92906</v>
      </c>
    </row>
    <row r="26" spans="1:4" ht="25.5" customHeight="1" thickBot="1" x14ac:dyDescent="0.3">
      <c r="A26" s="8" t="s">
        <v>15</v>
      </c>
      <c r="B26" s="11">
        <v>0</v>
      </c>
      <c r="C26" s="12">
        <v>0</v>
      </c>
      <c r="D26" s="12">
        <v>0</v>
      </c>
    </row>
    <row r="27" spans="1:4" ht="35.25" customHeight="1" thickBot="1" x14ac:dyDescent="0.3">
      <c r="A27" s="5" t="s">
        <v>16</v>
      </c>
      <c r="B27" s="13">
        <v>0</v>
      </c>
      <c r="C27" s="14">
        <v>0</v>
      </c>
      <c r="D27" s="14">
        <v>0</v>
      </c>
    </row>
    <row r="29" spans="1:4" x14ac:dyDescent="0.25">
      <c r="C29" s="44">
        <f>+C24+C16</f>
        <v>0</v>
      </c>
    </row>
  </sheetData>
  <mergeCells count="12">
    <mergeCell ref="A20:A21"/>
    <mergeCell ref="B20:B21"/>
    <mergeCell ref="C8:C9"/>
    <mergeCell ref="D8:D9"/>
    <mergeCell ref="C20:C21"/>
    <mergeCell ref="D20:D21"/>
    <mergeCell ref="A18:D18"/>
    <mergeCell ref="A3:D3"/>
    <mergeCell ref="A4:D4"/>
    <mergeCell ref="A6:D6"/>
    <mergeCell ref="A8:A9"/>
    <mergeCell ref="B8:B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1170A-B965-4D16-81E0-973CBA05848E}">
  <dimension ref="A3:G31"/>
  <sheetViews>
    <sheetView topLeftCell="A16" workbookViewId="0">
      <selection activeCell="I14" sqref="I14"/>
    </sheetView>
  </sheetViews>
  <sheetFormatPr defaultRowHeight="15" x14ac:dyDescent="0.25"/>
  <cols>
    <col min="2" max="2" width="7.7109375" customWidth="1"/>
    <col min="3" max="3" width="9.140625" customWidth="1"/>
    <col min="4" max="4" width="23" customWidth="1"/>
    <col min="5" max="5" width="15.5703125" customWidth="1"/>
    <col min="6" max="6" width="13.85546875" customWidth="1"/>
    <col min="7" max="7" width="16.42578125" customWidth="1"/>
  </cols>
  <sheetData>
    <row r="3" spans="1:7" ht="15.75" customHeight="1" x14ac:dyDescent="0.25">
      <c r="A3" s="47" t="s">
        <v>17</v>
      </c>
      <c r="B3" s="47"/>
      <c r="C3" s="47"/>
      <c r="D3" s="47"/>
      <c r="E3" s="47"/>
      <c r="F3" s="47"/>
      <c r="G3" s="47"/>
    </row>
    <row r="4" spans="1:7" x14ac:dyDescent="0.25">
      <c r="A4" s="1"/>
      <c r="B4" s="1"/>
      <c r="C4" s="1"/>
      <c r="D4" s="1"/>
      <c r="E4" s="1"/>
      <c r="F4" s="1"/>
      <c r="G4" s="1"/>
    </row>
    <row r="5" spans="1:7" ht="31.5" customHeight="1" x14ac:dyDescent="0.25">
      <c r="A5" s="47" t="s">
        <v>18</v>
      </c>
      <c r="B5" s="47"/>
      <c r="C5" s="47"/>
      <c r="D5" s="47"/>
      <c r="E5" s="47"/>
      <c r="F5" s="47"/>
      <c r="G5" s="47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ht="30.75" customHeight="1" thickBot="1" x14ac:dyDescent="0.3">
      <c r="A7" s="42" t="s">
        <v>19</v>
      </c>
      <c r="B7" s="42" t="s">
        <v>20</v>
      </c>
      <c r="C7" s="42" t="s">
        <v>21</v>
      </c>
      <c r="D7" s="42" t="s">
        <v>22</v>
      </c>
      <c r="E7" s="43" t="s">
        <v>2</v>
      </c>
      <c r="F7" s="43" t="s">
        <v>73</v>
      </c>
      <c r="G7" s="43" t="s">
        <v>74</v>
      </c>
    </row>
    <row r="8" spans="1:7" ht="15.75" thickBot="1" x14ac:dyDescent="0.3">
      <c r="A8" s="19">
        <v>6</v>
      </c>
      <c r="B8" s="21"/>
      <c r="C8" s="21"/>
      <c r="D8" s="22" t="s">
        <v>23</v>
      </c>
      <c r="E8" s="23">
        <f>+E9+E12+E14+E16+E19+E23</f>
        <v>161312576</v>
      </c>
      <c r="F8" s="45">
        <f>+F9+F12+F14+F16+F19+F23</f>
        <v>8345110</v>
      </c>
      <c r="G8" s="45">
        <f>+G9+G12+G14+G16+G19+G23</f>
        <v>169657686</v>
      </c>
    </row>
    <row r="9" spans="1:7" ht="44.25" customHeight="1" thickBot="1" x14ac:dyDescent="0.3">
      <c r="A9" s="19"/>
      <c r="B9" s="20">
        <v>63</v>
      </c>
      <c r="C9" s="20"/>
      <c r="D9" s="24" t="s">
        <v>24</v>
      </c>
      <c r="E9" s="25">
        <f>+E10+E11</f>
        <v>7739393</v>
      </c>
      <c r="F9" s="25">
        <f>+F10+F11</f>
        <v>319894</v>
      </c>
      <c r="G9" s="25">
        <f>+G10+G11</f>
        <v>8059287</v>
      </c>
    </row>
    <row r="10" spans="1:7" ht="18.75" customHeight="1" thickBot="1" x14ac:dyDescent="0.3">
      <c r="A10" s="26"/>
      <c r="B10" s="27"/>
      <c r="C10" s="27">
        <v>52</v>
      </c>
      <c r="D10" s="28" t="s">
        <v>25</v>
      </c>
      <c r="E10" s="29">
        <v>261570</v>
      </c>
      <c r="F10" s="29">
        <f>+G10-E10</f>
        <v>0</v>
      </c>
      <c r="G10" s="29">
        <v>261570</v>
      </c>
    </row>
    <row r="11" spans="1:7" ht="36" customHeight="1" thickBot="1" x14ac:dyDescent="0.3">
      <c r="A11" s="26"/>
      <c r="B11" s="27"/>
      <c r="C11" s="27">
        <v>563</v>
      </c>
      <c r="D11" s="28" t="s">
        <v>26</v>
      </c>
      <c r="E11" s="29">
        <v>7477823</v>
      </c>
      <c r="F11" s="29">
        <f>+G11-E11</f>
        <v>319894</v>
      </c>
      <c r="G11" s="29">
        <v>7797717</v>
      </c>
    </row>
    <row r="12" spans="1:7" ht="20.25" customHeight="1" thickBot="1" x14ac:dyDescent="0.3">
      <c r="A12" s="18"/>
      <c r="B12" s="20">
        <v>64</v>
      </c>
      <c r="C12" s="27"/>
      <c r="D12" s="28" t="s">
        <v>27</v>
      </c>
      <c r="E12" s="25">
        <f>+E13</f>
        <v>8</v>
      </c>
      <c r="F12" s="25">
        <f>+F13</f>
        <v>0</v>
      </c>
      <c r="G12" s="25">
        <f>+G13</f>
        <v>8</v>
      </c>
    </row>
    <row r="13" spans="1:7" ht="17.25" customHeight="1" thickBot="1" x14ac:dyDescent="0.3">
      <c r="A13" s="26"/>
      <c r="B13" s="27"/>
      <c r="C13" s="27">
        <v>31</v>
      </c>
      <c r="D13" s="28" t="s">
        <v>28</v>
      </c>
      <c r="E13" s="29">
        <v>8</v>
      </c>
      <c r="F13" s="29">
        <f>+G13-E13</f>
        <v>0</v>
      </c>
      <c r="G13" s="29">
        <v>8</v>
      </c>
    </row>
    <row r="14" spans="1:7" ht="60" customHeight="1" thickBot="1" x14ac:dyDescent="0.3">
      <c r="A14" s="18"/>
      <c r="B14" s="20">
        <v>65</v>
      </c>
      <c r="C14" s="27"/>
      <c r="D14" s="28" t="s">
        <v>29</v>
      </c>
      <c r="E14" s="25">
        <f>+E15</f>
        <v>9327110</v>
      </c>
      <c r="F14" s="25">
        <f>+F15</f>
        <v>20000</v>
      </c>
      <c r="G14" s="25">
        <f>+G15</f>
        <v>9347110</v>
      </c>
    </row>
    <row r="15" spans="1:7" ht="30" customHeight="1" thickBot="1" x14ac:dyDescent="0.3">
      <c r="A15" s="26"/>
      <c r="B15" s="27"/>
      <c r="C15" s="27">
        <v>43</v>
      </c>
      <c r="D15" s="28" t="s">
        <v>30</v>
      </c>
      <c r="E15" s="29">
        <v>9327110</v>
      </c>
      <c r="F15" s="29">
        <f>+G15-E15</f>
        <v>20000</v>
      </c>
      <c r="G15" s="29">
        <v>9347110</v>
      </c>
    </row>
    <row r="16" spans="1:7" ht="54" customHeight="1" thickBot="1" x14ac:dyDescent="0.3">
      <c r="A16" s="18"/>
      <c r="B16" s="20">
        <v>66</v>
      </c>
      <c r="C16" s="27"/>
      <c r="D16" s="24" t="s">
        <v>31</v>
      </c>
      <c r="E16" s="25">
        <f>+E17+E18</f>
        <v>1638543</v>
      </c>
      <c r="F16" s="25">
        <f>+F17+F18</f>
        <v>2000</v>
      </c>
      <c r="G16" s="25">
        <f>+G17+G18</f>
        <v>1640543</v>
      </c>
    </row>
    <row r="17" spans="1:7" ht="16.5" customHeight="1" thickBot="1" x14ac:dyDescent="0.3">
      <c r="A17" s="26"/>
      <c r="B17" s="30"/>
      <c r="C17" s="27">
        <v>31</v>
      </c>
      <c r="D17" s="28" t="s">
        <v>28</v>
      </c>
      <c r="E17" s="29">
        <v>1401553</v>
      </c>
      <c r="F17" s="29">
        <f>+G17-E17</f>
        <v>0</v>
      </c>
      <c r="G17" s="29">
        <v>1401553</v>
      </c>
    </row>
    <row r="18" spans="1:7" ht="15.75" thickBot="1" x14ac:dyDescent="0.3">
      <c r="A18" s="26"/>
      <c r="B18" s="30"/>
      <c r="C18" s="27">
        <v>61</v>
      </c>
      <c r="D18" s="28" t="s">
        <v>32</v>
      </c>
      <c r="E18" s="29">
        <v>236990</v>
      </c>
      <c r="F18" s="29">
        <f>+G18-E18</f>
        <v>2000</v>
      </c>
      <c r="G18" s="29">
        <v>238990</v>
      </c>
    </row>
    <row r="19" spans="1:7" ht="42.75" customHeight="1" thickBot="1" x14ac:dyDescent="0.3">
      <c r="A19" s="18"/>
      <c r="B19" s="20">
        <v>67</v>
      </c>
      <c r="C19" s="27"/>
      <c r="D19" s="24" t="s">
        <v>33</v>
      </c>
      <c r="E19" s="25">
        <f>+E20+E21+E22</f>
        <v>142559742</v>
      </c>
      <c r="F19" s="25">
        <f>+F20+F21+F22</f>
        <v>8003216</v>
      </c>
      <c r="G19" s="25">
        <f>+G20+G21+G22</f>
        <v>150562958</v>
      </c>
    </row>
    <row r="20" spans="1:7" ht="25.5" customHeight="1" thickBot="1" x14ac:dyDescent="0.3">
      <c r="A20" s="26"/>
      <c r="B20" s="30"/>
      <c r="C20" s="27">
        <v>11</v>
      </c>
      <c r="D20" s="28" t="s">
        <v>34</v>
      </c>
      <c r="E20" s="29">
        <v>6864404</v>
      </c>
      <c r="F20" s="29">
        <f>+G20-E20</f>
        <v>4099909</v>
      </c>
      <c r="G20" s="29">
        <f>11260996+2500000-2796683</f>
        <v>10964313</v>
      </c>
    </row>
    <row r="21" spans="1:7" ht="20.25" customHeight="1" thickBot="1" x14ac:dyDescent="0.3">
      <c r="A21" s="26"/>
      <c r="B21" s="30"/>
      <c r="C21" s="27">
        <v>12</v>
      </c>
      <c r="D21" s="28" t="s">
        <v>35</v>
      </c>
      <c r="E21" s="29">
        <v>933838</v>
      </c>
      <c r="F21" s="29">
        <f t="shared" ref="F21:F22" si="0">+G21-E21</f>
        <v>1023824</v>
      </c>
      <c r="G21" s="29">
        <v>1957662</v>
      </c>
    </row>
    <row r="22" spans="1:7" ht="30" customHeight="1" thickBot="1" x14ac:dyDescent="0.3">
      <c r="A22" s="26"/>
      <c r="B22" s="30"/>
      <c r="C22" s="27">
        <v>43</v>
      </c>
      <c r="D22" s="28" t="s">
        <v>30</v>
      </c>
      <c r="E22" s="29">
        <v>134761500</v>
      </c>
      <c r="F22" s="29">
        <f t="shared" si="0"/>
        <v>2879483</v>
      </c>
      <c r="G22" s="29">
        <v>137640983</v>
      </c>
    </row>
    <row r="23" spans="1:7" ht="28.5" customHeight="1" thickBot="1" x14ac:dyDescent="0.3">
      <c r="A23" s="18"/>
      <c r="B23" s="20">
        <v>68</v>
      </c>
      <c r="C23" s="27"/>
      <c r="D23" s="24" t="s">
        <v>36</v>
      </c>
      <c r="E23" s="25">
        <f>+E24</f>
        <v>47780</v>
      </c>
      <c r="F23" s="25">
        <f>+F24</f>
        <v>0</v>
      </c>
      <c r="G23" s="25">
        <f>+G24</f>
        <v>47780</v>
      </c>
    </row>
    <row r="24" spans="1:7" ht="30.75" customHeight="1" thickBot="1" x14ac:dyDescent="0.3">
      <c r="A24" s="26"/>
      <c r="B24" s="30"/>
      <c r="C24" s="27">
        <v>43</v>
      </c>
      <c r="D24" s="28" t="s">
        <v>30</v>
      </c>
      <c r="E24" s="29">
        <v>47780</v>
      </c>
      <c r="F24" s="29">
        <f>+G24-E24</f>
        <v>0</v>
      </c>
      <c r="G24" s="29">
        <v>47780</v>
      </c>
    </row>
    <row r="25" spans="1:7" ht="30" customHeight="1" thickBot="1" x14ac:dyDescent="0.3">
      <c r="A25" s="19">
        <v>7</v>
      </c>
      <c r="B25" s="21"/>
      <c r="C25" s="21"/>
      <c r="D25" s="22" t="s">
        <v>37</v>
      </c>
      <c r="E25" s="23">
        <f t="shared" ref="E25:G26" si="1">+E26</f>
        <v>3584</v>
      </c>
      <c r="F25" s="23">
        <f t="shared" si="1"/>
        <v>0</v>
      </c>
      <c r="G25" s="23">
        <f t="shared" si="1"/>
        <v>3584</v>
      </c>
    </row>
    <row r="26" spans="1:7" ht="44.25" customHeight="1" thickBot="1" x14ac:dyDescent="0.3">
      <c r="A26" s="18"/>
      <c r="B26" s="20">
        <v>72</v>
      </c>
      <c r="C26" s="27"/>
      <c r="D26" s="24" t="s">
        <v>38</v>
      </c>
      <c r="E26" s="25">
        <f t="shared" si="1"/>
        <v>3584</v>
      </c>
      <c r="F26" s="25">
        <f t="shared" si="1"/>
        <v>0</v>
      </c>
      <c r="G26" s="25">
        <f t="shared" si="1"/>
        <v>3584</v>
      </c>
    </row>
    <row r="27" spans="1:7" ht="60" customHeight="1" thickBot="1" x14ac:dyDescent="0.3">
      <c r="A27" s="26"/>
      <c r="B27" s="27"/>
      <c r="C27" s="27">
        <v>71</v>
      </c>
      <c r="D27" s="28" t="s">
        <v>39</v>
      </c>
      <c r="E27" s="29">
        <v>3584</v>
      </c>
      <c r="F27" s="29">
        <f>+G27-E27</f>
        <v>0</v>
      </c>
      <c r="G27" s="29">
        <v>3584</v>
      </c>
    </row>
    <row r="28" spans="1:7" ht="15.75" thickBot="1" x14ac:dyDescent="0.3">
      <c r="A28" s="31"/>
      <c r="B28" s="32"/>
      <c r="C28" s="33"/>
      <c r="D28" s="34" t="s">
        <v>40</v>
      </c>
      <c r="E28" s="25">
        <f>+E25+E8</f>
        <v>161316160</v>
      </c>
      <c r="F28" s="25">
        <f>+F25+F8</f>
        <v>8345110</v>
      </c>
      <c r="G28" s="25">
        <f>+G25+G8</f>
        <v>169661270</v>
      </c>
    </row>
    <row r="29" spans="1:7" x14ac:dyDescent="0.25">
      <c r="D29" t="s">
        <v>75</v>
      </c>
      <c r="E29" s="44">
        <v>92906</v>
      </c>
      <c r="F29" s="44">
        <f>+G29-E29</f>
        <v>2112777</v>
      </c>
      <c r="G29" s="44">
        <v>2205683</v>
      </c>
    </row>
    <row r="30" spans="1:7" x14ac:dyDescent="0.25">
      <c r="D30" t="s">
        <v>76</v>
      </c>
      <c r="E30" s="44">
        <v>-92906</v>
      </c>
      <c r="F30" s="44">
        <f>+G30-E30</f>
        <v>0</v>
      </c>
      <c r="G30" s="44">
        <v>-92906</v>
      </c>
    </row>
    <row r="31" spans="1:7" x14ac:dyDescent="0.25">
      <c r="E31" s="44">
        <f>+E28+E29+E30</f>
        <v>161316160</v>
      </c>
      <c r="F31" s="44">
        <f t="shared" ref="F31:G31" si="2">+F28+F29+F30</f>
        <v>10457887</v>
      </c>
      <c r="G31" s="44">
        <f t="shared" si="2"/>
        <v>171774047</v>
      </c>
    </row>
  </sheetData>
  <mergeCells count="2">
    <mergeCell ref="A3:G3"/>
    <mergeCell ref="A5:G5"/>
  </mergeCells>
  <pageMargins left="0.31496062992125984" right="0.31496062992125984" top="0.15748031496062992" bottom="0.15748031496062992" header="0.11811023622047245" footer="0.11811023622047245"/>
  <pageSetup paperSize="9" orientation="portrait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13D6F-370E-4191-9E6D-138FA8E49363}">
  <dimension ref="A3:I48"/>
  <sheetViews>
    <sheetView topLeftCell="A37" workbookViewId="0">
      <selection activeCell="F60" sqref="F60"/>
    </sheetView>
  </sheetViews>
  <sheetFormatPr defaultRowHeight="15" x14ac:dyDescent="0.25"/>
  <cols>
    <col min="3" max="3" width="6.85546875" customWidth="1"/>
    <col min="4" max="4" width="24.7109375" customWidth="1"/>
    <col min="5" max="5" width="13" customWidth="1"/>
    <col min="6" max="6" width="13.5703125" customWidth="1"/>
    <col min="7" max="7" width="14.28515625" customWidth="1"/>
    <col min="8" max="8" width="10.7109375" bestFit="1" customWidth="1"/>
  </cols>
  <sheetData>
    <row r="3" spans="1:9" ht="31.5" customHeight="1" x14ac:dyDescent="0.25">
      <c r="A3" s="47" t="s">
        <v>41</v>
      </c>
      <c r="B3" s="47"/>
      <c r="C3" s="47"/>
      <c r="D3" s="47"/>
      <c r="E3" s="47"/>
      <c r="F3" s="47"/>
      <c r="G3" s="47"/>
    </row>
    <row r="4" spans="1:9" ht="15.75" thickBot="1" x14ac:dyDescent="0.3">
      <c r="A4" s="1"/>
      <c r="B4" s="1"/>
      <c r="C4" s="1"/>
      <c r="D4" s="1"/>
      <c r="E4" s="1"/>
      <c r="F4" s="1"/>
      <c r="G4" s="1"/>
    </row>
    <row r="5" spans="1:9" ht="41.25" customHeight="1" thickBot="1" x14ac:dyDescent="0.3">
      <c r="A5" s="42" t="s">
        <v>19</v>
      </c>
      <c r="B5" s="42" t="s">
        <v>20</v>
      </c>
      <c r="C5" s="42" t="s">
        <v>21</v>
      </c>
      <c r="D5" s="42" t="s">
        <v>42</v>
      </c>
      <c r="E5" s="43" t="s">
        <v>2</v>
      </c>
      <c r="F5" s="43" t="s">
        <v>73</v>
      </c>
      <c r="G5" s="43" t="s">
        <v>74</v>
      </c>
    </row>
    <row r="6" spans="1:9" ht="15.75" thickBot="1" x14ac:dyDescent="0.3">
      <c r="A6" s="19">
        <v>3</v>
      </c>
      <c r="B6" s="21"/>
      <c r="C6" s="21"/>
      <c r="D6" s="22" t="s">
        <v>43</v>
      </c>
      <c r="E6" s="23">
        <f>+E7+E11+E18+E21+E24</f>
        <v>145016643</v>
      </c>
      <c r="F6" s="23">
        <f t="shared" ref="F6:G6" si="0">+F7+F11+F18+F21+F24</f>
        <v>3216813</v>
      </c>
      <c r="G6" s="23">
        <f t="shared" si="0"/>
        <v>148233456</v>
      </c>
    </row>
    <row r="7" spans="1:9" ht="21.75" customHeight="1" thickBot="1" x14ac:dyDescent="0.3">
      <c r="A7" s="19"/>
      <c r="B7" s="20">
        <v>31</v>
      </c>
      <c r="C7" s="20"/>
      <c r="D7" s="24" t="s">
        <v>44</v>
      </c>
      <c r="E7" s="25">
        <f>+E8+E9+E10</f>
        <v>76837139</v>
      </c>
      <c r="F7" s="25">
        <f t="shared" ref="F7:G7" si="1">+F8+F9+F10</f>
        <v>2771371</v>
      </c>
      <c r="G7" s="25">
        <f t="shared" si="1"/>
        <v>79608510</v>
      </c>
    </row>
    <row r="8" spans="1:9" ht="21" customHeight="1" thickBot="1" x14ac:dyDescent="0.3">
      <c r="A8" s="26"/>
      <c r="B8" s="27"/>
      <c r="C8" s="27">
        <v>31</v>
      </c>
      <c r="D8" s="28" t="s">
        <v>28</v>
      </c>
      <c r="E8" s="29">
        <v>268253</v>
      </c>
      <c r="F8" s="29">
        <f>+G8-E8</f>
        <v>0</v>
      </c>
      <c r="G8" s="29">
        <v>268253</v>
      </c>
    </row>
    <row r="9" spans="1:9" ht="31.5" customHeight="1" thickBot="1" x14ac:dyDescent="0.3">
      <c r="A9" s="26"/>
      <c r="B9" s="27"/>
      <c r="C9" s="27">
        <v>43</v>
      </c>
      <c r="D9" s="28" t="s">
        <v>30</v>
      </c>
      <c r="E9" s="29">
        <v>76346867</v>
      </c>
      <c r="F9" s="29">
        <f t="shared" ref="F9:F10" si="2">+G9-E9</f>
        <v>2771371</v>
      </c>
      <c r="G9" s="29">
        <v>79118238</v>
      </c>
      <c r="H9" s="46"/>
      <c r="I9" s="44"/>
    </row>
    <row r="10" spans="1:9" ht="17.25" customHeight="1" thickBot="1" x14ac:dyDescent="0.3">
      <c r="A10" s="26"/>
      <c r="B10" s="27"/>
      <c r="C10" s="27">
        <v>52</v>
      </c>
      <c r="D10" s="28" t="s">
        <v>25</v>
      </c>
      <c r="E10" s="29">
        <v>222019</v>
      </c>
      <c r="F10" s="29">
        <f t="shared" si="2"/>
        <v>0</v>
      </c>
      <c r="G10" s="29">
        <v>222019</v>
      </c>
    </row>
    <row r="11" spans="1:9" ht="18" customHeight="1" thickBot="1" x14ac:dyDescent="0.3">
      <c r="A11" s="18"/>
      <c r="B11" s="20">
        <v>32</v>
      </c>
      <c r="C11" s="27"/>
      <c r="D11" s="24" t="s">
        <v>45</v>
      </c>
      <c r="E11" s="25">
        <f>+E12+E13+E14+E15+E16+E17</f>
        <v>67892242</v>
      </c>
      <c r="F11" s="25">
        <f t="shared" ref="F11:G11" si="3">+F12+F13+F14+F15+F16+F17</f>
        <v>168548</v>
      </c>
      <c r="G11" s="25">
        <f t="shared" si="3"/>
        <v>68060790</v>
      </c>
    </row>
    <row r="12" spans="1:9" ht="27.75" customHeight="1" thickBot="1" x14ac:dyDescent="0.3">
      <c r="A12" s="26"/>
      <c r="B12" s="27"/>
      <c r="C12" s="27">
        <v>12</v>
      </c>
      <c r="D12" s="28" t="s">
        <v>35</v>
      </c>
      <c r="E12" s="35">
        <v>1569</v>
      </c>
      <c r="F12" s="35">
        <f>+G12-E12</f>
        <v>-104</v>
      </c>
      <c r="G12" s="29">
        <v>1465</v>
      </c>
    </row>
    <row r="13" spans="1:9" ht="15.75" customHeight="1" thickBot="1" x14ac:dyDescent="0.3">
      <c r="A13" s="26"/>
      <c r="B13" s="27"/>
      <c r="C13" s="27">
        <v>31</v>
      </c>
      <c r="D13" s="28" t="s">
        <v>28</v>
      </c>
      <c r="E13" s="35">
        <v>143949</v>
      </c>
      <c r="F13" s="35">
        <f t="shared" ref="F13:F17" si="4">+G13-E13</f>
        <v>63000</v>
      </c>
      <c r="G13" s="29">
        <v>206949</v>
      </c>
    </row>
    <row r="14" spans="1:9" ht="34.5" customHeight="1" thickBot="1" x14ac:dyDescent="0.3">
      <c r="A14" s="26"/>
      <c r="B14" s="30"/>
      <c r="C14" s="27">
        <v>43</v>
      </c>
      <c r="D14" s="28" t="s">
        <v>30</v>
      </c>
      <c r="E14" s="35">
        <v>67685276</v>
      </c>
      <c r="F14" s="35">
        <f t="shared" si="4"/>
        <v>103223</v>
      </c>
      <c r="G14" s="29">
        <f>1756+67786743</f>
        <v>67788499</v>
      </c>
    </row>
    <row r="15" spans="1:9" ht="21" customHeight="1" thickBot="1" x14ac:dyDescent="0.3">
      <c r="A15" s="26"/>
      <c r="B15" s="30"/>
      <c r="C15" s="27">
        <v>52</v>
      </c>
      <c r="D15" s="28" t="s">
        <v>25</v>
      </c>
      <c r="E15" s="35">
        <v>7698</v>
      </c>
      <c r="F15" s="35">
        <f t="shared" si="4"/>
        <v>0</v>
      </c>
      <c r="G15" s="29">
        <v>7698</v>
      </c>
    </row>
    <row r="16" spans="1:9" ht="36" customHeight="1" thickBot="1" x14ac:dyDescent="0.3">
      <c r="A16" s="26"/>
      <c r="B16" s="30"/>
      <c r="C16" s="27">
        <v>56</v>
      </c>
      <c r="D16" s="28" t="s">
        <v>26</v>
      </c>
      <c r="E16" s="35">
        <v>8889</v>
      </c>
      <c r="F16" s="35">
        <f t="shared" si="4"/>
        <v>-589</v>
      </c>
      <c r="G16" s="29">
        <v>8300</v>
      </c>
    </row>
    <row r="17" spans="1:9" ht="15.75" thickBot="1" x14ac:dyDescent="0.3">
      <c r="A17" s="26"/>
      <c r="B17" s="30"/>
      <c r="C17" s="27">
        <v>61</v>
      </c>
      <c r="D17" s="28" t="s">
        <v>32</v>
      </c>
      <c r="E17" s="35">
        <v>44861</v>
      </c>
      <c r="F17" s="35">
        <f t="shared" si="4"/>
        <v>3018</v>
      </c>
      <c r="G17" s="29">
        <v>47879</v>
      </c>
    </row>
    <row r="18" spans="1:9" ht="18.75" customHeight="1" thickBot="1" x14ac:dyDescent="0.3">
      <c r="A18" s="18"/>
      <c r="B18" s="20">
        <v>34</v>
      </c>
      <c r="C18" s="27"/>
      <c r="D18" s="28" t="s">
        <v>46</v>
      </c>
      <c r="E18" s="36">
        <f>+E19+E20</f>
        <v>193235</v>
      </c>
      <c r="F18" s="36">
        <f t="shared" ref="F18:G18" si="5">+F19+F20</f>
        <v>146894</v>
      </c>
      <c r="G18" s="36">
        <f t="shared" si="5"/>
        <v>340129</v>
      </c>
    </row>
    <row r="19" spans="1:9" ht="17.25" customHeight="1" thickBot="1" x14ac:dyDescent="0.3">
      <c r="A19" s="26"/>
      <c r="B19" s="27"/>
      <c r="C19" s="27">
        <v>31</v>
      </c>
      <c r="D19" s="28" t="s">
        <v>28</v>
      </c>
      <c r="E19" s="35">
        <v>138951</v>
      </c>
      <c r="F19" s="35">
        <f>+G19-E19</f>
        <v>0</v>
      </c>
      <c r="G19" s="29">
        <v>138951</v>
      </c>
    </row>
    <row r="20" spans="1:9" ht="30" customHeight="1" thickBot="1" x14ac:dyDescent="0.3">
      <c r="A20" s="26"/>
      <c r="B20" s="27"/>
      <c r="C20" s="27">
        <v>43</v>
      </c>
      <c r="D20" s="28" t="s">
        <v>30</v>
      </c>
      <c r="E20" s="35">
        <v>54284</v>
      </c>
      <c r="F20" s="35">
        <f>+G20-E20</f>
        <v>146894</v>
      </c>
      <c r="G20" s="29">
        <v>201178</v>
      </c>
      <c r="I20" s="44"/>
    </row>
    <row r="21" spans="1:9" ht="48" customHeight="1" thickBot="1" x14ac:dyDescent="0.3">
      <c r="A21" s="18"/>
      <c r="B21" s="20">
        <v>37</v>
      </c>
      <c r="C21" s="27"/>
      <c r="D21" s="28" t="s">
        <v>47</v>
      </c>
      <c r="E21" s="36">
        <f>+E22+E23</f>
        <v>45126</v>
      </c>
      <c r="F21" s="36">
        <f t="shared" ref="F21:G21" si="6">+F22+F23</f>
        <v>0</v>
      </c>
      <c r="G21" s="36">
        <f t="shared" si="6"/>
        <v>45126</v>
      </c>
    </row>
    <row r="22" spans="1:9" ht="33" customHeight="1" thickBot="1" x14ac:dyDescent="0.3">
      <c r="A22" s="26"/>
      <c r="B22" s="27"/>
      <c r="C22" s="27">
        <v>43</v>
      </c>
      <c r="D22" s="28" t="s">
        <v>30</v>
      </c>
      <c r="E22" s="35">
        <v>43799</v>
      </c>
      <c r="F22" s="35">
        <f>+G22-E22</f>
        <v>0</v>
      </c>
      <c r="G22" s="29">
        <v>43799</v>
      </c>
    </row>
    <row r="23" spans="1:9" ht="15.75" thickBot="1" x14ac:dyDescent="0.3">
      <c r="A23" s="26"/>
      <c r="B23" s="27"/>
      <c r="C23" s="27">
        <v>61</v>
      </c>
      <c r="D23" s="28" t="s">
        <v>32</v>
      </c>
      <c r="E23" s="35">
        <v>1327</v>
      </c>
      <c r="F23" s="35">
        <f>+G23-E23</f>
        <v>0</v>
      </c>
      <c r="G23" s="29">
        <v>1327</v>
      </c>
    </row>
    <row r="24" spans="1:9" ht="16.5" customHeight="1" thickBot="1" x14ac:dyDescent="0.3">
      <c r="A24" s="18"/>
      <c r="B24" s="20">
        <v>38</v>
      </c>
      <c r="C24" s="27"/>
      <c r="D24" s="28" t="s">
        <v>48</v>
      </c>
      <c r="E24" s="36">
        <f>+E25+E26</f>
        <v>48901</v>
      </c>
      <c r="F24" s="36">
        <f t="shared" ref="F24:G24" si="7">+F25+F26</f>
        <v>130000</v>
      </c>
      <c r="G24" s="36">
        <f t="shared" si="7"/>
        <v>178901</v>
      </c>
    </row>
    <row r="25" spans="1:9" ht="21.75" customHeight="1" thickBot="1" x14ac:dyDescent="0.3">
      <c r="A25" s="26"/>
      <c r="B25" s="27"/>
      <c r="C25" s="27">
        <v>31</v>
      </c>
      <c r="D25" s="28" t="s">
        <v>28</v>
      </c>
      <c r="E25" s="35">
        <v>42737</v>
      </c>
      <c r="F25" s="35">
        <f>+G25-E25</f>
        <v>0</v>
      </c>
      <c r="G25" s="29">
        <v>42737</v>
      </c>
    </row>
    <row r="26" spans="1:9" ht="29.25" customHeight="1" thickBot="1" x14ac:dyDescent="0.3">
      <c r="A26" s="26"/>
      <c r="B26" s="27"/>
      <c r="C26" s="27">
        <v>43</v>
      </c>
      <c r="D26" s="28" t="s">
        <v>30</v>
      </c>
      <c r="E26" s="35">
        <v>6164</v>
      </c>
      <c r="F26" s="35">
        <f>+G26-E26</f>
        <v>130000</v>
      </c>
      <c r="G26" s="29">
        <v>136164</v>
      </c>
    </row>
    <row r="27" spans="1:9" ht="30" customHeight="1" thickBot="1" x14ac:dyDescent="0.3">
      <c r="A27" s="19">
        <v>4</v>
      </c>
      <c r="B27" s="21"/>
      <c r="C27" s="21"/>
      <c r="D27" s="22" t="s">
        <v>49</v>
      </c>
      <c r="E27" s="7">
        <f>+E28+E31+E40</f>
        <v>16299517</v>
      </c>
      <c r="F27" s="7">
        <f t="shared" ref="F27:G27" si="8">+F28+F31+F40</f>
        <v>7241074</v>
      </c>
      <c r="G27" s="7">
        <f t="shared" si="8"/>
        <v>23540591</v>
      </c>
    </row>
    <row r="28" spans="1:9" ht="46.5" customHeight="1" thickBot="1" x14ac:dyDescent="0.3">
      <c r="A28" s="18"/>
      <c r="B28" s="20">
        <v>41</v>
      </c>
      <c r="C28" s="20"/>
      <c r="D28" s="24" t="s">
        <v>50</v>
      </c>
      <c r="E28" s="36">
        <f>+E29+E30</f>
        <v>1327</v>
      </c>
      <c r="F28" s="36">
        <f t="shared" ref="F28" si="9">+F29+F30</f>
        <v>4000</v>
      </c>
      <c r="G28" s="36">
        <f>+G29+G30</f>
        <v>5327</v>
      </c>
    </row>
    <row r="29" spans="1:9" ht="18" customHeight="1" thickBot="1" x14ac:dyDescent="0.3">
      <c r="A29" s="26"/>
      <c r="B29" s="27"/>
      <c r="C29" s="27">
        <v>31</v>
      </c>
      <c r="D29" s="28" t="s">
        <v>28</v>
      </c>
      <c r="E29" s="35">
        <v>265</v>
      </c>
      <c r="F29" s="35">
        <f>+G29-E29</f>
        <v>4000</v>
      </c>
      <c r="G29" s="29">
        <v>4265</v>
      </c>
    </row>
    <row r="30" spans="1:9" ht="15.75" thickBot="1" x14ac:dyDescent="0.3">
      <c r="A30" s="26"/>
      <c r="B30" s="27"/>
      <c r="C30" s="27">
        <v>61</v>
      </c>
      <c r="D30" s="28" t="s">
        <v>32</v>
      </c>
      <c r="E30" s="35">
        <v>1062</v>
      </c>
      <c r="F30" s="35">
        <f>+G30-E30</f>
        <v>0</v>
      </c>
      <c r="G30" s="29">
        <v>1062</v>
      </c>
    </row>
    <row r="31" spans="1:9" ht="37.5" customHeight="1" thickBot="1" x14ac:dyDescent="0.3">
      <c r="A31" s="18"/>
      <c r="B31" s="20">
        <v>42</v>
      </c>
      <c r="C31" s="27"/>
      <c r="D31" s="28" t="s">
        <v>51</v>
      </c>
      <c r="E31" s="36">
        <f>+E32+E33+E34+E36+E37+E38+E39+E35</f>
        <v>16073225</v>
      </c>
      <c r="F31" s="36">
        <f t="shared" ref="F31:G31" si="10">+F32+F33+F34+F36+F37+F38+F39+F35</f>
        <v>5771338</v>
      </c>
      <c r="G31" s="36">
        <f t="shared" si="10"/>
        <v>21844563</v>
      </c>
    </row>
    <row r="32" spans="1:9" ht="18.75" customHeight="1" thickBot="1" x14ac:dyDescent="0.3">
      <c r="A32" s="26"/>
      <c r="B32" s="27"/>
      <c r="C32" s="27">
        <v>11</v>
      </c>
      <c r="D32" s="28" t="s">
        <v>34</v>
      </c>
      <c r="E32" s="35">
        <v>6864404</v>
      </c>
      <c r="F32" s="35">
        <f>+G32-E32</f>
        <v>3595562</v>
      </c>
      <c r="G32" s="29">
        <f>3185347-504347+5278966+2500000</f>
        <v>10459966</v>
      </c>
    </row>
    <row r="33" spans="1:7" ht="24.75" customHeight="1" thickBot="1" x14ac:dyDescent="0.3">
      <c r="A33" s="26"/>
      <c r="B33" s="27"/>
      <c r="C33" s="27">
        <v>12</v>
      </c>
      <c r="D33" s="28" t="s">
        <v>35</v>
      </c>
      <c r="E33" s="35">
        <v>932269</v>
      </c>
      <c r="F33" s="35">
        <f t="shared" ref="F33:F39" si="11">+G33-E33</f>
        <v>1023928</v>
      </c>
      <c r="G33" s="29">
        <v>1956197</v>
      </c>
    </row>
    <row r="34" spans="1:7" ht="18" customHeight="1" thickBot="1" x14ac:dyDescent="0.3">
      <c r="A34" s="26"/>
      <c r="B34" s="27"/>
      <c r="C34" s="27">
        <v>31</v>
      </c>
      <c r="D34" s="28" t="s">
        <v>28</v>
      </c>
      <c r="E34" s="35">
        <v>630221</v>
      </c>
      <c r="F34" s="35">
        <f t="shared" si="11"/>
        <v>624350</v>
      </c>
      <c r="G34" s="29">
        <f>265445+989126</f>
        <v>1254571</v>
      </c>
    </row>
    <row r="35" spans="1:7" ht="18" customHeight="1" thickBot="1" x14ac:dyDescent="0.3">
      <c r="A35" s="26"/>
      <c r="B35" s="27"/>
      <c r="C35" s="27">
        <v>43</v>
      </c>
      <c r="D35" s="28" t="s">
        <v>30</v>
      </c>
      <c r="E35" s="35"/>
      <c r="F35" s="35">
        <f t="shared" si="11"/>
        <v>906</v>
      </c>
      <c r="G35" s="29">
        <v>906</v>
      </c>
    </row>
    <row r="36" spans="1:7" ht="17.25" customHeight="1" thickBot="1" x14ac:dyDescent="0.3">
      <c r="A36" s="26"/>
      <c r="B36" s="27"/>
      <c r="C36" s="27">
        <v>52</v>
      </c>
      <c r="D36" s="28" t="s">
        <v>25</v>
      </c>
      <c r="E36" s="35">
        <v>28137</v>
      </c>
      <c r="F36" s="35">
        <f t="shared" si="11"/>
        <v>0</v>
      </c>
      <c r="G36" s="29">
        <v>28137</v>
      </c>
    </row>
    <row r="37" spans="1:7" ht="33.75" customHeight="1" thickBot="1" x14ac:dyDescent="0.3">
      <c r="A37" s="26"/>
      <c r="B37" s="27"/>
      <c r="C37" s="27">
        <v>563</v>
      </c>
      <c r="D37" s="28" t="s">
        <v>26</v>
      </c>
      <c r="E37" s="35">
        <v>7468934</v>
      </c>
      <c r="F37" s="35">
        <f t="shared" si="11"/>
        <v>320483</v>
      </c>
      <c r="G37" s="29">
        <v>7789417</v>
      </c>
    </row>
    <row r="38" spans="1:7" ht="15.75" thickBot="1" x14ac:dyDescent="0.3">
      <c r="A38" s="26"/>
      <c r="B38" s="27"/>
      <c r="C38" s="27">
        <v>61</v>
      </c>
      <c r="D38" s="28" t="s">
        <v>32</v>
      </c>
      <c r="E38" s="29">
        <v>147269</v>
      </c>
      <c r="F38" s="35">
        <f t="shared" si="11"/>
        <v>206109</v>
      </c>
      <c r="G38" s="29">
        <v>353378</v>
      </c>
    </row>
    <row r="39" spans="1:7" ht="49.5" customHeight="1" thickBot="1" x14ac:dyDescent="0.3">
      <c r="A39" s="37"/>
      <c r="B39" s="27"/>
      <c r="C39" s="27">
        <v>71</v>
      </c>
      <c r="D39" s="28" t="s">
        <v>39</v>
      </c>
      <c r="E39" s="29">
        <v>1991</v>
      </c>
      <c r="F39" s="35">
        <f t="shared" si="11"/>
        <v>0</v>
      </c>
      <c r="G39" s="29">
        <v>1991</v>
      </c>
    </row>
    <row r="40" spans="1:7" ht="30" customHeight="1" thickBot="1" x14ac:dyDescent="0.3">
      <c r="A40" s="38"/>
      <c r="B40" s="20">
        <v>45</v>
      </c>
      <c r="C40" s="27"/>
      <c r="D40" s="28" t="s">
        <v>52</v>
      </c>
      <c r="E40" s="25">
        <f>+E42+E43+E44+E45+E41</f>
        <v>224965</v>
      </c>
      <c r="F40" s="25">
        <f t="shared" ref="F40:G40" si="12">+F42+F43+F44+F45+F41</f>
        <v>1465736</v>
      </c>
      <c r="G40" s="25">
        <f t="shared" si="12"/>
        <v>1690701</v>
      </c>
    </row>
    <row r="41" spans="1:7" ht="30" customHeight="1" thickBot="1" x14ac:dyDescent="0.3">
      <c r="A41" s="38"/>
      <c r="B41" s="20"/>
      <c r="C41" s="27">
        <v>11</v>
      </c>
      <c r="D41" s="28" t="s">
        <v>34</v>
      </c>
      <c r="E41" s="25">
        <v>0</v>
      </c>
      <c r="F41" s="25">
        <f>+G41-E41</f>
        <v>504347</v>
      </c>
      <c r="G41" s="25">
        <v>504347</v>
      </c>
    </row>
    <row r="42" spans="1:7" ht="13.5" customHeight="1" thickBot="1" x14ac:dyDescent="0.3">
      <c r="A42" s="37"/>
      <c r="B42" s="27"/>
      <c r="C42" s="27">
        <v>31</v>
      </c>
      <c r="D42" s="28" t="s">
        <v>28</v>
      </c>
      <c r="E42" s="29">
        <v>177185</v>
      </c>
      <c r="F42" s="29">
        <f>+G42-E42</f>
        <v>411461</v>
      </c>
      <c r="G42" s="29">
        <v>588646</v>
      </c>
    </row>
    <row r="43" spans="1:7" ht="16.5" customHeight="1" thickBot="1" x14ac:dyDescent="0.3">
      <c r="A43" s="37"/>
      <c r="B43" s="27"/>
      <c r="C43" s="27">
        <v>52</v>
      </c>
      <c r="D43" s="28" t="s">
        <v>25</v>
      </c>
      <c r="E43" s="29">
        <v>3716</v>
      </c>
      <c r="F43" s="29">
        <f t="shared" ref="F43:F45" si="13">+G43-E43</f>
        <v>407613</v>
      </c>
      <c r="G43" s="29">
        <v>411329</v>
      </c>
    </row>
    <row r="44" spans="1:7" ht="15.75" thickBot="1" x14ac:dyDescent="0.3">
      <c r="A44" s="37"/>
      <c r="B44" s="27"/>
      <c r="C44" s="27">
        <v>61</v>
      </c>
      <c r="D44" s="28" t="s">
        <v>32</v>
      </c>
      <c r="E44" s="29">
        <v>42471</v>
      </c>
      <c r="F44" s="29">
        <f t="shared" si="13"/>
        <v>83911</v>
      </c>
      <c r="G44" s="29">
        <v>126382</v>
      </c>
    </row>
    <row r="45" spans="1:7" ht="43.5" customHeight="1" thickBot="1" x14ac:dyDescent="0.3">
      <c r="A45" s="37"/>
      <c r="B45" s="27"/>
      <c r="C45" s="27">
        <v>71</v>
      </c>
      <c r="D45" s="28" t="s">
        <v>39</v>
      </c>
      <c r="E45" s="29">
        <v>1593</v>
      </c>
      <c r="F45" s="29">
        <f t="shared" si="13"/>
        <v>58404</v>
      </c>
      <c r="G45" s="29">
        <v>59997</v>
      </c>
    </row>
    <row r="46" spans="1:7" ht="15.75" thickBot="1" x14ac:dyDescent="0.3">
      <c r="A46" s="31"/>
      <c r="B46" s="32"/>
      <c r="C46" s="33"/>
      <c r="D46" s="34" t="s">
        <v>40</v>
      </c>
      <c r="E46" s="25">
        <f>+E27+E6</f>
        <v>161316160</v>
      </c>
      <c r="F46" s="25">
        <f t="shared" ref="F46:G46" si="14">+F27+F6</f>
        <v>10457887</v>
      </c>
      <c r="G46" s="25">
        <f t="shared" si="14"/>
        <v>171774047</v>
      </c>
    </row>
    <row r="48" spans="1:7" x14ac:dyDescent="0.25">
      <c r="G48" s="44">
        <f>+G46-'A1 - Prihodi '!G31</f>
        <v>0</v>
      </c>
    </row>
  </sheetData>
  <mergeCells count="1">
    <mergeCell ref="A3:G3"/>
  </mergeCells>
  <pageMargins left="0.31496062992125984" right="0.31496062992125984" top="0.15748031496062992" bottom="0.15748031496062992" header="0.11811023622047245" footer="0.11811023622047245"/>
  <pageSetup paperSize="9" orientation="portrait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2D224-6557-4F2E-A796-9A54B8D0B6E5}">
  <dimension ref="A3:D21"/>
  <sheetViews>
    <sheetView topLeftCell="A4" workbookViewId="0">
      <selection activeCell="D13" sqref="D13"/>
    </sheetView>
  </sheetViews>
  <sheetFormatPr defaultRowHeight="15" x14ac:dyDescent="0.25"/>
  <cols>
    <col min="1" max="1" width="33.5703125" customWidth="1"/>
    <col min="2" max="4" width="16.140625" customWidth="1"/>
  </cols>
  <sheetData>
    <row r="3" spans="1:4" ht="31.5" customHeight="1" x14ac:dyDescent="0.25">
      <c r="A3" s="47" t="s">
        <v>53</v>
      </c>
      <c r="B3" s="47"/>
      <c r="C3" s="47"/>
      <c r="D3" s="47"/>
    </row>
    <row r="4" spans="1:4" ht="15.75" thickBot="1" x14ac:dyDescent="0.3">
      <c r="A4" s="1"/>
      <c r="B4" s="1"/>
      <c r="C4" s="1"/>
      <c r="D4" s="1"/>
    </row>
    <row r="5" spans="1:4" ht="44.25" customHeight="1" thickBot="1" x14ac:dyDescent="0.3">
      <c r="A5" s="43" t="s">
        <v>54</v>
      </c>
      <c r="B5" s="43" t="s">
        <v>2</v>
      </c>
      <c r="C5" s="43" t="s">
        <v>73</v>
      </c>
      <c r="D5" s="43" t="s">
        <v>74</v>
      </c>
    </row>
    <row r="6" spans="1:4" ht="15.75" thickBot="1" x14ac:dyDescent="0.3">
      <c r="A6" s="39" t="s">
        <v>55</v>
      </c>
      <c r="B6" s="25">
        <f>+B7+B10+B12+B14+B17+B19</f>
        <v>161316160</v>
      </c>
      <c r="C6" s="25">
        <f t="shared" ref="C6:D6" si="0">+C7+C10+C12+C14+C17+C19</f>
        <v>10457887</v>
      </c>
      <c r="D6" s="25">
        <f t="shared" si="0"/>
        <v>171774047</v>
      </c>
    </row>
    <row r="7" spans="1:4" ht="21.75" customHeight="1" thickBot="1" x14ac:dyDescent="0.3">
      <c r="A7" s="39" t="s">
        <v>56</v>
      </c>
      <c r="B7" s="25">
        <f>+B8+B9</f>
        <v>7798242</v>
      </c>
      <c r="C7" s="25">
        <f t="shared" ref="C7:D7" si="1">+C8+C9</f>
        <v>5123733</v>
      </c>
      <c r="D7" s="25">
        <f t="shared" si="1"/>
        <v>12921975</v>
      </c>
    </row>
    <row r="8" spans="1:4" ht="21" customHeight="1" thickBot="1" x14ac:dyDescent="0.3">
      <c r="A8" s="40" t="s">
        <v>57</v>
      </c>
      <c r="B8" s="25">
        <v>6864404</v>
      </c>
      <c r="C8" s="25">
        <f>+D8-B8</f>
        <v>4099909</v>
      </c>
      <c r="D8" s="25">
        <f>11260996+2500000-2796683</f>
        <v>10964313</v>
      </c>
    </row>
    <row r="9" spans="1:4" ht="24.75" customHeight="1" thickBot="1" x14ac:dyDescent="0.3">
      <c r="A9" s="40" t="s">
        <v>58</v>
      </c>
      <c r="B9" s="25">
        <v>933838</v>
      </c>
      <c r="C9" s="25">
        <f>+D9-B9</f>
        <v>1023824</v>
      </c>
      <c r="D9" s="25">
        <v>1957662</v>
      </c>
    </row>
    <row r="10" spans="1:4" ht="24" customHeight="1" thickBot="1" x14ac:dyDescent="0.3">
      <c r="A10" s="39" t="s">
        <v>59</v>
      </c>
      <c r="B10" s="25">
        <f>+B11</f>
        <v>1401561</v>
      </c>
      <c r="C10" s="25">
        <f t="shared" ref="C10:D10" si="2">+C11</f>
        <v>1102811</v>
      </c>
      <c r="D10" s="25">
        <f t="shared" si="2"/>
        <v>2504372</v>
      </c>
    </row>
    <row r="11" spans="1:4" ht="21.75" customHeight="1" thickBot="1" x14ac:dyDescent="0.3">
      <c r="A11" s="40" t="s">
        <v>60</v>
      </c>
      <c r="B11" s="25">
        <v>1401561</v>
      </c>
      <c r="C11" s="25">
        <f>+D11-B11</f>
        <v>1102811</v>
      </c>
      <c r="D11" s="25">
        <v>2504372</v>
      </c>
    </row>
    <row r="12" spans="1:4" ht="27" customHeight="1" thickBot="1" x14ac:dyDescent="0.3">
      <c r="A12" s="39" t="s">
        <v>61</v>
      </c>
      <c r="B12" s="25">
        <f>+B13</f>
        <v>144136390</v>
      </c>
      <c r="C12" s="25">
        <f t="shared" ref="C12:D12" si="3">+C13</f>
        <v>3152394</v>
      </c>
      <c r="D12" s="25">
        <f t="shared" si="3"/>
        <v>147288784</v>
      </c>
    </row>
    <row r="13" spans="1:4" ht="33.75" customHeight="1" thickBot="1" x14ac:dyDescent="0.3">
      <c r="A13" s="40" t="s">
        <v>62</v>
      </c>
      <c r="B13" s="25">
        <v>144136390</v>
      </c>
      <c r="C13" s="25">
        <f>+D13-B13</f>
        <v>3152394</v>
      </c>
      <c r="D13" s="25">
        <v>147288784</v>
      </c>
    </row>
    <row r="14" spans="1:4" ht="15.75" thickBot="1" x14ac:dyDescent="0.3">
      <c r="A14" s="39" t="s">
        <v>63</v>
      </c>
      <c r="B14" s="25">
        <f>+B15+B16</f>
        <v>7739393</v>
      </c>
      <c r="C14" s="25">
        <f t="shared" ref="C14:D14" si="4">+C15+C16</f>
        <v>727507</v>
      </c>
      <c r="D14" s="25">
        <f t="shared" si="4"/>
        <v>8466900</v>
      </c>
    </row>
    <row r="15" spans="1:4" ht="21.75" customHeight="1" thickBot="1" x14ac:dyDescent="0.3">
      <c r="A15" s="40" t="s">
        <v>64</v>
      </c>
      <c r="B15" s="25">
        <v>261570</v>
      </c>
      <c r="C15" s="25">
        <f>+D15-B15</f>
        <v>407613</v>
      </c>
      <c r="D15" s="25">
        <v>669183</v>
      </c>
    </row>
    <row r="16" spans="1:4" ht="32.25" customHeight="1" thickBot="1" x14ac:dyDescent="0.3">
      <c r="A16" s="40" t="s">
        <v>65</v>
      </c>
      <c r="B16" s="25">
        <v>7477823</v>
      </c>
      <c r="C16" s="25">
        <f>+D16-B16</f>
        <v>319894</v>
      </c>
      <c r="D16" s="25">
        <v>7797717</v>
      </c>
    </row>
    <row r="17" spans="1:4" ht="24" customHeight="1" thickBot="1" x14ac:dyDescent="0.3">
      <c r="A17" s="39" t="s">
        <v>66</v>
      </c>
      <c r="B17" s="25">
        <f>+B18</f>
        <v>236990</v>
      </c>
      <c r="C17" s="25">
        <f t="shared" ref="C17:D17" si="5">+C18</f>
        <v>293038</v>
      </c>
      <c r="D17" s="25">
        <f t="shared" si="5"/>
        <v>530028</v>
      </c>
    </row>
    <row r="18" spans="1:4" ht="21" customHeight="1" thickBot="1" x14ac:dyDescent="0.3">
      <c r="A18" s="40" t="s">
        <v>67</v>
      </c>
      <c r="B18" s="25">
        <v>236990</v>
      </c>
      <c r="C18" s="25">
        <f>+D18-B18</f>
        <v>293038</v>
      </c>
      <c r="D18" s="25">
        <v>530028</v>
      </c>
    </row>
    <row r="19" spans="1:4" ht="58.5" customHeight="1" thickBot="1" x14ac:dyDescent="0.3">
      <c r="A19" s="39" t="s">
        <v>68</v>
      </c>
      <c r="B19" s="25">
        <f>+B20</f>
        <v>3584</v>
      </c>
      <c r="C19" s="25">
        <f t="shared" ref="C19:D19" si="6">+C20</f>
        <v>58404</v>
      </c>
      <c r="D19" s="25">
        <f t="shared" si="6"/>
        <v>61988</v>
      </c>
    </row>
    <row r="20" spans="1:4" ht="50.25" customHeight="1" thickBot="1" x14ac:dyDescent="0.3">
      <c r="A20" s="40" t="s">
        <v>69</v>
      </c>
      <c r="B20" s="25">
        <v>3584</v>
      </c>
      <c r="C20" s="25">
        <f>+D20-B20</f>
        <v>58404</v>
      </c>
      <c r="D20" s="25">
        <v>61988</v>
      </c>
    </row>
    <row r="21" spans="1:4" x14ac:dyDescent="0.25">
      <c r="D21" s="44">
        <f>+D6-'A2 - Rashodi'!G46</f>
        <v>0</v>
      </c>
    </row>
  </sheetData>
  <mergeCells count="1"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AB244-9AEE-491D-BFDB-04A617EFBC2D}">
  <dimension ref="A3:D9"/>
  <sheetViews>
    <sheetView tabSelected="1" workbookViewId="0">
      <selection activeCell="C12" sqref="C12"/>
    </sheetView>
  </sheetViews>
  <sheetFormatPr defaultRowHeight="15" x14ac:dyDescent="0.25"/>
  <cols>
    <col min="1" max="1" width="27" customWidth="1"/>
    <col min="2" max="2" width="16.5703125" customWidth="1"/>
    <col min="3" max="3" width="14.85546875" customWidth="1"/>
    <col min="4" max="4" width="20.85546875" customWidth="1"/>
  </cols>
  <sheetData>
    <row r="3" spans="1:4" ht="31.5" customHeight="1" x14ac:dyDescent="0.25">
      <c r="A3" s="47" t="s">
        <v>70</v>
      </c>
      <c r="B3" s="47"/>
      <c r="C3" s="47"/>
      <c r="D3" s="47"/>
    </row>
    <row r="4" spans="1:4" ht="15.75" thickBot="1" x14ac:dyDescent="0.3">
      <c r="A4" s="1"/>
      <c r="B4" s="1"/>
      <c r="C4" s="1"/>
      <c r="D4" s="1"/>
    </row>
    <row r="5" spans="1:4" ht="44.25" customHeight="1" thickBot="1" x14ac:dyDescent="0.3">
      <c r="A5" s="42" t="s">
        <v>54</v>
      </c>
      <c r="B5" s="43" t="s">
        <v>2</v>
      </c>
      <c r="C5" s="43" t="s">
        <v>73</v>
      </c>
      <c r="D5" s="43" t="s">
        <v>74</v>
      </c>
    </row>
    <row r="6" spans="1:4" ht="24" customHeight="1" thickBot="1" x14ac:dyDescent="0.3">
      <c r="A6" s="39" t="s">
        <v>55</v>
      </c>
      <c r="B6" s="25">
        <f t="shared" ref="B6:D7" si="0">+B7</f>
        <v>161316160</v>
      </c>
      <c r="C6" s="25">
        <f t="shared" si="0"/>
        <v>10457887</v>
      </c>
      <c r="D6" s="25">
        <f t="shared" si="0"/>
        <v>171774047</v>
      </c>
    </row>
    <row r="7" spans="1:4" ht="27" customHeight="1" thickBot="1" x14ac:dyDescent="0.3">
      <c r="A7" s="39" t="s">
        <v>71</v>
      </c>
      <c r="B7" s="25">
        <f t="shared" si="0"/>
        <v>161316160</v>
      </c>
      <c r="C7" s="25">
        <f t="shared" si="0"/>
        <v>10457887</v>
      </c>
      <c r="D7" s="25">
        <f t="shared" si="0"/>
        <v>171774047</v>
      </c>
    </row>
    <row r="8" spans="1:4" ht="27" customHeight="1" thickBot="1" x14ac:dyDescent="0.3">
      <c r="A8" s="41" t="s">
        <v>72</v>
      </c>
      <c r="B8" s="25">
        <v>161316160</v>
      </c>
      <c r="C8" s="25">
        <f>+D8-B8</f>
        <v>10457887</v>
      </c>
      <c r="D8" s="25">
        <f>172070730+2500000-2796683</f>
        <v>171774047</v>
      </c>
    </row>
    <row r="9" spans="1:4" x14ac:dyDescent="0.25">
      <c r="D9" s="44">
        <f>+D8-'A3 - Rashodi - izvori'!D6</f>
        <v>0</v>
      </c>
    </row>
  </sheetData>
  <mergeCells count="1">
    <mergeCell ref="A3:D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I Opći dio-</vt:lpstr>
      <vt:lpstr>A1 - Prihodi </vt:lpstr>
      <vt:lpstr>A2 - Rashodi</vt:lpstr>
      <vt:lpstr>A3 - Rashodi - izvori</vt:lpstr>
      <vt:lpstr>A4- Rashodi - funkcijska</vt:lpstr>
      <vt:lpstr>'A2 - Rashodi'!Ispis_naslova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Čačija Dubravka</dc:creator>
  <cp:lastModifiedBy>Čačija Dubravka</cp:lastModifiedBy>
  <cp:lastPrinted>2023-06-06T08:47:31Z</cp:lastPrinted>
  <dcterms:created xsi:type="dcterms:W3CDTF">2022-12-08T09:05:17Z</dcterms:created>
  <dcterms:modified xsi:type="dcterms:W3CDTF">2023-06-26T11:23:16Z</dcterms:modified>
</cp:coreProperties>
</file>