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_dubravka\Documents\Excel1\KBO 2022\FP 23-25\FP 2023-2025\2.rebalans 2023\Za obrazloženje 2.rebalansa\zA WEB\"/>
    </mc:Choice>
  </mc:AlternateContent>
  <xr:revisionPtr revIDLastSave="0" documentId="13_ncr:1_{2EDE8D5B-0542-424C-8834-AC346F8798C7}" xr6:coauthVersionLast="36" xr6:coauthVersionMax="36" xr10:uidLastSave="{00000000-0000-0000-0000-000000000000}"/>
  <bookViews>
    <workbookView xWindow="0" yWindow="0" windowWidth="28800" windowHeight="11325" xr2:uid="{790B91C3-6ADD-4117-B0F8-921A0D2C3383}"/>
  </bookViews>
  <sheets>
    <sheet name="I Opći dio-" sheetId="1" r:id="rId1"/>
    <sheet name="A1 - Prihodi " sheetId="2" r:id="rId2"/>
    <sheet name="A2 - Rashodi" sheetId="3" r:id="rId3"/>
    <sheet name="A3 - Rashodi - izvori" sheetId="4" r:id="rId4"/>
    <sheet name="A4- Rashodi - funkcijska" sheetId="5" r:id="rId5"/>
  </sheets>
  <definedNames>
    <definedName name="_xlnm.Print_Titles" localSheetId="2">'A2 - Rashodi'!$5:$5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1" i="1"/>
  <c r="G16" i="2"/>
  <c r="G16" i="3" l="1"/>
  <c r="D14" i="4"/>
  <c r="D9" i="5"/>
  <c r="G19" i="2" l="1"/>
  <c r="G37" i="3"/>
  <c r="D16" i="1" l="1"/>
  <c r="G35" i="3" l="1"/>
  <c r="F13" i="3"/>
  <c r="G12" i="3"/>
  <c r="E12" i="3"/>
  <c r="G26" i="3"/>
  <c r="G23" i="3"/>
  <c r="G20" i="3"/>
  <c r="G8" i="3"/>
  <c r="G43" i="3"/>
  <c r="G31" i="3"/>
  <c r="D12" i="1"/>
  <c r="G21" i="2"/>
  <c r="G18" i="2"/>
  <c r="G11" i="2"/>
  <c r="G7" i="3" l="1"/>
  <c r="G34" i="3"/>
  <c r="G30" i="3" s="1"/>
  <c r="G22" i="2"/>
  <c r="G28" i="2"/>
  <c r="G12" i="2"/>
  <c r="E26" i="3"/>
  <c r="F29" i="3"/>
  <c r="G49" i="3" l="1"/>
  <c r="B16" i="1"/>
  <c r="B13" i="1"/>
  <c r="D8" i="5" l="1"/>
  <c r="D7" i="5" s="1"/>
  <c r="C21" i="4"/>
  <c r="C20" i="4" s="1"/>
  <c r="C19" i="4"/>
  <c r="C18" i="4" s="1"/>
  <c r="C17" i="4"/>
  <c r="C16" i="4"/>
  <c r="C14" i="4"/>
  <c r="C13" i="4" s="1"/>
  <c r="C12" i="4"/>
  <c r="C11" i="4" s="1"/>
  <c r="C10" i="4"/>
  <c r="C9" i="4"/>
  <c r="F44" i="3"/>
  <c r="E43" i="3"/>
  <c r="F38" i="3"/>
  <c r="E34" i="3"/>
  <c r="B8" i="5"/>
  <c r="B7" i="5" s="1"/>
  <c r="C9" i="5"/>
  <c r="D20" i="4"/>
  <c r="D18" i="4"/>
  <c r="D15" i="4"/>
  <c r="D13" i="4"/>
  <c r="D11" i="4"/>
  <c r="D8" i="4"/>
  <c r="B20" i="4"/>
  <c r="B18" i="4"/>
  <c r="B15" i="4"/>
  <c r="B13" i="4"/>
  <c r="B11" i="4"/>
  <c r="B8" i="4"/>
  <c r="F46" i="3"/>
  <c r="F47" i="3"/>
  <c r="F48" i="3"/>
  <c r="F45" i="3"/>
  <c r="F36" i="3"/>
  <c r="F37" i="3"/>
  <c r="F39" i="3"/>
  <c r="F40" i="3"/>
  <c r="F41" i="3"/>
  <c r="F42" i="3"/>
  <c r="F35" i="3"/>
  <c r="F33" i="3"/>
  <c r="F32" i="3"/>
  <c r="F28" i="3"/>
  <c r="F27" i="3"/>
  <c r="F26" i="3" s="1"/>
  <c r="F25" i="3"/>
  <c r="F24" i="3"/>
  <c r="F22" i="3"/>
  <c r="F21" i="3"/>
  <c r="F15" i="3"/>
  <c r="F16" i="3"/>
  <c r="F17" i="3"/>
  <c r="F18" i="3"/>
  <c r="F19" i="3"/>
  <c r="F14" i="3"/>
  <c r="F10" i="3"/>
  <c r="F11" i="3"/>
  <c r="F9" i="3"/>
  <c r="E31" i="3"/>
  <c r="E23" i="3"/>
  <c r="E20" i="3"/>
  <c r="E8" i="3"/>
  <c r="F12" i="3" l="1"/>
  <c r="C8" i="5"/>
  <c r="C7" i="5" s="1"/>
  <c r="C15" i="4"/>
  <c r="C8" i="4"/>
  <c r="F43" i="3"/>
  <c r="F31" i="3"/>
  <c r="F34" i="3"/>
  <c r="F23" i="3"/>
  <c r="F20" i="3"/>
  <c r="F8" i="3"/>
  <c r="D7" i="4"/>
  <c r="B7" i="4"/>
  <c r="E30" i="3"/>
  <c r="E7" i="3"/>
  <c r="F31" i="2"/>
  <c r="F30" i="2"/>
  <c r="F21" i="2"/>
  <c r="G27" i="2"/>
  <c r="G26" i="2"/>
  <c r="G24" i="2"/>
  <c r="G20" i="2"/>
  <c r="G17" i="2"/>
  <c r="G15" i="2"/>
  <c r="G13" i="2"/>
  <c r="G10" i="2"/>
  <c r="F28" i="2"/>
  <c r="F25" i="2"/>
  <c r="F24" i="2"/>
  <c r="F22" i="2"/>
  <c r="F23" i="2"/>
  <c r="F19" i="2"/>
  <c r="F18" i="2"/>
  <c r="F16" i="2"/>
  <c r="F15" i="2" s="1"/>
  <c r="F14" i="2"/>
  <c r="F13" i="2" s="1"/>
  <c r="F12" i="2"/>
  <c r="F11" i="2"/>
  <c r="E10" i="2"/>
  <c r="E13" i="2"/>
  <c r="E15" i="2"/>
  <c r="E17" i="2"/>
  <c r="E20" i="2"/>
  <c r="E24" i="2"/>
  <c r="E27" i="2"/>
  <c r="E26" i="2" s="1"/>
  <c r="D13" i="1"/>
  <c r="C27" i="1"/>
  <c r="C26" i="1"/>
  <c r="C15" i="1"/>
  <c r="C14" i="1"/>
  <c r="C12" i="1"/>
  <c r="F27" i="2" l="1"/>
  <c r="F26" i="2" s="1"/>
  <c r="D17" i="1"/>
  <c r="G9" i="2"/>
  <c r="G29" i="2" s="1"/>
  <c r="C7" i="4"/>
  <c r="E49" i="3"/>
  <c r="E9" i="2"/>
  <c r="E29" i="2" s="1"/>
  <c r="E32" i="2" s="1"/>
  <c r="C16" i="1"/>
  <c r="F30" i="3"/>
  <c r="F7" i="3"/>
  <c r="F20" i="2"/>
  <c r="F10" i="2"/>
  <c r="F17" i="2"/>
  <c r="C11" i="1"/>
  <c r="C13" i="1" s="1"/>
  <c r="G32" i="2" l="1"/>
  <c r="C17" i="1"/>
  <c r="F49" i="3"/>
  <c r="F9" i="2"/>
  <c r="F29" i="2" s="1"/>
  <c r="F32" i="2" s="1"/>
</calcChain>
</file>

<file path=xl/sharedStrings.xml><?xml version="1.0" encoding="utf-8"?>
<sst xmlns="http://schemas.openxmlformats.org/spreadsheetml/2006/main" count="133" uniqueCount="77">
  <si>
    <t>I. OPĆI DIO</t>
  </si>
  <si>
    <t>A) SAŽETAK RAČUNA PRIHODA I RASHODA</t>
  </si>
  <si>
    <t>Plan za 2023.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</si>
  <si>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</si>
  <si>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</si>
  <si>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</si>
  <si>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</si>
  <si>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</si>
  <si>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</si>
  <si>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</si>
  <si>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</si>
  <si>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</si>
  <si>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</si>
  <si>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</si>
  <si>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</si>
  <si>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</si>
  <si>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</si>
  <si>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</si>
  <si>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</si>
  <si>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</si>
  <si>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</si>
  <si>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</si>
  <si>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</si>
  <si>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</si>
  <si>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</si>
  <si>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Ostale pomoći</t>
  </si>
  <si>
    <t>Europski fond za regionalni razvoj EFRR</t>
  </si>
  <si>
    <t>Prihodi od imovine</t>
  </si>
  <si>
    <t>Vlastiti prihodi</t>
  </si>
  <si>
    <t>Prihodi od upravnih i administrativnih pristojbi, pristojbi po posebnim propisima i naknada</t>
  </si>
  <si>
    <t>Ostali prihodi za posebne namjene</t>
  </si>
  <si>
    <t xml:space="preserve"> Prihodi od prodaje proizvoda i robe te pruženih usluga i prihodi od donacija</t>
  </si>
  <si>
    <t>Donacije</t>
  </si>
  <si>
    <t>Prihodi iz nadležnog proračuna i od HZZO-a temeljem ugovornih obveza</t>
  </si>
  <si>
    <t>Opći prihodi i primici</t>
  </si>
  <si>
    <t>Sredstva učešća za pomoći</t>
  </si>
  <si>
    <t>Kazne, upravne mjere i ostali prihodi</t>
  </si>
  <si>
    <t>Prihodi od prodaje nefinancijske imovine</t>
  </si>
  <si>
    <t>Prihodi od prodaje proizvedene dugotrajne imovine</t>
  </si>
  <si>
    <t>Prihodi od prodaje ili zamjene nefinancijske imovine i naknade s naslova osiguranja</t>
  </si>
  <si>
    <t>Sveukupno</t>
  </si>
  <si>
    <t>A. 2. RASHODI POSLOVANJA I RASHODI ZA NABAVU NEFINANCIJSKE IMOVINE</t>
  </si>
  <si>
    <t>Naziv rashoda</t>
  </si>
  <si>
    <t>Rashodi poslovanja</t>
  </si>
  <si>
    <t>Rashodi za zaposlene</t>
  </si>
  <si>
    <t>Materijalni rashodi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</si>
  <si>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</si>
  <si>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</si>
  <si>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</si>
  <si>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</si>
  <si>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</si>
  <si>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</si>
  <si>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</si>
  <si>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</si>
  <si>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</si>
  <si>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</si>
  <si>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</si>
  <si>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</si>
  <si>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</si>
  <si>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</si>
  <si>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</si>
  <si>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</si>
  <si>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43 Ostali prihodi za posebne namjene</t>
  </si>
  <si>
    <t>5 Pomoći</t>
  </si>
  <si>
    <t xml:space="preserve"> 52 Ostale pomoći</t>
  </si>
  <si>
    <t>56 Europski fond za regionalni razvoj EFRR</t>
  </si>
  <si>
    <t>6 Donacije</t>
  </si>
  <si>
    <t>61 Donacije</t>
  </si>
  <si>
    <t>7 Prihodi od prodaje ili zamjene nefinancijske imovine i naknade s naslova osiguranja</t>
  </si>
  <si>
    <t>71 Prihodi od prodaje ili zamjene nefinancijske imovine i naknade s naslova osiguranja</t>
  </si>
  <si>
    <t>A. 4. RASHODI PREMA FUNKCIJSKOJ KLASIFIKACIJI</t>
  </si>
  <si>
    <t>07 Zdravstvo</t>
  </si>
  <si>
    <t>073 Bolničke službe</t>
  </si>
  <si>
    <t>Povećanje / smanjenje</t>
  </si>
  <si>
    <t>Novi plan 2023.</t>
  </si>
  <si>
    <t xml:space="preserve">Donos </t>
  </si>
  <si>
    <t>Odnos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</si>
</sst>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E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0" fillId="0" borderId="0" xfId="0" applyNumberFormat="1"/>
    <xf numFmtId="3" fontId="3" fillId="0" borderId="4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0" fillId="0" borderId="0" xfId="0" applyFill="1"/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DBA52-F766-4939-BD90-C9E377105F9B}">
  <dimension ref="A2:F42"/>
  <sheetViews>
    <sheetView tabSelected="1" workbookViewId="0">
      <selection activeCell="A6" sqref="A6:D6"/>
    </sheetView>
  </sheetViews>
  <sheetFormatPr defaultRowHeight="15" x14ac:dyDescent="0.25"/>
  <cols>
    <col min="1" max="1" width="29.85546875" customWidth="1"/>
    <col min="2" max="2" width="18.42578125" customWidth="1"/>
    <col min="3" max="3" width="19" customWidth="1"/>
    <col min="4" max="4" width="21.85546875" customWidth="1"/>
    <col min="5" max="5" width="10" bestFit="1" customWidth="1"/>
    <col min="6" max="6" width="10.140625" bestFit="1" customWidth="1"/>
  </cols>
  <sheetData>
    <row r="2" spans="1:6" x14ac:dyDescent="0.25">
      <c r="B2" s="52"/>
    </row>
    <row r="3" spans="1:6" ht="15.75" x14ac:dyDescent="0.25">
      <c r="A3" s="62"/>
      <c r="B3" s="62"/>
      <c r="C3" s="62"/>
      <c r="D3" s="62"/>
    </row>
    <row r="4" spans="1:6" ht="15.75" customHeight="1" x14ac:dyDescent="0.25">
      <c r="A4" s="62" t="s">
        <v>0</v>
      </c>
      <c r="B4" s="62"/>
      <c r="C4" s="62"/>
      <c r="D4" s="62"/>
    </row>
    <row r="5" spans="1:6" x14ac:dyDescent="0.25">
      <c r="A5" s="1"/>
      <c r="B5" s="1"/>
      <c r="C5" s="1"/>
      <c r="D5" s="1"/>
    </row>
    <row r="6" spans="1:6" ht="16.5" customHeight="1" x14ac:dyDescent="0.25">
      <c r="A6" s="62" t="s">
        <v>1</v>
      </c>
      <c r="B6" s="62"/>
      <c r="C6" s="62"/>
      <c r="D6" s="62"/>
    </row>
    <row r="7" spans="1:6" ht="15.75" thickBot="1" x14ac:dyDescent="0.3">
      <c r="A7" s="2"/>
      <c r="B7" s="3"/>
      <c r="C7" s="3"/>
      <c r="D7" s="4"/>
    </row>
    <row r="8" spans="1:6" x14ac:dyDescent="0.25">
      <c r="A8" s="63"/>
      <c r="B8" s="60" t="s">
        <v>2</v>
      </c>
      <c r="C8" s="60" t="s">
        <v>73</v>
      </c>
      <c r="D8" s="60" t="s">
        <v>74</v>
      </c>
    </row>
    <row r="9" spans="1:6" ht="23.25" customHeight="1" thickBot="1" x14ac:dyDescent="0.3">
      <c r="A9" s="64"/>
      <c r="B9" s="61"/>
      <c r="C9" s="61"/>
      <c r="D9" s="61"/>
    </row>
    <row r="10" spans="1:6" ht="11.25" customHeight="1" thickBot="1" x14ac:dyDescent="0.3">
      <c r="A10" s="55">
        <v>1</v>
      </c>
      <c r="B10" s="56">
        <v>2</v>
      </c>
      <c r="C10" s="57">
        <v>3</v>
      </c>
      <c r="D10" s="57">
        <v>4</v>
      </c>
    </row>
    <row r="11" spans="1:6" ht="15.75" thickBot="1" x14ac:dyDescent="0.3">
      <c r="A11" s="5" t="s">
        <v>3</v>
      </c>
      <c r="B11" s="6">
        <v>169657686</v>
      </c>
      <c r="C11" s="7">
        <f>+D11-B11</f>
        <v>24424988</v>
      </c>
      <c r="D11" s="7">
        <f>194077710-3584+8548</f>
        <v>194082674</v>
      </c>
    </row>
    <row r="12" spans="1:6" ht="35.25" customHeight="1" thickBot="1" x14ac:dyDescent="0.3">
      <c r="A12" s="5" t="s">
        <v>4</v>
      </c>
      <c r="B12" s="6">
        <v>3584</v>
      </c>
      <c r="C12" s="7">
        <f>+D12-B12</f>
        <v>0</v>
      </c>
      <c r="D12" s="7">
        <f>3471+113</f>
        <v>3584</v>
      </c>
    </row>
    <row r="13" spans="1:6" ht="21.75" customHeight="1" thickBot="1" x14ac:dyDescent="0.3">
      <c r="A13" s="8" t="s">
        <v>5</v>
      </c>
      <c r="B13" s="9">
        <f>+B12+B11</f>
        <v>169661270</v>
      </c>
      <c r="C13" s="10">
        <f>+C12+C11</f>
        <v>24424988</v>
      </c>
      <c r="D13" s="10">
        <f>+D12+D11</f>
        <v>194086258</v>
      </c>
      <c r="F13" s="44"/>
    </row>
    <row r="14" spans="1:6" ht="24" customHeight="1" thickBot="1" x14ac:dyDescent="0.3">
      <c r="A14" s="5" t="s">
        <v>6</v>
      </c>
      <c r="B14" s="6">
        <v>148233456</v>
      </c>
      <c r="C14" s="7">
        <f>+D14-B14</f>
        <v>23419843</v>
      </c>
      <c r="D14" s="7">
        <f>171644751+8548</f>
        <v>171653299</v>
      </c>
      <c r="F14" s="44"/>
    </row>
    <row r="15" spans="1:6" ht="31.5" customHeight="1" thickBot="1" x14ac:dyDescent="0.3">
      <c r="A15" s="5" t="s">
        <v>7</v>
      </c>
      <c r="B15" s="6">
        <v>23540591</v>
      </c>
      <c r="C15" s="7">
        <f>+D15-B15</f>
        <v>3232493</v>
      </c>
      <c r="D15" s="7">
        <v>26773084</v>
      </c>
      <c r="F15" s="44"/>
    </row>
    <row r="16" spans="1:6" ht="25.5" customHeight="1" thickBot="1" x14ac:dyDescent="0.3">
      <c r="A16" s="8" t="s">
        <v>8</v>
      </c>
      <c r="B16" s="9">
        <f>+B15+B14</f>
        <v>171774047</v>
      </c>
      <c r="C16" s="10">
        <f>+C15+C14</f>
        <v>26652336</v>
      </c>
      <c r="D16" s="10">
        <f>+D15+D14</f>
        <v>198426383</v>
      </c>
    </row>
    <row r="17" spans="1:5" ht="27.75" customHeight="1" thickBot="1" x14ac:dyDescent="0.3">
      <c r="A17" s="8" t="s">
        <v>9</v>
      </c>
      <c r="B17" s="11">
        <v>0</v>
      </c>
      <c r="C17" s="10">
        <f>+C13-C16</f>
        <v>-2227348</v>
      </c>
      <c r="D17" s="10">
        <f>+D13-D16</f>
        <v>-4340125</v>
      </c>
      <c r="E17" s="44"/>
    </row>
    <row r="18" spans="1:5" x14ac:dyDescent="0.25">
      <c r="A18" s="1"/>
    </row>
    <row r="19" spans="1:5" ht="15.75" customHeight="1" x14ac:dyDescent="0.25">
      <c r="A19" s="62" t="s">
        <v>10</v>
      </c>
      <c r="B19" s="62"/>
      <c r="C19" s="62"/>
      <c r="D19" s="62"/>
    </row>
    <row r="20" spans="1:5" ht="15.75" thickBot="1" x14ac:dyDescent="0.3">
      <c r="A20" s="1"/>
    </row>
    <row r="21" spans="1:5" x14ac:dyDescent="0.25">
      <c r="A21" s="58"/>
      <c r="B21" s="60" t="s">
        <v>2</v>
      </c>
      <c r="C21" s="60" t="s">
        <v>73</v>
      </c>
      <c r="D21" s="60" t="s">
        <v>74</v>
      </c>
    </row>
    <row r="22" spans="1:5" ht="15.75" thickBot="1" x14ac:dyDescent="0.3">
      <c r="A22" s="59"/>
      <c r="B22" s="61"/>
      <c r="C22" s="61"/>
      <c r="D22" s="61"/>
    </row>
    <row r="23" spans="1:5" ht="15.75" thickBot="1" x14ac:dyDescent="0.3">
      <c r="A23" s="55">
        <v>1</v>
      </c>
      <c r="B23" s="56">
        <v>2</v>
      </c>
      <c r="C23" s="57">
        <v>3</v>
      </c>
      <c r="D23" s="57">
        <v>4</v>
      </c>
    </row>
    <row r="24" spans="1:5" ht="34.5" customHeight="1" thickBot="1" x14ac:dyDescent="0.3">
      <c r="A24" s="5" t="s">
        <v>11</v>
      </c>
      <c r="B24" s="13">
        <v>0</v>
      </c>
      <c r="C24" s="14">
        <v>0</v>
      </c>
      <c r="D24" s="14">
        <v>0</v>
      </c>
    </row>
    <row r="25" spans="1:5" ht="33" customHeight="1" thickBot="1" x14ac:dyDescent="0.3">
      <c r="A25" s="5" t="s">
        <v>12</v>
      </c>
      <c r="B25" s="13">
        <v>0</v>
      </c>
      <c r="C25" s="14">
        <v>0</v>
      </c>
      <c r="D25" s="14">
        <v>0</v>
      </c>
    </row>
    <row r="26" spans="1:5" ht="36" customHeight="1" thickBot="1" x14ac:dyDescent="0.3">
      <c r="A26" s="15" t="s">
        <v>13</v>
      </c>
      <c r="B26" s="16">
        <v>2205683</v>
      </c>
      <c r="C26" s="16">
        <f>+D26-B26</f>
        <v>2227348</v>
      </c>
      <c r="D26" s="17">
        <v>4433031</v>
      </c>
    </row>
    <row r="27" spans="1:5" ht="32.25" customHeight="1" thickBot="1" x14ac:dyDescent="0.3">
      <c r="A27" s="15" t="s">
        <v>14</v>
      </c>
      <c r="B27" s="16">
        <v>-92906</v>
      </c>
      <c r="C27" s="16">
        <f>+D27-B27</f>
        <v>0</v>
      </c>
      <c r="D27" s="17">
        <v>-92906</v>
      </c>
    </row>
    <row r="28" spans="1:5" ht="25.5" customHeight="1" thickBot="1" x14ac:dyDescent="0.3">
      <c r="A28" s="8" t="s">
        <v>15</v>
      </c>
      <c r="B28" s="11">
        <v>0</v>
      </c>
      <c r="C28" s="12">
        <v>0</v>
      </c>
      <c r="D28" s="12">
        <v>0</v>
      </c>
    </row>
    <row r="29" spans="1:5" ht="35.25" customHeight="1" thickBot="1" x14ac:dyDescent="0.3">
      <c r="A29" s="5" t="s">
        <v>16</v>
      </c>
      <c r="B29" s="13">
        <v>0</v>
      </c>
      <c r="C29" s="14">
        <v>0</v>
      </c>
      <c r="D29" s="14">
        <v>0</v>
      </c>
    </row>
    <row r="31" spans="1:5" x14ac:dyDescent="0.25">
      <c r="C31" s="44"/>
      <c r="D31" s="44"/>
    </row>
    <row r="33" spans="1:4" x14ac:dyDescent="0.25">
      <c r="B33" s="44"/>
      <c r="C33" s="44"/>
      <c r="D33" s="44"/>
    </row>
    <row r="34" spans="1:4" x14ac:dyDescent="0.25">
      <c r="B34" s="44"/>
      <c r="C34" s="44"/>
      <c r="D34" s="44"/>
    </row>
    <row r="35" spans="1:4" x14ac:dyDescent="0.25">
      <c r="B35" s="44"/>
      <c r="C35" s="44"/>
    </row>
    <row r="36" spans="1:4" x14ac:dyDescent="0.25">
      <c r="B36" s="44"/>
      <c r="C36" s="44"/>
    </row>
    <row r="37" spans="1:4" x14ac:dyDescent="0.25">
      <c r="A37" s="49"/>
      <c r="B37" s="50"/>
      <c r="C37" s="50"/>
      <c r="D37" s="50"/>
    </row>
    <row r="38" spans="1:4" x14ac:dyDescent="0.25">
      <c r="A38" s="49"/>
      <c r="B38" s="50"/>
      <c r="C38" s="50"/>
      <c r="D38" s="50"/>
    </row>
    <row r="39" spans="1:4" x14ac:dyDescent="0.25">
      <c r="A39" s="49"/>
      <c r="B39" s="49"/>
      <c r="C39" s="49"/>
      <c r="D39" s="49"/>
    </row>
    <row r="40" spans="1:4" x14ac:dyDescent="0.25">
      <c r="A40" s="49"/>
      <c r="B40" s="50"/>
      <c r="C40" s="50"/>
      <c r="D40" s="50"/>
    </row>
    <row r="41" spans="1:4" x14ac:dyDescent="0.25">
      <c r="C41" s="44"/>
    </row>
    <row r="42" spans="1:4" x14ac:dyDescent="0.25">
      <c r="B42" s="44"/>
      <c r="C42" s="44"/>
      <c r="D42" s="44"/>
    </row>
  </sheetData>
  <mergeCells count="12">
    <mergeCell ref="A3:D3"/>
    <mergeCell ref="A4:D4"/>
    <mergeCell ref="A6:D6"/>
    <mergeCell ref="A8:A9"/>
    <mergeCell ref="B8:B9"/>
    <mergeCell ref="A21:A22"/>
    <mergeCell ref="B21:B22"/>
    <mergeCell ref="C8:C9"/>
    <mergeCell ref="D8:D9"/>
    <mergeCell ref="C21:C22"/>
    <mergeCell ref="D21:D22"/>
    <mergeCell ref="A19:D1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1170A-B965-4D16-81E0-973CBA05848E}">
  <dimension ref="A3:I42"/>
  <sheetViews>
    <sheetView workbookViewId="0">
      <selection activeCell="A5" sqref="A5:G5"/>
    </sheetView>
  </sheetViews>
  <sheetFormatPr defaultRowHeight="15" x14ac:dyDescent="0.25"/>
  <cols>
    <col min="2" max="2" width="7.7109375" customWidth="1"/>
    <col min="3" max="3" width="9.140625" customWidth="1"/>
    <col min="4" max="4" width="23" customWidth="1"/>
    <col min="5" max="5" width="15.5703125" customWidth="1"/>
    <col min="6" max="6" width="13.85546875" customWidth="1"/>
    <col min="7" max="7" width="16.42578125" customWidth="1"/>
    <col min="9" max="9" width="11.140625" bestFit="1" customWidth="1"/>
  </cols>
  <sheetData>
    <row r="3" spans="1:7" ht="15.75" customHeight="1" x14ac:dyDescent="0.25">
      <c r="A3" s="62" t="s">
        <v>17</v>
      </c>
      <c r="B3" s="62"/>
      <c r="C3" s="62"/>
      <c r="D3" s="62"/>
      <c r="E3" s="62"/>
      <c r="F3" s="62"/>
      <c r="G3" s="62"/>
    </row>
    <row r="4" spans="1:7" x14ac:dyDescent="0.25">
      <c r="A4" s="1"/>
      <c r="B4" s="1"/>
      <c r="C4" s="1"/>
      <c r="D4" s="1"/>
      <c r="E4" s="1"/>
      <c r="F4" s="1"/>
      <c r="G4" s="1"/>
    </row>
    <row r="5" spans="1:7" ht="31.5" customHeight="1" x14ac:dyDescent="0.25">
      <c r="A5" s="62" t="s">
        <v>18</v>
      </c>
      <c r="B5" s="62"/>
      <c r="C5" s="62"/>
      <c r="D5" s="62"/>
      <c r="E5" s="62"/>
      <c r="F5" s="62"/>
      <c r="G5" s="62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ht="30.75" customHeight="1" thickBot="1" x14ac:dyDescent="0.3">
      <c r="A7" s="42" t="s">
        <v>19</v>
      </c>
      <c r="B7" s="42" t="s">
        <v>20</v>
      </c>
      <c r="C7" s="42" t="s">
        <v>21</v>
      </c>
      <c r="D7" s="42" t="s">
        <v>22</v>
      </c>
      <c r="E7" s="43" t="s">
        <v>2</v>
      </c>
      <c r="F7" s="43" t="s">
        <v>73</v>
      </c>
      <c r="G7" s="43" t="s">
        <v>74</v>
      </c>
    </row>
    <row r="8" spans="1:7" ht="15" customHeight="1" thickBot="1" x14ac:dyDescent="0.3">
      <c r="A8" s="53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</row>
    <row r="9" spans="1:7" ht="15.75" thickBot="1" x14ac:dyDescent="0.3">
      <c r="A9" s="19">
        <v>6</v>
      </c>
      <c r="B9" s="21"/>
      <c r="C9" s="21"/>
      <c r="D9" s="22" t="s">
        <v>23</v>
      </c>
      <c r="E9" s="23">
        <f>+E10+E13+E15+E17+E20+E24</f>
        <v>169657686</v>
      </c>
      <c r="F9" s="45">
        <f>+F10+F13+F15+F17+F20+F24</f>
        <v>24424988</v>
      </c>
      <c r="G9" s="45">
        <f>+G10+G13+G15+G17+G20+G24</f>
        <v>194082674</v>
      </c>
    </row>
    <row r="10" spans="1:7" ht="44.25" customHeight="1" thickBot="1" x14ac:dyDescent="0.3">
      <c r="A10" s="19"/>
      <c r="B10" s="20">
        <v>63</v>
      </c>
      <c r="C10" s="20"/>
      <c r="D10" s="24" t="s">
        <v>24</v>
      </c>
      <c r="E10" s="25">
        <f>+E11+E12</f>
        <v>8059287</v>
      </c>
      <c r="F10" s="25">
        <f>+F11+F12</f>
        <v>5006845</v>
      </c>
      <c r="G10" s="25">
        <f>+G11+G12</f>
        <v>13066132</v>
      </c>
    </row>
    <row r="11" spans="1:7" ht="18.75" customHeight="1" thickBot="1" x14ac:dyDescent="0.3">
      <c r="A11" s="26"/>
      <c r="B11" s="27"/>
      <c r="C11" s="27">
        <v>52</v>
      </c>
      <c r="D11" s="28" t="s">
        <v>25</v>
      </c>
      <c r="E11" s="29">
        <v>261570</v>
      </c>
      <c r="F11" s="29">
        <f>+G11-E11</f>
        <v>5006845</v>
      </c>
      <c r="G11" s="29">
        <f>57814+5143610+1327+65664</f>
        <v>5268415</v>
      </c>
    </row>
    <row r="12" spans="1:7" ht="36" customHeight="1" thickBot="1" x14ac:dyDescent="0.3">
      <c r="A12" s="26"/>
      <c r="B12" s="27"/>
      <c r="C12" s="27">
        <v>56</v>
      </c>
      <c r="D12" s="28" t="s">
        <v>26</v>
      </c>
      <c r="E12" s="29">
        <v>7797717</v>
      </c>
      <c r="F12" s="29">
        <f>+G12-E12</f>
        <v>0</v>
      </c>
      <c r="G12" s="29">
        <f>8300+7789417</f>
        <v>7797717</v>
      </c>
    </row>
    <row r="13" spans="1:7" ht="20.25" customHeight="1" thickBot="1" x14ac:dyDescent="0.3">
      <c r="A13" s="18"/>
      <c r="B13" s="20">
        <v>64</v>
      </c>
      <c r="C13" s="27"/>
      <c r="D13" s="28" t="s">
        <v>27</v>
      </c>
      <c r="E13" s="25">
        <f>+E14</f>
        <v>8</v>
      </c>
      <c r="F13" s="25">
        <f>+F14</f>
        <v>0</v>
      </c>
      <c r="G13" s="25">
        <f>+G14</f>
        <v>8</v>
      </c>
    </row>
    <row r="14" spans="1:7" ht="17.25" customHeight="1" thickBot="1" x14ac:dyDescent="0.3">
      <c r="A14" s="26"/>
      <c r="B14" s="27"/>
      <c r="C14" s="27">
        <v>31</v>
      </c>
      <c r="D14" s="28" t="s">
        <v>28</v>
      </c>
      <c r="E14" s="29">
        <v>8</v>
      </c>
      <c r="F14" s="29">
        <f>+G14-E14</f>
        <v>0</v>
      </c>
      <c r="G14" s="29">
        <v>8</v>
      </c>
    </row>
    <row r="15" spans="1:7" ht="60" customHeight="1" thickBot="1" x14ac:dyDescent="0.3">
      <c r="A15" s="18"/>
      <c r="B15" s="20">
        <v>65</v>
      </c>
      <c r="C15" s="27"/>
      <c r="D15" s="28" t="s">
        <v>29</v>
      </c>
      <c r="E15" s="25">
        <f>+E16</f>
        <v>9347110</v>
      </c>
      <c r="F15" s="25">
        <f>+F16</f>
        <v>943645</v>
      </c>
      <c r="G15" s="25">
        <f>+G16</f>
        <v>10290755</v>
      </c>
    </row>
    <row r="16" spans="1:7" ht="30" customHeight="1" thickBot="1" x14ac:dyDescent="0.3">
      <c r="A16" s="26"/>
      <c r="B16" s="27"/>
      <c r="C16" s="27">
        <v>43</v>
      </c>
      <c r="D16" s="28" t="s">
        <v>30</v>
      </c>
      <c r="E16" s="29">
        <v>9347110</v>
      </c>
      <c r="F16" s="29">
        <f>+G16-E16</f>
        <v>943645</v>
      </c>
      <c r="G16" s="29">
        <f>10198500+83707+8548</f>
        <v>10290755</v>
      </c>
    </row>
    <row r="17" spans="1:9" ht="54" customHeight="1" thickBot="1" x14ac:dyDescent="0.3">
      <c r="A17" s="18"/>
      <c r="B17" s="20">
        <v>66</v>
      </c>
      <c r="C17" s="27"/>
      <c r="D17" s="24" t="s">
        <v>31</v>
      </c>
      <c r="E17" s="25">
        <f>+E18+E19</f>
        <v>1640543</v>
      </c>
      <c r="F17" s="25">
        <f>+F18+F19</f>
        <v>24000</v>
      </c>
      <c r="G17" s="25">
        <f>+G18+G19</f>
        <v>1664543</v>
      </c>
    </row>
    <row r="18" spans="1:9" ht="16.5" customHeight="1" thickBot="1" x14ac:dyDescent="0.3">
      <c r="A18" s="26"/>
      <c r="B18" s="30"/>
      <c r="C18" s="27">
        <v>31</v>
      </c>
      <c r="D18" s="28" t="s">
        <v>28</v>
      </c>
      <c r="E18" s="29">
        <v>1401553</v>
      </c>
      <c r="F18" s="29">
        <f>+G18-E18</f>
        <v>162000</v>
      </c>
      <c r="G18" s="29">
        <f>74000+1489553</f>
        <v>1563553</v>
      </c>
    </row>
    <row r="19" spans="1:9" ht="15.75" thickBot="1" x14ac:dyDescent="0.3">
      <c r="A19" s="26"/>
      <c r="B19" s="30"/>
      <c r="C19" s="27">
        <v>61</v>
      </c>
      <c r="D19" s="28" t="s">
        <v>32</v>
      </c>
      <c r="E19" s="29">
        <v>238990</v>
      </c>
      <c r="F19" s="29">
        <f>+G19-E19</f>
        <v>-138000</v>
      </c>
      <c r="G19" s="29">
        <f>63707+2000+30283+5000</f>
        <v>100990</v>
      </c>
    </row>
    <row r="20" spans="1:9" ht="42.75" customHeight="1" thickBot="1" x14ac:dyDescent="0.3">
      <c r="A20" s="18"/>
      <c r="B20" s="20">
        <v>67</v>
      </c>
      <c r="C20" s="27"/>
      <c r="D20" s="24" t="s">
        <v>33</v>
      </c>
      <c r="E20" s="25">
        <f>+E21+E22+E23</f>
        <v>150562958</v>
      </c>
      <c r="F20" s="25">
        <f>+F21+F22+F23</f>
        <v>18412278</v>
      </c>
      <c r="G20" s="25">
        <f>+G21+G22+G23</f>
        <v>168975236</v>
      </c>
    </row>
    <row r="21" spans="1:9" ht="25.5" customHeight="1" thickBot="1" x14ac:dyDescent="0.3">
      <c r="A21" s="26"/>
      <c r="B21" s="30"/>
      <c r="C21" s="27">
        <v>11</v>
      </c>
      <c r="D21" s="28" t="s">
        <v>34</v>
      </c>
      <c r="E21" s="29">
        <v>10964313</v>
      </c>
      <c r="F21" s="29">
        <f>+G21-E21</f>
        <v>5531473</v>
      </c>
      <c r="G21" s="29">
        <f>2243973+14251813</f>
        <v>16495786</v>
      </c>
    </row>
    <row r="22" spans="1:9" ht="20.25" customHeight="1" thickBot="1" x14ac:dyDescent="0.3">
      <c r="A22" s="26"/>
      <c r="B22" s="30"/>
      <c r="C22" s="27">
        <v>12</v>
      </c>
      <c r="D22" s="28" t="s">
        <v>35</v>
      </c>
      <c r="E22" s="29">
        <v>1957662</v>
      </c>
      <c r="F22" s="29">
        <f t="shared" ref="F22:F23" si="0">+G22-E22</f>
        <v>0</v>
      </c>
      <c r="G22" s="29">
        <f>1465+1956197</f>
        <v>1957662</v>
      </c>
    </row>
    <row r="23" spans="1:9" ht="30" customHeight="1" thickBot="1" x14ac:dyDescent="0.3">
      <c r="A23" s="26"/>
      <c r="B23" s="30"/>
      <c r="C23" s="27">
        <v>43</v>
      </c>
      <c r="D23" s="28" t="s">
        <v>30</v>
      </c>
      <c r="E23" s="29">
        <v>137640983</v>
      </c>
      <c r="F23" s="29">
        <f t="shared" si="0"/>
        <v>12880805</v>
      </c>
      <c r="G23" s="29">
        <v>150521788</v>
      </c>
      <c r="I23" s="44"/>
    </row>
    <row r="24" spans="1:9" ht="28.5" customHeight="1" thickBot="1" x14ac:dyDescent="0.3">
      <c r="A24" s="18"/>
      <c r="B24" s="20">
        <v>68</v>
      </c>
      <c r="C24" s="27"/>
      <c r="D24" s="24" t="s">
        <v>36</v>
      </c>
      <c r="E24" s="25">
        <f>+E25</f>
        <v>47780</v>
      </c>
      <c r="F24" s="25">
        <f>+F25</f>
        <v>38220</v>
      </c>
      <c r="G24" s="25">
        <f>+G25</f>
        <v>86000</v>
      </c>
    </row>
    <row r="25" spans="1:9" ht="30.75" customHeight="1" thickBot="1" x14ac:dyDescent="0.3">
      <c r="A25" s="26"/>
      <c r="B25" s="30"/>
      <c r="C25" s="27">
        <v>43</v>
      </c>
      <c r="D25" s="28" t="s">
        <v>30</v>
      </c>
      <c r="E25" s="29">
        <v>47780</v>
      </c>
      <c r="F25" s="29">
        <f>+G25-E25</f>
        <v>38220</v>
      </c>
      <c r="G25" s="29">
        <v>86000</v>
      </c>
    </row>
    <row r="26" spans="1:9" ht="30" customHeight="1" thickBot="1" x14ac:dyDescent="0.3">
      <c r="A26" s="19">
        <v>7</v>
      </c>
      <c r="B26" s="21"/>
      <c r="C26" s="21"/>
      <c r="D26" s="22" t="s">
        <v>37</v>
      </c>
      <c r="E26" s="23">
        <f t="shared" ref="E26:G27" si="1">+E27</f>
        <v>3584</v>
      </c>
      <c r="F26" s="23">
        <f t="shared" si="1"/>
        <v>0</v>
      </c>
      <c r="G26" s="23">
        <f t="shared" si="1"/>
        <v>3584</v>
      </c>
    </row>
    <row r="27" spans="1:9" ht="44.25" customHeight="1" thickBot="1" x14ac:dyDescent="0.3">
      <c r="A27" s="18"/>
      <c r="B27" s="20">
        <v>72</v>
      </c>
      <c r="C27" s="27"/>
      <c r="D27" s="24" t="s">
        <v>38</v>
      </c>
      <c r="E27" s="25">
        <f t="shared" si="1"/>
        <v>3584</v>
      </c>
      <c r="F27" s="25">
        <f t="shared" si="1"/>
        <v>0</v>
      </c>
      <c r="G27" s="25">
        <f t="shared" si="1"/>
        <v>3584</v>
      </c>
    </row>
    <row r="28" spans="1:9" ht="60" customHeight="1" thickBot="1" x14ac:dyDescent="0.3">
      <c r="A28" s="26"/>
      <c r="B28" s="27"/>
      <c r="C28" s="27">
        <v>71</v>
      </c>
      <c r="D28" s="28" t="s">
        <v>39</v>
      </c>
      <c r="E28" s="29">
        <v>3584</v>
      </c>
      <c r="F28" s="29">
        <f>+G28-E28</f>
        <v>0</v>
      </c>
      <c r="G28" s="29">
        <f>3471+113</f>
        <v>3584</v>
      </c>
    </row>
    <row r="29" spans="1:9" ht="15.75" thickBot="1" x14ac:dyDescent="0.3">
      <c r="A29" s="31"/>
      <c r="B29" s="32"/>
      <c r="C29" s="33"/>
      <c r="D29" s="34" t="s">
        <v>40</v>
      </c>
      <c r="E29" s="25">
        <f>+E26+E9</f>
        <v>169661270</v>
      </c>
      <c r="F29" s="25">
        <f>+F26+F9</f>
        <v>24424988</v>
      </c>
      <c r="G29" s="25">
        <f>+G26+G9</f>
        <v>194086258</v>
      </c>
    </row>
    <row r="30" spans="1:9" x14ac:dyDescent="0.25">
      <c r="D30" t="s">
        <v>75</v>
      </c>
      <c r="E30" s="44">
        <v>2205683</v>
      </c>
      <c r="F30" s="44">
        <f>+G30-E30</f>
        <v>2227348</v>
      </c>
      <c r="G30" s="44">
        <v>4433031</v>
      </c>
    </row>
    <row r="31" spans="1:9" x14ac:dyDescent="0.25">
      <c r="D31" t="s">
        <v>76</v>
      </c>
      <c r="E31" s="44">
        <v>-92906</v>
      </c>
      <c r="F31" s="44">
        <f>+G31-E31</f>
        <v>0</v>
      </c>
      <c r="G31" s="44">
        <v>-92906</v>
      </c>
    </row>
    <row r="32" spans="1:9" x14ac:dyDescent="0.25">
      <c r="E32" s="44">
        <f>+E29+E30+E31</f>
        <v>171774047</v>
      </c>
      <c r="F32" s="44">
        <f t="shared" ref="F32:G32" si="2">+F29+F30+F31</f>
        <v>26652336</v>
      </c>
      <c r="G32" s="44">
        <f t="shared" si="2"/>
        <v>198426383</v>
      </c>
    </row>
    <row r="33" spans="5:7" x14ac:dyDescent="0.25">
      <c r="G33" s="44"/>
    </row>
    <row r="34" spans="5:7" x14ac:dyDescent="0.25">
      <c r="E34" s="44"/>
      <c r="G34" s="44"/>
    </row>
    <row r="37" spans="5:7" x14ac:dyDescent="0.25">
      <c r="E37" s="44"/>
      <c r="F37" s="44"/>
      <c r="G37" s="44"/>
    </row>
    <row r="38" spans="5:7" x14ac:dyDescent="0.25">
      <c r="E38" s="44"/>
      <c r="F38" s="44"/>
      <c r="G38" s="44"/>
    </row>
    <row r="39" spans="5:7" x14ac:dyDescent="0.25">
      <c r="E39" s="44"/>
      <c r="F39" s="44"/>
      <c r="G39" s="44"/>
    </row>
    <row r="40" spans="5:7" x14ac:dyDescent="0.25">
      <c r="E40" s="44"/>
      <c r="F40" s="44"/>
      <c r="G40" s="44"/>
    </row>
    <row r="41" spans="5:7" x14ac:dyDescent="0.25">
      <c r="E41" s="44"/>
      <c r="F41" s="44"/>
      <c r="G41" s="44"/>
    </row>
    <row r="42" spans="5:7" x14ac:dyDescent="0.25">
      <c r="E42" s="44"/>
      <c r="F42" s="44"/>
      <c r="G42" s="44"/>
    </row>
  </sheetData>
  <mergeCells count="2">
    <mergeCell ref="A3:G3"/>
    <mergeCell ref="A5:G5"/>
  </mergeCells>
  <pageMargins left="0.31496062992125984" right="0.31496062992125984" top="0.15748031496062992" bottom="0.15748031496062992" header="0.11811023622047245" footer="0.11811023622047245"/>
  <pageSetup paperSize="9" orientation="portrait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3D6F-370E-4191-9E6D-138FA8E49363}">
  <dimension ref="A3:I74"/>
  <sheetViews>
    <sheetView workbookViewId="0">
      <selection activeCell="A3" sqref="A3:G3"/>
    </sheetView>
  </sheetViews>
  <sheetFormatPr defaultRowHeight="15" x14ac:dyDescent="0.25"/>
  <cols>
    <col min="3" max="3" width="6.85546875" customWidth="1"/>
    <col min="4" max="4" width="24.7109375" customWidth="1"/>
    <col min="5" max="5" width="13" customWidth="1"/>
    <col min="6" max="6" width="13.5703125" customWidth="1"/>
    <col min="7" max="7" width="14.28515625" customWidth="1"/>
    <col min="8" max="8" width="11.85546875" customWidth="1"/>
    <col min="9" max="9" width="13.85546875" customWidth="1"/>
  </cols>
  <sheetData>
    <row r="3" spans="1:7" ht="31.5" customHeight="1" x14ac:dyDescent="0.25">
      <c r="A3" s="62" t="s">
        <v>41</v>
      </c>
      <c r="B3" s="62"/>
      <c r="C3" s="62"/>
      <c r="D3" s="62"/>
      <c r="E3" s="62"/>
      <c r="F3" s="62"/>
      <c r="G3" s="62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ht="41.25" customHeight="1" thickBot="1" x14ac:dyDescent="0.3">
      <c r="A5" s="42" t="s">
        <v>19</v>
      </c>
      <c r="B5" s="42" t="s">
        <v>20</v>
      </c>
      <c r="C5" s="42" t="s">
        <v>21</v>
      </c>
      <c r="D5" s="42" t="s">
        <v>42</v>
      </c>
      <c r="E5" s="43" t="s">
        <v>2</v>
      </c>
      <c r="F5" s="43" t="s">
        <v>73</v>
      </c>
      <c r="G5" s="43" t="s">
        <v>74</v>
      </c>
    </row>
    <row r="6" spans="1:7" ht="17.25" customHeight="1" thickBot="1" x14ac:dyDescent="0.3">
      <c r="A6" s="53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</row>
    <row r="7" spans="1:7" ht="15.75" thickBot="1" x14ac:dyDescent="0.3">
      <c r="A7" s="19">
        <v>3</v>
      </c>
      <c r="B7" s="21"/>
      <c r="C7" s="21"/>
      <c r="D7" s="22" t="s">
        <v>43</v>
      </c>
      <c r="E7" s="23">
        <f>+E8+E12+E20+E23+E26</f>
        <v>148233456</v>
      </c>
      <c r="F7" s="23">
        <f>+F8+F12+F20+F23+F26</f>
        <v>23419843</v>
      </c>
      <c r="G7" s="45">
        <f>+G8+G12+G20+G23+G26</f>
        <v>171653299</v>
      </c>
    </row>
    <row r="8" spans="1:7" ht="21.75" customHeight="1" thickBot="1" x14ac:dyDescent="0.3">
      <c r="A8" s="19"/>
      <c r="B8" s="20">
        <v>31</v>
      </c>
      <c r="C8" s="20"/>
      <c r="D8" s="24" t="s">
        <v>44</v>
      </c>
      <c r="E8" s="25">
        <f>+E9+E10+E11</f>
        <v>79608510</v>
      </c>
      <c r="F8" s="25">
        <f t="shared" ref="F8" si="0">+F9+F10+F11</f>
        <v>9173609</v>
      </c>
      <c r="G8" s="47">
        <f>+G9+G10+G11</f>
        <v>88782119</v>
      </c>
    </row>
    <row r="9" spans="1:7" ht="21" customHeight="1" thickBot="1" x14ac:dyDescent="0.3">
      <c r="A9" s="26"/>
      <c r="B9" s="27"/>
      <c r="C9" s="27">
        <v>31</v>
      </c>
      <c r="D9" s="28" t="s">
        <v>28</v>
      </c>
      <c r="E9" s="29">
        <v>268253</v>
      </c>
      <c r="F9" s="29">
        <f>+G9-E9</f>
        <v>320000</v>
      </c>
      <c r="G9" s="48">
        <v>588253</v>
      </c>
    </row>
    <row r="10" spans="1:7" ht="31.5" customHeight="1" thickBot="1" x14ac:dyDescent="0.3">
      <c r="A10" s="26"/>
      <c r="B10" s="27"/>
      <c r="C10" s="27">
        <v>43</v>
      </c>
      <c r="D10" s="28" t="s">
        <v>30</v>
      </c>
      <c r="E10" s="29">
        <v>79118238</v>
      </c>
      <c r="F10" s="29">
        <f t="shared" ref="F10:F11" si="1">+G10-E10</f>
        <v>8920152</v>
      </c>
      <c r="G10" s="48">
        <v>88038390</v>
      </c>
    </row>
    <row r="11" spans="1:7" ht="17.25" customHeight="1" thickBot="1" x14ac:dyDescent="0.3">
      <c r="A11" s="26"/>
      <c r="B11" s="27"/>
      <c r="C11" s="27">
        <v>52</v>
      </c>
      <c r="D11" s="28" t="s">
        <v>25</v>
      </c>
      <c r="E11" s="29">
        <v>222019</v>
      </c>
      <c r="F11" s="29">
        <f t="shared" si="1"/>
        <v>-66543</v>
      </c>
      <c r="G11" s="48">
        <v>155476</v>
      </c>
    </row>
    <row r="12" spans="1:7" ht="18" customHeight="1" thickBot="1" x14ac:dyDescent="0.3">
      <c r="A12" s="18"/>
      <c r="B12" s="20">
        <v>32</v>
      </c>
      <c r="C12" s="27"/>
      <c r="D12" s="24" t="s">
        <v>45</v>
      </c>
      <c r="E12" s="25">
        <f>+E14+E15+E16+E17+E18+E19+E13</f>
        <v>68060790</v>
      </c>
      <c r="F12" s="25">
        <f t="shared" ref="F12:G12" si="2">+F14+F15+F16+F17+F18+F19+F13</f>
        <v>14055178</v>
      </c>
      <c r="G12" s="47">
        <f t="shared" si="2"/>
        <v>82115968</v>
      </c>
    </row>
    <row r="13" spans="1:7" ht="18" customHeight="1" thickBot="1" x14ac:dyDescent="0.3">
      <c r="A13" s="18"/>
      <c r="B13" s="20"/>
      <c r="C13" s="27">
        <v>11</v>
      </c>
      <c r="D13" s="28" t="s">
        <v>34</v>
      </c>
      <c r="E13" s="25">
        <v>0</v>
      </c>
      <c r="F13" s="35">
        <f>+G13-E13</f>
        <v>2243973</v>
      </c>
      <c r="G13" s="47">
        <v>2243973</v>
      </c>
    </row>
    <row r="14" spans="1:7" ht="27.75" customHeight="1" thickBot="1" x14ac:dyDescent="0.3">
      <c r="A14" s="26"/>
      <c r="B14" s="27"/>
      <c r="C14" s="27">
        <v>12</v>
      </c>
      <c r="D14" s="28" t="s">
        <v>35</v>
      </c>
      <c r="E14" s="35">
        <v>1465</v>
      </c>
      <c r="F14" s="35">
        <f>+G14-E14</f>
        <v>0</v>
      </c>
      <c r="G14" s="48">
        <v>1465</v>
      </c>
    </row>
    <row r="15" spans="1:7" ht="15.75" customHeight="1" thickBot="1" x14ac:dyDescent="0.3">
      <c r="A15" s="26"/>
      <c r="B15" s="27"/>
      <c r="C15" s="27">
        <v>31</v>
      </c>
      <c r="D15" s="28" t="s">
        <v>28</v>
      </c>
      <c r="E15" s="35">
        <v>206949</v>
      </c>
      <c r="F15" s="35">
        <f t="shared" ref="F15:F19" si="3">+G15-E15</f>
        <v>-68000</v>
      </c>
      <c r="G15" s="48">
        <v>138949</v>
      </c>
    </row>
    <row r="16" spans="1:7" ht="34.5" customHeight="1" thickBot="1" x14ac:dyDescent="0.3">
      <c r="A16" s="26"/>
      <c r="B16" s="30"/>
      <c r="C16" s="27">
        <v>43</v>
      </c>
      <c r="D16" s="28" t="s">
        <v>30</v>
      </c>
      <c r="E16" s="35">
        <v>67788499</v>
      </c>
      <c r="F16" s="35">
        <f t="shared" si="3"/>
        <v>6897398</v>
      </c>
      <c r="G16" s="48">
        <f>74675593+1756+8548</f>
        <v>74685897</v>
      </c>
    </row>
    <row r="17" spans="1:7" ht="21" customHeight="1" thickBot="1" x14ac:dyDescent="0.3">
      <c r="A17" s="26"/>
      <c r="B17" s="30"/>
      <c r="C17" s="27">
        <v>52</v>
      </c>
      <c r="D17" s="28" t="s">
        <v>25</v>
      </c>
      <c r="E17" s="35">
        <v>7698</v>
      </c>
      <c r="F17" s="35">
        <f t="shared" si="3"/>
        <v>4982863</v>
      </c>
      <c r="G17" s="48">
        <v>4990561</v>
      </c>
    </row>
    <row r="18" spans="1:7" ht="36" customHeight="1" thickBot="1" x14ac:dyDescent="0.3">
      <c r="A18" s="26"/>
      <c r="B18" s="30"/>
      <c r="C18" s="27">
        <v>56</v>
      </c>
      <c r="D18" s="28" t="s">
        <v>26</v>
      </c>
      <c r="E18" s="35">
        <v>8300</v>
      </c>
      <c r="F18" s="35">
        <f t="shared" si="3"/>
        <v>0</v>
      </c>
      <c r="G18" s="48">
        <v>8300</v>
      </c>
    </row>
    <row r="19" spans="1:7" ht="15.75" thickBot="1" x14ac:dyDescent="0.3">
      <c r="A19" s="26"/>
      <c r="B19" s="30"/>
      <c r="C19" s="27">
        <v>61</v>
      </c>
      <c r="D19" s="28" t="s">
        <v>32</v>
      </c>
      <c r="E19" s="35">
        <v>47879</v>
      </c>
      <c r="F19" s="35">
        <f t="shared" si="3"/>
        <v>-1056</v>
      </c>
      <c r="G19" s="48">
        <v>46823</v>
      </c>
    </row>
    <row r="20" spans="1:7" ht="18.75" customHeight="1" thickBot="1" x14ac:dyDescent="0.3">
      <c r="A20" s="18"/>
      <c r="B20" s="20">
        <v>34</v>
      </c>
      <c r="C20" s="27"/>
      <c r="D20" s="28" t="s">
        <v>46</v>
      </c>
      <c r="E20" s="36">
        <f>+E21+E22</f>
        <v>340129</v>
      </c>
      <c r="F20" s="36">
        <f t="shared" ref="F20" si="4">+F21+F22</f>
        <v>150000</v>
      </c>
      <c r="G20" s="47">
        <f>+G21+G22</f>
        <v>490129</v>
      </c>
    </row>
    <row r="21" spans="1:7" ht="17.25" customHeight="1" thickBot="1" x14ac:dyDescent="0.3">
      <c r="A21" s="26"/>
      <c r="B21" s="27"/>
      <c r="C21" s="27">
        <v>31</v>
      </c>
      <c r="D21" s="28" t="s">
        <v>28</v>
      </c>
      <c r="E21" s="35">
        <v>138951</v>
      </c>
      <c r="F21" s="35">
        <f>+G21-E21</f>
        <v>-100000</v>
      </c>
      <c r="G21" s="48">
        <v>38951</v>
      </c>
    </row>
    <row r="22" spans="1:7" ht="30" customHeight="1" thickBot="1" x14ac:dyDescent="0.3">
      <c r="A22" s="26"/>
      <c r="B22" s="27"/>
      <c r="C22" s="27">
        <v>43</v>
      </c>
      <c r="D22" s="28" t="s">
        <v>30</v>
      </c>
      <c r="E22" s="35">
        <v>201178</v>
      </c>
      <c r="F22" s="35">
        <f>+G22-E22</f>
        <v>250000</v>
      </c>
      <c r="G22" s="48">
        <v>451178</v>
      </c>
    </row>
    <row r="23" spans="1:7" ht="48" customHeight="1" thickBot="1" x14ac:dyDescent="0.3">
      <c r="A23" s="18"/>
      <c r="B23" s="20">
        <v>37</v>
      </c>
      <c r="C23" s="27"/>
      <c r="D23" s="28" t="s">
        <v>47</v>
      </c>
      <c r="E23" s="36">
        <f>+E24+E25</f>
        <v>45126</v>
      </c>
      <c r="F23" s="36">
        <f t="shared" ref="F23" si="5">+F24+F25</f>
        <v>0</v>
      </c>
      <c r="G23" s="47">
        <f>+G24+G25</f>
        <v>45126</v>
      </c>
    </row>
    <row r="24" spans="1:7" ht="33" customHeight="1" thickBot="1" x14ac:dyDescent="0.3">
      <c r="A24" s="26"/>
      <c r="B24" s="27"/>
      <c r="C24" s="27">
        <v>43</v>
      </c>
      <c r="D24" s="28" t="s">
        <v>30</v>
      </c>
      <c r="E24" s="35">
        <v>43799</v>
      </c>
      <c r="F24" s="35">
        <f>+G24-E24</f>
        <v>0</v>
      </c>
      <c r="G24" s="48">
        <v>43799</v>
      </c>
    </row>
    <row r="25" spans="1:7" ht="15.75" thickBot="1" x14ac:dyDescent="0.3">
      <c r="A25" s="26"/>
      <c r="B25" s="27"/>
      <c r="C25" s="27">
        <v>61</v>
      </c>
      <c r="D25" s="28" t="s">
        <v>32</v>
      </c>
      <c r="E25" s="35">
        <v>1327</v>
      </c>
      <c r="F25" s="35">
        <f>+G25-E25</f>
        <v>0</v>
      </c>
      <c r="G25" s="48">
        <v>1327</v>
      </c>
    </row>
    <row r="26" spans="1:7" ht="16.5" customHeight="1" thickBot="1" x14ac:dyDescent="0.3">
      <c r="A26" s="18"/>
      <c r="B26" s="20">
        <v>38</v>
      </c>
      <c r="C26" s="27"/>
      <c r="D26" s="28" t="s">
        <v>48</v>
      </c>
      <c r="E26" s="36">
        <f>+E27+E28+E29</f>
        <v>178901</v>
      </c>
      <c r="F26" s="36">
        <f>+F27+F28+F29</f>
        <v>41056</v>
      </c>
      <c r="G26" s="47">
        <f>+G27+G28+G29</f>
        <v>219957</v>
      </c>
    </row>
    <row r="27" spans="1:7" ht="21.75" customHeight="1" thickBot="1" x14ac:dyDescent="0.3">
      <c r="A27" s="26"/>
      <c r="B27" s="27"/>
      <c r="C27" s="27">
        <v>31</v>
      </c>
      <c r="D27" s="28" t="s">
        <v>28</v>
      </c>
      <c r="E27" s="35">
        <v>42737</v>
      </c>
      <c r="F27" s="35">
        <f>+G27-E27</f>
        <v>0</v>
      </c>
      <c r="G27" s="48">
        <v>42737</v>
      </c>
    </row>
    <row r="28" spans="1:7" ht="29.25" customHeight="1" thickBot="1" x14ac:dyDescent="0.3">
      <c r="A28" s="26"/>
      <c r="B28" s="27"/>
      <c r="C28" s="27">
        <v>43</v>
      </c>
      <c r="D28" s="28" t="s">
        <v>30</v>
      </c>
      <c r="E28" s="35">
        <v>136164</v>
      </c>
      <c r="F28" s="35">
        <f>+G28-E28</f>
        <v>40000</v>
      </c>
      <c r="G28" s="48">
        <v>176164</v>
      </c>
    </row>
    <row r="29" spans="1:7" ht="29.25" customHeight="1" thickBot="1" x14ac:dyDescent="0.3">
      <c r="A29" s="26"/>
      <c r="B29" s="27"/>
      <c r="C29" s="27">
        <v>61</v>
      </c>
      <c r="D29" s="28" t="s">
        <v>32</v>
      </c>
      <c r="E29" s="35">
        <v>0</v>
      </c>
      <c r="F29" s="35">
        <f>+G29-E29</f>
        <v>1056</v>
      </c>
      <c r="G29" s="48">
        <v>1056</v>
      </c>
    </row>
    <row r="30" spans="1:7" ht="30" customHeight="1" thickBot="1" x14ac:dyDescent="0.3">
      <c r="A30" s="19">
        <v>4</v>
      </c>
      <c r="B30" s="21"/>
      <c r="C30" s="21"/>
      <c r="D30" s="22" t="s">
        <v>49</v>
      </c>
      <c r="E30" s="7">
        <f>+E31+E34+E43</f>
        <v>23540591</v>
      </c>
      <c r="F30" s="7">
        <f t="shared" ref="F30" si="6">+F31+F34+F43</f>
        <v>3232493</v>
      </c>
      <c r="G30" s="45">
        <f>+G31+G34+G43</f>
        <v>26773084</v>
      </c>
    </row>
    <row r="31" spans="1:7" ht="46.5" customHeight="1" thickBot="1" x14ac:dyDescent="0.3">
      <c r="A31" s="18"/>
      <c r="B31" s="20">
        <v>41</v>
      </c>
      <c r="C31" s="20"/>
      <c r="D31" s="24" t="s">
        <v>50</v>
      </c>
      <c r="E31" s="36">
        <f>+E32+E33</f>
        <v>5327</v>
      </c>
      <c r="F31" s="36">
        <f t="shared" ref="F31" si="7">+F32+F33</f>
        <v>0</v>
      </c>
      <c r="G31" s="47">
        <f>+G32+G33</f>
        <v>5327</v>
      </c>
    </row>
    <row r="32" spans="1:7" ht="18" customHeight="1" thickBot="1" x14ac:dyDescent="0.3">
      <c r="A32" s="26"/>
      <c r="B32" s="27"/>
      <c r="C32" s="27">
        <v>31</v>
      </c>
      <c r="D32" s="28" t="s">
        <v>28</v>
      </c>
      <c r="E32" s="35">
        <v>4265</v>
      </c>
      <c r="F32" s="35">
        <f>+G32-E32</f>
        <v>0</v>
      </c>
      <c r="G32" s="48">
        <v>4265</v>
      </c>
    </row>
    <row r="33" spans="1:7" ht="15.75" thickBot="1" x14ac:dyDescent="0.3">
      <c r="A33" s="26"/>
      <c r="B33" s="27"/>
      <c r="C33" s="27">
        <v>61</v>
      </c>
      <c r="D33" s="28" t="s">
        <v>32</v>
      </c>
      <c r="E33" s="35">
        <v>1062</v>
      </c>
      <c r="F33" s="35">
        <f>+G33-E33</f>
        <v>0</v>
      </c>
      <c r="G33" s="48">
        <v>1062</v>
      </c>
    </row>
    <row r="34" spans="1:7" ht="37.5" customHeight="1" thickBot="1" x14ac:dyDescent="0.3">
      <c r="A34" s="18"/>
      <c r="B34" s="20">
        <v>42</v>
      </c>
      <c r="C34" s="27"/>
      <c r="D34" s="28" t="s">
        <v>51</v>
      </c>
      <c r="E34" s="36">
        <f>+E35+E36+E37+E39+E40+E41+E42+E38</f>
        <v>21844563</v>
      </c>
      <c r="F34" s="36">
        <f t="shared" ref="F34" si="8">+F35+F36+F37+F39+F40+F41+F42+F38</f>
        <v>3269494</v>
      </c>
      <c r="G34" s="47">
        <f>+G35+G36+G37+G38+G39+G40+G41+G42</f>
        <v>25114057</v>
      </c>
    </row>
    <row r="35" spans="1:7" ht="18.75" customHeight="1" thickBot="1" x14ac:dyDescent="0.3">
      <c r="A35" s="26"/>
      <c r="B35" s="27"/>
      <c r="C35" s="27">
        <v>11</v>
      </c>
      <c r="D35" s="28" t="s">
        <v>34</v>
      </c>
      <c r="E35" s="35">
        <v>10459966</v>
      </c>
      <c r="F35" s="35">
        <f>+G35-E35</f>
        <v>3287500</v>
      </c>
      <c r="G35" s="48">
        <f>5968500+7778966</f>
        <v>13747466</v>
      </c>
    </row>
    <row r="36" spans="1:7" ht="24.75" customHeight="1" thickBot="1" x14ac:dyDescent="0.3">
      <c r="A36" s="26"/>
      <c r="B36" s="27"/>
      <c r="C36" s="27">
        <v>12</v>
      </c>
      <c r="D36" s="28" t="s">
        <v>35</v>
      </c>
      <c r="E36" s="35">
        <v>1956197</v>
      </c>
      <c r="F36" s="35">
        <f t="shared" ref="F36:F42" si="9">+G36-E36</f>
        <v>0</v>
      </c>
      <c r="G36" s="48">
        <v>1956197</v>
      </c>
    </row>
    <row r="37" spans="1:7" ht="18" customHeight="1" thickBot="1" x14ac:dyDescent="0.3">
      <c r="A37" s="26"/>
      <c r="B37" s="27"/>
      <c r="C37" s="27">
        <v>31</v>
      </c>
      <c r="D37" s="28" t="s">
        <v>28</v>
      </c>
      <c r="E37" s="35">
        <v>1254571</v>
      </c>
      <c r="F37" s="35">
        <f t="shared" si="9"/>
        <v>134000</v>
      </c>
      <c r="G37" s="48">
        <f>1123126+265445</f>
        <v>1388571</v>
      </c>
    </row>
    <row r="38" spans="1:7" ht="18" customHeight="1" thickBot="1" x14ac:dyDescent="0.3">
      <c r="A38" s="26"/>
      <c r="B38" s="27"/>
      <c r="C38" s="27">
        <v>43</v>
      </c>
      <c r="D38" s="28" t="s">
        <v>30</v>
      </c>
      <c r="E38" s="35">
        <v>906</v>
      </c>
      <c r="F38" s="35">
        <f t="shared" si="9"/>
        <v>-906</v>
      </c>
      <c r="G38" s="48">
        <v>0</v>
      </c>
    </row>
    <row r="39" spans="1:7" ht="17.25" customHeight="1" thickBot="1" x14ac:dyDescent="0.3">
      <c r="A39" s="26"/>
      <c r="B39" s="27"/>
      <c r="C39" s="27">
        <v>52</v>
      </c>
      <c r="D39" s="28" t="s">
        <v>25</v>
      </c>
      <c r="E39" s="35">
        <v>28137</v>
      </c>
      <c r="F39" s="35">
        <f t="shared" si="9"/>
        <v>-1100</v>
      </c>
      <c r="G39" s="48">
        <v>27037</v>
      </c>
    </row>
    <row r="40" spans="1:7" ht="33.75" customHeight="1" thickBot="1" x14ac:dyDescent="0.3">
      <c r="A40" s="26"/>
      <c r="B40" s="27"/>
      <c r="C40" s="27">
        <v>56</v>
      </c>
      <c r="D40" s="28" t="s">
        <v>26</v>
      </c>
      <c r="E40" s="35">
        <v>7789417</v>
      </c>
      <c r="F40" s="35">
        <f t="shared" si="9"/>
        <v>0</v>
      </c>
      <c r="G40" s="48">
        <v>7789417</v>
      </c>
    </row>
    <row r="41" spans="1:7" ht="15.75" thickBot="1" x14ac:dyDescent="0.3">
      <c r="A41" s="26"/>
      <c r="B41" s="27"/>
      <c r="C41" s="27">
        <v>61</v>
      </c>
      <c r="D41" s="28" t="s">
        <v>32</v>
      </c>
      <c r="E41" s="29">
        <v>353378</v>
      </c>
      <c r="F41" s="35">
        <f t="shared" si="9"/>
        <v>-150000</v>
      </c>
      <c r="G41" s="48">
        <v>203378</v>
      </c>
    </row>
    <row r="42" spans="1:7" ht="49.5" customHeight="1" thickBot="1" x14ac:dyDescent="0.3">
      <c r="A42" s="37"/>
      <c r="B42" s="27"/>
      <c r="C42" s="27">
        <v>71</v>
      </c>
      <c r="D42" s="28" t="s">
        <v>39</v>
      </c>
      <c r="E42" s="29">
        <v>1991</v>
      </c>
      <c r="F42" s="35">
        <f t="shared" si="9"/>
        <v>0</v>
      </c>
      <c r="G42" s="48">
        <v>1991</v>
      </c>
    </row>
    <row r="43" spans="1:7" ht="30" customHeight="1" thickBot="1" x14ac:dyDescent="0.3">
      <c r="A43" s="38"/>
      <c r="B43" s="20">
        <v>45</v>
      </c>
      <c r="C43" s="27"/>
      <c r="D43" s="28" t="s">
        <v>52</v>
      </c>
      <c r="E43" s="25">
        <f>+E45+E46+E47+E48+E44</f>
        <v>1690701</v>
      </c>
      <c r="F43" s="25">
        <f t="shared" ref="F43" si="10">+F45+F46+F47+F48+F44</f>
        <v>-37001</v>
      </c>
      <c r="G43" s="47">
        <f>+G44+G45+G46+G47+G48</f>
        <v>1653700</v>
      </c>
    </row>
    <row r="44" spans="1:7" ht="30" customHeight="1" thickBot="1" x14ac:dyDescent="0.3">
      <c r="A44" s="38"/>
      <c r="B44" s="20"/>
      <c r="C44" s="27">
        <v>11</v>
      </c>
      <c r="D44" s="28" t="s">
        <v>34</v>
      </c>
      <c r="E44" s="25">
        <v>504347</v>
      </c>
      <c r="F44" s="25">
        <f>+G44-E44</f>
        <v>0</v>
      </c>
      <c r="G44" s="47">
        <v>504347</v>
      </c>
    </row>
    <row r="45" spans="1:7" ht="13.5" customHeight="1" thickBot="1" x14ac:dyDescent="0.3">
      <c r="A45" s="37"/>
      <c r="B45" s="27"/>
      <c r="C45" s="27">
        <v>31</v>
      </c>
      <c r="D45" s="28" t="s">
        <v>28</v>
      </c>
      <c r="E45" s="29">
        <v>588646</v>
      </c>
      <c r="F45" s="29">
        <f>+G45-E45</f>
        <v>-124000</v>
      </c>
      <c r="G45" s="48">
        <v>464646</v>
      </c>
    </row>
    <row r="46" spans="1:7" ht="16.5" customHeight="1" thickBot="1" x14ac:dyDescent="0.3">
      <c r="A46" s="37"/>
      <c r="B46" s="27"/>
      <c r="C46" s="27">
        <v>52</v>
      </c>
      <c r="D46" s="28" t="s">
        <v>25</v>
      </c>
      <c r="E46" s="29">
        <v>411329</v>
      </c>
      <c r="F46" s="29">
        <f t="shared" ref="F46:F48" si="11">+G46-E46</f>
        <v>74999</v>
      </c>
      <c r="G46" s="48">
        <v>486328</v>
      </c>
    </row>
    <row r="47" spans="1:7" ht="15.75" thickBot="1" x14ac:dyDescent="0.3">
      <c r="A47" s="37"/>
      <c r="B47" s="27"/>
      <c r="C47" s="27">
        <v>61</v>
      </c>
      <c r="D47" s="28" t="s">
        <v>32</v>
      </c>
      <c r="E47" s="29">
        <v>126382</v>
      </c>
      <c r="F47" s="29">
        <f t="shared" si="11"/>
        <v>12000</v>
      </c>
      <c r="G47" s="48">
        <v>138382</v>
      </c>
    </row>
    <row r="48" spans="1:7" ht="43.5" customHeight="1" thickBot="1" x14ac:dyDescent="0.3">
      <c r="A48" s="37"/>
      <c r="B48" s="27"/>
      <c r="C48" s="27">
        <v>71</v>
      </c>
      <c r="D48" s="28" t="s">
        <v>39</v>
      </c>
      <c r="E48" s="29">
        <v>59997</v>
      </c>
      <c r="F48" s="29">
        <f t="shared" si="11"/>
        <v>0</v>
      </c>
      <c r="G48" s="48">
        <v>59997</v>
      </c>
    </row>
    <row r="49" spans="1:9" ht="15.75" thickBot="1" x14ac:dyDescent="0.3">
      <c r="A49" s="31"/>
      <c r="B49" s="32"/>
      <c r="C49" s="33"/>
      <c r="D49" s="34" t="s">
        <v>40</v>
      </c>
      <c r="E49" s="25">
        <f>+E30+E7</f>
        <v>171774047</v>
      </c>
      <c r="F49" s="25">
        <f>+F30+F7</f>
        <v>26652336</v>
      </c>
      <c r="G49" s="47">
        <f>+G30+G7</f>
        <v>198426383</v>
      </c>
    </row>
    <row r="51" spans="1:9" x14ac:dyDescent="0.25">
      <c r="G51" s="44"/>
    </row>
    <row r="53" spans="1:9" x14ac:dyDescent="0.25">
      <c r="E53" s="44"/>
      <c r="F53" s="44"/>
      <c r="G53" s="44"/>
      <c r="H53" s="44"/>
      <c r="I53" s="44"/>
    </row>
    <row r="55" spans="1:9" x14ac:dyDescent="0.25">
      <c r="E55" s="44"/>
    </row>
    <row r="56" spans="1:9" x14ac:dyDescent="0.25">
      <c r="E56" s="44"/>
    </row>
    <row r="57" spans="1:9" x14ac:dyDescent="0.25">
      <c r="E57" s="44"/>
    </row>
    <row r="58" spans="1:9" x14ac:dyDescent="0.25">
      <c r="E58" s="44"/>
    </row>
    <row r="59" spans="1:9" x14ac:dyDescent="0.25">
      <c r="D59" s="49"/>
      <c r="E59" s="50"/>
      <c r="F59" s="49"/>
      <c r="G59" s="49"/>
    </row>
    <row r="60" spans="1:9" x14ac:dyDescent="0.25">
      <c r="D60" s="49"/>
      <c r="E60" s="49"/>
      <c r="F60" s="49"/>
      <c r="G60" s="49"/>
    </row>
    <row r="61" spans="1:9" x14ac:dyDescent="0.25">
      <c r="D61" s="49"/>
      <c r="E61" s="50"/>
      <c r="F61" s="50"/>
      <c r="G61" s="50"/>
    </row>
    <row r="62" spans="1:9" x14ac:dyDescent="0.25">
      <c r="E62" s="44"/>
      <c r="F62" s="44"/>
      <c r="G62" s="44"/>
    </row>
    <row r="63" spans="1:9" x14ac:dyDescent="0.25">
      <c r="E63" s="44"/>
      <c r="F63" s="44"/>
      <c r="G63" s="44"/>
    </row>
    <row r="65" spans="5:7" x14ac:dyDescent="0.25">
      <c r="E65" s="44"/>
      <c r="F65" s="44"/>
      <c r="G65" s="44"/>
    </row>
    <row r="66" spans="5:7" x14ac:dyDescent="0.25">
      <c r="E66" s="44"/>
      <c r="F66" s="44"/>
      <c r="G66" s="44"/>
    </row>
    <row r="67" spans="5:7" x14ac:dyDescent="0.25">
      <c r="E67" s="44"/>
      <c r="F67" s="44"/>
      <c r="G67" s="44"/>
    </row>
    <row r="68" spans="5:7" x14ac:dyDescent="0.25">
      <c r="E68" s="44"/>
      <c r="F68" s="44"/>
      <c r="G68" s="44"/>
    </row>
    <row r="69" spans="5:7" x14ac:dyDescent="0.25">
      <c r="E69" s="44"/>
      <c r="F69" s="44"/>
      <c r="G69" s="44"/>
    </row>
    <row r="70" spans="5:7" x14ac:dyDescent="0.25">
      <c r="E70" s="44"/>
      <c r="F70" s="44"/>
      <c r="G70" s="44"/>
    </row>
    <row r="71" spans="5:7" x14ac:dyDescent="0.25">
      <c r="E71" s="44"/>
      <c r="F71" s="44"/>
      <c r="G71" s="44"/>
    </row>
    <row r="72" spans="5:7" x14ac:dyDescent="0.25">
      <c r="E72" s="44"/>
      <c r="F72" s="44"/>
      <c r="G72" s="44"/>
    </row>
    <row r="73" spans="5:7" x14ac:dyDescent="0.25">
      <c r="E73" s="44"/>
      <c r="F73" s="44"/>
      <c r="G73" s="44"/>
    </row>
    <row r="74" spans="5:7" x14ac:dyDescent="0.25">
      <c r="G74" s="44"/>
    </row>
  </sheetData>
  <mergeCells count="1">
    <mergeCell ref="A3:G3"/>
  </mergeCells>
  <pageMargins left="0.31496062992125984" right="0.31496062992125984" top="0.15748031496062992" bottom="0.15748031496062992" header="0.11811023622047245" footer="0.11811023622047245"/>
  <pageSetup paperSize="9" orientation="portrait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2D224-6557-4F2E-A796-9A54B8D0B6E5}">
  <dimension ref="A2:H37"/>
  <sheetViews>
    <sheetView workbookViewId="0">
      <selection activeCell="A3" sqref="A3:D3"/>
    </sheetView>
  </sheetViews>
  <sheetFormatPr defaultRowHeight="15" x14ac:dyDescent="0.25"/>
  <cols>
    <col min="1" max="1" width="33.5703125" customWidth="1"/>
    <col min="2" max="4" width="16.140625" customWidth="1"/>
    <col min="7" max="7" width="9.85546875" bestFit="1" customWidth="1"/>
  </cols>
  <sheetData>
    <row r="2" spans="1:8" x14ac:dyDescent="0.25">
      <c r="B2" s="46"/>
      <c r="C2" s="46"/>
      <c r="D2" s="46"/>
    </row>
    <row r="3" spans="1:8" ht="31.5" customHeight="1" x14ac:dyDescent="0.25">
      <c r="A3" s="62" t="s">
        <v>53</v>
      </c>
      <c r="B3" s="62"/>
      <c r="C3" s="62"/>
      <c r="D3" s="62"/>
    </row>
    <row r="4" spans="1:8" ht="15.75" thickBot="1" x14ac:dyDescent="0.3">
      <c r="A4" s="1"/>
      <c r="E4" s="44"/>
      <c r="F4" s="44"/>
      <c r="G4" s="44"/>
      <c r="H4" s="44"/>
    </row>
    <row r="5" spans="1:8" ht="44.25" customHeight="1" thickBot="1" x14ac:dyDescent="0.3">
      <c r="A5" s="43" t="s">
        <v>54</v>
      </c>
      <c r="B5" s="43" t="s">
        <v>2</v>
      </c>
      <c r="C5" s="43" t="s">
        <v>73</v>
      </c>
      <c r="D5" s="43" t="s">
        <v>74</v>
      </c>
    </row>
    <row r="6" spans="1:8" ht="15.75" customHeight="1" thickBot="1" x14ac:dyDescent="0.3">
      <c r="A6" s="53">
        <v>1</v>
      </c>
      <c r="B6" s="54">
        <v>2</v>
      </c>
      <c r="C6" s="54">
        <v>3</v>
      </c>
      <c r="D6" s="54">
        <v>4</v>
      </c>
    </row>
    <row r="7" spans="1:8" ht="15.75" thickBot="1" x14ac:dyDescent="0.3">
      <c r="A7" s="39" t="s">
        <v>55</v>
      </c>
      <c r="B7" s="25">
        <f>+B8+B11+B13+B15+B18+B20</f>
        <v>171774044</v>
      </c>
      <c r="C7" s="25">
        <f t="shared" ref="C7:D7" si="0">+C8+C11+C13+C15+C18+C20</f>
        <v>26652339</v>
      </c>
      <c r="D7" s="25">
        <f t="shared" si="0"/>
        <v>198426383</v>
      </c>
    </row>
    <row r="8" spans="1:8" ht="21.75" customHeight="1" thickBot="1" x14ac:dyDescent="0.3">
      <c r="A8" s="39" t="s">
        <v>56</v>
      </c>
      <c r="B8" s="25">
        <f>+B9+B10</f>
        <v>12921975</v>
      </c>
      <c r="C8" s="25">
        <f t="shared" ref="C8:D8" si="1">+C9+C10</f>
        <v>5531473</v>
      </c>
      <c r="D8" s="25">
        <f t="shared" si="1"/>
        <v>18453448</v>
      </c>
    </row>
    <row r="9" spans="1:8" ht="21" customHeight="1" thickBot="1" x14ac:dyDescent="0.3">
      <c r="A9" s="40" t="s">
        <v>57</v>
      </c>
      <c r="B9" s="25">
        <v>10964313</v>
      </c>
      <c r="C9" s="25">
        <f>+D9-B9</f>
        <v>5531473</v>
      </c>
      <c r="D9" s="25">
        <v>16495786</v>
      </c>
    </row>
    <row r="10" spans="1:8" ht="24.75" customHeight="1" thickBot="1" x14ac:dyDescent="0.3">
      <c r="A10" s="40" t="s">
        <v>58</v>
      </c>
      <c r="B10" s="25">
        <v>1957662</v>
      </c>
      <c r="C10" s="25">
        <f>+D10-B10</f>
        <v>0</v>
      </c>
      <c r="D10" s="25">
        <v>1957662</v>
      </c>
    </row>
    <row r="11" spans="1:8" ht="24" customHeight="1" thickBot="1" x14ac:dyDescent="0.3">
      <c r="A11" s="39" t="s">
        <v>59</v>
      </c>
      <c r="B11" s="25">
        <f>+B12</f>
        <v>2504372</v>
      </c>
      <c r="C11" s="25">
        <f t="shared" ref="C11:D11" si="2">+C12</f>
        <v>162000</v>
      </c>
      <c r="D11" s="25">
        <f t="shared" si="2"/>
        <v>2666372</v>
      </c>
    </row>
    <row r="12" spans="1:8" ht="21.75" customHeight="1" thickBot="1" x14ac:dyDescent="0.3">
      <c r="A12" s="40" t="s">
        <v>60</v>
      </c>
      <c r="B12" s="25">
        <v>2504372</v>
      </c>
      <c r="C12" s="25">
        <f>+D12-B12</f>
        <v>162000</v>
      </c>
      <c r="D12" s="25">
        <v>2666372</v>
      </c>
    </row>
    <row r="13" spans="1:8" ht="27" customHeight="1" thickBot="1" x14ac:dyDescent="0.3">
      <c r="A13" s="39" t="s">
        <v>61</v>
      </c>
      <c r="B13" s="25">
        <f>+B14</f>
        <v>147288784</v>
      </c>
      <c r="C13" s="25">
        <f t="shared" ref="C13:D13" si="3">+C14</f>
        <v>16106644</v>
      </c>
      <c r="D13" s="25">
        <f t="shared" si="3"/>
        <v>163395428</v>
      </c>
    </row>
    <row r="14" spans="1:8" ht="33.75" customHeight="1" thickBot="1" x14ac:dyDescent="0.3">
      <c r="A14" s="40" t="s">
        <v>62</v>
      </c>
      <c r="B14" s="25">
        <v>147288784</v>
      </c>
      <c r="C14" s="25">
        <f>+D14-B14</f>
        <v>16106644</v>
      </c>
      <c r="D14" s="25">
        <f>163386880+8548</f>
        <v>163395428</v>
      </c>
    </row>
    <row r="15" spans="1:8" ht="15.75" thickBot="1" x14ac:dyDescent="0.3">
      <c r="A15" s="39" t="s">
        <v>63</v>
      </c>
      <c r="B15" s="25">
        <f>+B16+B17</f>
        <v>8466900</v>
      </c>
      <c r="C15" s="25">
        <f t="shared" ref="C15:D15" si="4">+C16+C17</f>
        <v>4990219</v>
      </c>
      <c r="D15" s="25">
        <f t="shared" si="4"/>
        <v>13457119</v>
      </c>
    </row>
    <row r="16" spans="1:8" ht="21.75" customHeight="1" thickBot="1" x14ac:dyDescent="0.3">
      <c r="A16" s="40" t="s">
        <v>64</v>
      </c>
      <c r="B16" s="25">
        <v>669183</v>
      </c>
      <c r="C16" s="25">
        <f>+D16-B16</f>
        <v>4990219</v>
      </c>
      <c r="D16" s="25">
        <v>5659402</v>
      </c>
    </row>
    <row r="17" spans="1:4" ht="32.25" customHeight="1" thickBot="1" x14ac:dyDescent="0.3">
      <c r="A17" s="40" t="s">
        <v>65</v>
      </c>
      <c r="B17" s="25">
        <v>7797717</v>
      </c>
      <c r="C17" s="25">
        <f>+D17-B17</f>
        <v>0</v>
      </c>
      <c r="D17" s="25">
        <v>7797717</v>
      </c>
    </row>
    <row r="18" spans="1:4" ht="24" customHeight="1" thickBot="1" x14ac:dyDescent="0.3">
      <c r="A18" s="39" t="s">
        <v>66</v>
      </c>
      <c r="B18" s="25">
        <f>+B19</f>
        <v>530025</v>
      </c>
      <c r="C18" s="25">
        <f t="shared" ref="C18:D18" si="5">+C19</f>
        <v>-137997</v>
      </c>
      <c r="D18" s="25">
        <f t="shared" si="5"/>
        <v>392028</v>
      </c>
    </row>
    <row r="19" spans="1:4" ht="21" customHeight="1" thickBot="1" x14ac:dyDescent="0.3">
      <c r="A19" s="40" t="s">
        <v>67</v>
      </c>
      <c r="B19" s="25">
        <v>530025</v>
      </c>
      <c r="C19" s="25">
        <f>+D19-B19</f>
        <v>-137997</v>
      </c>
      <c r="D19" s="25">
        <v>392028</v>
      </c>
    </row>
    <row r="20" spans="1:4" ht="58.5" customHeight="1" thickBot="1" x14ac:dyDescent="0.3">
      <c r="A20" s="39" t="s">
        <v>68</v>
      </c>
      <c r="B20" s="25">
        <f>+B21</f>
        <v>61988</v>
      </c>
      <c r="C20" s="25">
        <f t="shared" ref="C20:D20" si="6">+C21</f>
        <v>0</v>
      </c>
      <c r="D20" s="25">
        <f t="shared" si="6"/>
        <v>61988</v>
      </c>
    </row>
    <row r="21" spans="1:4" ht="50.25" customHeight="1" thickBot="1" x14ac:dyDescent="0.3">
      <c r="A21" s="40" t="s">
        <v>69</v>
      </c>
      <c r="B21" s="25">
        <v>61988</v>
      </c>
      <c r="C21" s="25">
        <f>+D21-B21</f>
        <v>0</v>
      </c>
      <c r="D21" s="25">
        <v>61988</v>
      </c>
    </row>
    <row r="22" spans="1:4" x14ac:dyDescent="0.25">
      <c r="D22" s="44"/>
    </row>
    <row r="24" spans="1:4" x14ac:dyDescent="0.25">
      <c r="B24" s="44"/>
      <c r="C24" s="44"/>
      <c r="D24" s="44"/>
    </row>
    <row r="25" spans="1:4" x14ac:dyDescent="0.25">
      <c r="B25" s="44"/>
      <c r="C25" s="44"/>
      <c r="D25" s="44"/>
    </row>
    <row r="26" spans="1:4" x14ac:dyDescent="0.25">
      <c r="B26" s="44"/>
      <c r="C26" s="44"/>
    </row>
    <row r="27" spans="1:4" x14ac:dyDescent="0.25">
      <c r="B27" s="44"/>
      <c r="C27" s="44"/>
    </row>
    <row r="28" spans="1:4" x14ac:dyDescent="0.25">
      <c r="A28" s="49"/>
      <c r="B28" s="50"/>
      <c r="C28" s="44"/>
      <c r="D28" s="44"/>
    </row>
    <row r="32" spans="1:4" x14ac:dyDescent="0.25">
      <c r="A32" s="49"/>
      <c r="B32" s="50"/>
      <c r="C32" s="50"/>
      <c r="D32" s="50"/>
    </row>
    <row r="33" spans="2:4" x14ac:dyDescent="0.25">
      <c r="B33" s="44"/>
      <c r="C33" s="44"/>
      <c r="D33" s="44"/>
    </row>
    <row r="34" spans="2:4" x14ac:dyDescent="0.25">
      <c r="B34" s="44"/>
      <c r="C34" s="44"/>
      <c r="D34" s="44"/>
    </row>
    <row r="35" spans="2:4" x14ac:dyDescent="0.25">
      <c r="B35" s="44"/>
      <c r="C35" s="44"/>
      <c r="D35" s="44"/>
    </row>
    <row r="36" spans="2:4" x14ac:dyDescent="0.25">
      <c r="B36" s="44"/>
      <c r="C36" s="44"/>
      <c r="D36" s="44"/>
    </row>
    <row r="37" spans="2:4" x14ac:dyDescent="0.25">
      <c r="B37" s="44"/>
      <c r="C37" s="44"/>
      <c r="D37" s="44"/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B244-9AEE-491D-BFDB-04A617EFBC2D}">
  <dimension ref="A3:D23"/>
  <sheetViews>
    <sheetView workbookViewId="0">
      <selection activeCell="A3" sqref="A3:D3"/>
    </sheetView>
  </sheetViews>
  <sheetFormatPr defaultRowHeight="15" x14ac:dyDescent="0.25"/>
  <cols>
    <col min="1" max="1" width="27" customWidth="1"/>
    <col min="2" max="2" width="16.5703125" customWidth="1"/>
    <col min="3" max="3" width="14.85546875" customWidth="1"/>
    <col min="4" max="4" width="20.85546875" customWidth="1"/>
  </cols>
  <sheetData>
    <row r="3" spans="1:4" ht="31.5" customHeight="1" x14ac:dyDescent="0.25">
      <c r="A3" s="62" t="s">
        <v>70</v>
      </c>
      <c r="B3" s="62"/>
      <c r="C3" s="62"/>
      <c r="D3" s="62"/>
    </row>
    <row r="4" spans="1:4" ht="15.75" thickBot="1" x14ac:dyDescent="0.3">
      <c r="A4" s="1"/>
      <c r="B4" s="1"/>
      <c r="C4" s="1"/>
      <c r="D4" s="1"/>
    </row>
    <row r="5" spans="1:4" ht="44.25" customHeight="1" thickBot="1" x14ac:dyDescent="0.3">
      <c r="A5" s="42" t="s">
        <v>54</v>
      </c>
      <c r="B5" s="43" t="s">
        <v>2</v>
      </c>
      <c r="C5" s="43" t="s">
        <v>73</v>
      </c>
      <c r="D5" s="43" t="s">
        <v>74</v>
      </c>
    </row>
    <row r="6" spans="1:4" ht="15" customHeight="1" thickBot="1" x14ac:dyDescent="0.3">
      <c r="A6" s="53">
        <v>1</v>
      </c>
      <c r="B6" s="54">
        <v>2</v>
      </c>
      <c r="C6" s="54">
        <v>3</v>
      </c>
      <c r="D6" s="54">
        <v>4</v>
      </c>
    </row>
    <row r="7" spans="1:4" ht="24" customHeight="1" thickBot="1" x14ac:dyDescent="0.3">
      <c r="A7" s="39" t="s">
        <v>55</v>
      </c>
      <c r="B7" s="25">
        <f t="shared" ref="B7:D8" si="0">+B8</f>
        <v>171774047</v>
      </c>
      <c r="C7" s="25">
        <f t="shared" si="0"/>
        <v>26652336</v>
      </c>
      <c r="D7" s="25">
        <f t="shared" si="0"/>
        <v>198426383</v>
      </c>
    </row>
    <row r="8" spans="1:4" ht="27" customHeight="1" thickBot="1" x14ac:dyDescent="0.3">
      <c r="A8" s="39" t="s">
        <v>71</v>
      </c>
      <c r="B8" s="25">
        <f t="shared" si="0"/>
        <v>171774047</v>
      </c>
      <c r="C8" s="25">
        <f t="shared" si="0"/>
        <v>26652336</v>
      </c>
      <c r="D8" s="25">
        <f t="shared" si="0"/>
        <v>198426383</v>
      </c>
    </row>
    <row r="9" spans="1:4" ht="27" customHeight="1" thickBot="1" x14ac:dyDescent="0.3">
      <c r="A9" s="41" t="s">
        <v>72</v>
      </c>
      <c r="B9" s="25">
        <v>171774047</v>
      </c>
      <c r="C9" s="25">
        <f>+D9-B9</f>
        <v>26652336</v>
      </c>
      <c r="D9" s="25">
        <f>198417835+8548</f>
        <v>198426383</v>
      </c>
    </row>
    <row r="10" spans="1:4" x14ac:dyDescent="0.25">
      <c r="D10" s="44"/>
    </row>
    <row r="12" spans="1:4" x14ac:dyDescent="0.25">
      <c r="B12" s="44"/>
      <c r="C12" s="44"/>
      <c r="D12" s="44"/>
    </row>
    <row r="13" spans="1:4" x14ac:dyDescent="0.25">
      <c r="B13" s="44"/>
      <c r="C13" s="44"/>
      <c r="D13" s="44"/>
    </row>
    <row r="14" spans="1:4" x14ac:dyDescent="0.25">
      <c r="B14" s="44"/>
      <c r="C14" s="44"/>
    </row>
    <row r="15" spans="1:4" x14ac:dyDescent="0.25">
      <c r="B15" s="44"/>
      <c r="C15" s="44"/>
    </row>
    <row r="16" spans="1:4" x14ac:dyDescent="0.25">
      <c r="A16" s="49"/>
      <c r="B16" s="50"/>
      <c r="C16" s="44"/>
      <c r="D16" s="44"/>
    </row>
    <row r="19" spans="1:4" x14ac:dyDescent="0.25">
      <c r="A19" s="49"/>
      <c r="B19" s="51"/>
      <c r="C19" s="51"/>
      <c r="D19" s="51"/>
    </row>
    <row r="22" spans="1:4" x14ac:dyDescent="0.25">
      <c r="B22" s="44"/>
      <c r="C22" s="44"/>
      <c r="D22" s="44"/>
    </row>
    <row r="23" spans="1:4" x14ac:dyDescent="0.25">
      <c r="B23" s="44"/>
      <c r="C23" s="44"/>
      <c r="D23" s="44"/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I Opći dio-</vt:lpstr>
      <vt:lpstr>A1 - Prihodi </vt:lpstr>
      <vt:lpstr>A2 - Rashodi</vt:lpstr>
      <vt:lpstr>A3 - Rashodi - izvori</vt:lpstr>
      <vt:lpstr>A4- Rashodi - funkcijska</vt:lpstr>
      <vt:lpstr>'A2 - Rashodi'!Ispis_naslova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Čačija Dubravka</dc:creator>
  <cp:lastModifiedBy>Čačija Dubravka</cp:lastModifiedBy>
  <cp:lastPrinted>2023-11-09T12:29:10Z</cp:lastPrinted>
  <dcterms:created xsi:type="dcterms:W3CDTF">2022-12-08T09:05:17Z</dcterms:created>
  <dcterms:modified xsi:type="dcterms:W3CDTF">2024-01-08T09:15:50Z</dcterms:modified>
</cp:coreProperties>
</file>