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dob_jasminkah\Desktop\"/>
    </mc:Choice>
  </mc:AlternateContent>
  <xr:revisionPtr revIDLastSave="0" documentId="8_{4A45D209-074C-4521-8B75-E26B508CEE75}" xr6:coauthVersionLast="36" xr6:coauthVersionMax="36" xr10:uidLastSave="{00000000-0000-0000-0000-000000000000}"/>
  <bookViews>
    <workbookView xWindow="0" yWindow="0" windowWidth="13530" windowHeight="7380" activeTab="3" xr2:uid="{00000000-000D-0000-FFFF-FFFF00000000}"/>
  </bookViews>
  <sheets>
    <sheet name="SIJEČANJ 2024" sheetId="1" r:id="rId1"/>
    <sheet name="VELJAČA 2024." sheetId="2" r:id="rId2"/>
    <sheet name="OŽUJAK 2024." sheetId="3" r:id="rId3"/>
    <sheet name="TRAVANJ 2024." sheetId="4" r:id="rId4"/>
  </sheets>
  <definedNames>
    <definedName name="_xlnm.Print_Area" localSheetId="0">'SIJEČANJ 2024'!#REF!</definedName>
    <definedName name="_xlnm.Print_Area" localSheetId="3">'TRAVANJ 2024.'!$A$10:$F$47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4" l="1"/>
  <c r="D16" i="4"/>
  <c r="D27" i="4"/>
  <c r="D46" i="4"/>
  <c r="D39" i="4"/>
  <c r="D22" i="4"/>
  <c r="J21" i="4" l="1"/>
  <c r="D37" i="4" l="1"/>
  <c r="D35" i="4"/>
  <c r="D33" i="4"/>
  <c r="D31" i="4"/>
  <c r="D29" i="4"/>
  <c r="D25" i="4"/>
  <c r="D20" i="4"/>
  <c r="D18" i="4"/>
  <c r="D14" i="4"/>
  <c r="D12" i="4"/>
  <c r="D49" i="4" l="1"/>
  <c r="D51" i="3"/>
  <c r="D34" i="3"/>
  <c r="D42" i="3"/>
  <c r="D48" i="3"/>
  <c r="D40" i="3"/>
  <c r="D38" i="3"/>
  <c r="D36" i="3"/>
  <c r="D24" i="3"/>
  <c r="D21" i="3"/>
  <c r="J36" i="3" l="1"/>
  <c r="D32" i="3"/>
  <c r="D30" i="3"/>
  <c r="D28" i="3"/>
  <c r="J23" i="3"/>
  <c r="D26" i="3"/>
  <c r="D18" i="3"/>
  <c r="D16" i="3"/>
  <c r="D14" i="3"/>
  <c r="D12" i="3"/>
  <c r="D28" i="2" l="1"/>
  <c r="J34" i="2" l="1"/>
  <c r="D24" i="2"/>
  <c r="D36" i="2"/>
  <c r="J23" i="2"/>
  <c r="D30" i="2"/>
  <c r="D26" i="2"/>
  <c r="D22" i="2"/>
  <c r="D20" i="2"/>
  <c r="D38" i="2" s="1"/>
  <c r="D18" i="2"/>
  <c r="D16" i="2"/>
  <c r="D14" i="2"/>
  <c r="D12" i="2"/>
  <c r="J37" i="1" l="1"/>
  <c r="J21" i="1"/>
  <c r="D39" i="1"/>
  <c r="D34" i="1" l="1"/>
  <c r="D16" i="1" l="1"/>
  <c r="D32" i="1"/>
  <c r="D30" i="1"/>
  <c r="D28" i="1"/>
  <c r="D26" i="1" l="1"/>
  <c r="D24" i="1"/>
  <c r="D22" i="1"/>
  <c r="D20" i="1"/>
  <c r="D18" i="1"/>
  <c r="D13" i="1"/>
  <c r="D41" i="1" s="1"/>
</calcChain>
</file>

<file path=xl/sharedStrings.xml><?xml version="1.0" encoding="utf-8"?>
<sst xmlns="http://schemas.openxmlformats.org/spreadsheetml/2006/main" count="378" uniqueCount="82">
  <si>
    <t>INFORMACIJA O TROŠENJU SREDSTAVA ZA SIJEČANJ 2024. GODINE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</si>
  <si>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</si>
  <si>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</si>
  <si>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</si>
  <si>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</si>
  <si>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</si>
  <si>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</si>
  <si>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</si>
  <si>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</si>
  <si>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</si>
  <si>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Troškovi sudskih postupaka</t>
  </si>
  <si>
    <t>Zatezne kamate</t>
  </si>
  <si>
    <t>Ukupno za siječanj 2024. godine</t>
  </si>
  <si>
    <t>Pristojbe i naknade</t>
  </si>
  <si>
    <t>Bankarske usluge i usluge platnog prometa</t>
  </si>
  <si>
    <t>MINISTARSTVO FINANCIJA - POREZNA UPRAVA</t>
  </si>
  <si>
    <t>Materijal i sirovine</t>
  </si>
  <si>
    <t>Usluge tekućeg i investicijskog održavanja</t>
  </si>
  <si>
    <t>Dodatna ulaganja na građevinskim objektima</t>
  </si>
  <si>
    <t>Klinički bolnički centar Osijek</t>
  </si>
  <si>
    <t>RKP: 26400</t>
  </si>
  <si>
    <t>J. Huttlera 4, Osijek</t>
  </si>
  <si>
    <t xml:space="preserve">OTP BANKA </t>
  </si>
  <si>
    <t>SPLIT</t>
  </si>
  <si>
    <t>ZLATKO ŠIMAŠEK, JAVNI BILJEŽNIK</t>
  </si>
  <si>
    <t>MARIJAN MENDEŠ, JAVNI BILJEŽNIK</t>
  </si>
  <si>
    <t>DUBRAVKA FILIPOVIĆ KOVAČIĆ, JAVNI BILJEŽNIK</t>
  </si>
  <si>
    <t>IVANA MRSIN KUSTURIN, JAVNI BILJEŽNIK</t>
  </si>
  <si>
    <t>DR.SC. PAVAO GAGRO, JAVNI BILJEŽNIK</t>
  </si>
  <si>
    <t>SANDRA NAUMOVSKA, JAVNI BILJEŽNIK</t>
  </si>
  <si>
    <t>DRŽAVNI PRORAČUN PRISTOJBE</t>
  </si>
  <si>
    <t>DRŽAVNI PRORAČUN - SPECIJALISTIČKI ISPITI</t>
  </si>
  <si>
    <t>Specijalistički ispiti i tečajevi</t>
  </si>
  <si>
    <t>DAMIR RATKOVIĆ ODVJETNIK</t>
  </si>
  <si>
    <t>ODVJETNIČKO DRUŠTVO TODLING &amp; PARTNERI D.O.O.</t>
  </si>
  <si>
    <t>Zdravstvene i veterinarske usluge</t>
  </si>
  <si>
    <t>Bolnice, ostali zdravstveni objekti, laboratoriji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</si>
  <si>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</si>
  <si>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</si>
  <si>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</si>
  <si>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</si>
  <si>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</si>
  <si>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</si>
  <si>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Službena putovanja</t>
  </si>
  <si>
    <t>Naknade za rad predstavničkih i izvršnih tijela, povjerenstava i slično</t>
  </si>
  <si>
    <t>Ugovor o djelu</t>
  </si>
  <si>
    <t>IBAN: HR4510010051563102144</t>
  </si>
  <si>
    <t>IBAN: HR4424070001100401308</t>
  </si>
  <si>
    <t>stručno usavršavanje djelatnika</t>
  </si>
  <si>
    <t>Intelektualne i osobne usluge</t>
  </si>
  <si>
    <t>Naknada šteta fizičkim i pravnim osobama</t>
  </si>
  <si>
    <t>INFORMACIJA O TROŠENJU SREDSTAVA ZA VELJAČU 2024. GODINE</t>
  </si>
  <si>
    <t>Doprinosi za obvezno osiguranje u slučaju nezaposlenosti</t>
  </si>
  <si>
    <t>Medicinska i laboratorijska oprema</t>
  </si>
  <si>
    <t>Uredski materijal i ostali materijalni rashodi</t>
  </si>
  <si>
    <t>Ukupno za veljaču 2024. godine</t>
  </si>
  <si>
    <t>BORICA KOVAČEVIĆ, JAVNI BILJEŽNIK</t>
  </si>
  <si>
    <t>LIDIJA PERIĆ, JAVNI BILJEŽNIK</t>
  </si>
  <si>
    <t>SNJEŽANA LUDVAJIĆ, JAVNI BILJEŽNIK</t>
  </si>
  <si>
    <t>DRŽAVNI PRORAČUN</t>
  </si>
  <si>
    <t>Ostale usluge</t>
  </si>
  <si>
    <t>Reprezentacija</t>
  </si>
  <si>
    <t>Financijska agencija</t>
  </si>
  <si>
    <t>FINANCIJSKA AGENCIJA</t>
  </si>
  <si>
    <t>INFORMACIJA O TROŠENJU SREDSTAVA ZA OŽUJAK 2024. GODINE</t>
  </si>
  <si>
    <t>Zakupnine i najamnine</t>
  </si>
  <si>
    <t>Parnični trošak</t>
  </si>
  <si>
    <t xml:space="preserve">NARODNE NOVINE D.D. </t>
  </si>
  <si>
    <t xml:space="preserve">OPĆINSKI SUD U VINKOVCIMA </t>
  </si>
  <si>
    <t>OPĆINSKI SUD U OSIJEKU</t>
  </si>
  <si>
    <t>OSIJEK</t>
  </si>
  <si>
    <t>OD BURIĆ &amp; MIŠLJENOVIĆ DASOVIĆ</t>
  </si>
  <si>
    <t>DAMIR RATKOVIĆ, ODVJETNIK</t>
  </si>
  <si>
    <t>VINKOVCI</t>
  </si>
  <si>
    <t>Stručno usavršavanje djelatnika</t>
  </si>
  <si>
    <t>INFORMACIJA O TROŠENJU SREDSTAVA ZA TRAVANJ 2024. GODINE</t>
  </si>
  <si>
    <t>Ukupno za travanj 2024. godine</t>
  </si>
  <si>
    <t>DAVID CRNOV, JAVNI BILJEŽNIK</t>
  </si>
  <si>
    <t>VERA LOVROVIĆ LEČIĆ, JAVNI BILJEŽNIK</t>
  </si>
  <si>
    <t>MINISTARSTVO OBRANE</t>
  </si>
  <si>
    <t>KREŠIMIR MEDVED, ODVJETNIK</t>
  </si>
  <si>
    <t>Energija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</si>
</sst>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01">
    <xf numFmtId="0" fontId="0" fillId="0" borderId="0" xfId="0"/>
    <xf numFmtId="0" fontId="4" fillId="0" borderId="1" xfId="0" applyFont="1" applyBorder="1"/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4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4" fontId="1" fillId="3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0" fillId="3" borderId="1" xfId="0" applyFill="1" applyBorder="1"/>
    <xf numFmtId="4" fontId="7" fillId="3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1" xfId="0" applyFill="1" applyBorder="1"/>
    <xf numFmtId="4" fontId="1" fillId="0" borderId="1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17" fontId="0" fillId="0" borderId="0" xfId="0" applyNumberFormat="1"/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6" xfId="0" applyFill="1" applyBorder="1"/>
    <xf numFmtId="0" fontId="9" fillId="0" borderId="1" xfId="0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center"/>
    </xf>
    <xf numFmtId="0" fontId="3" fillId="0" borderId="12" xfId="0" applyFont="1" applyBorder="1"/>
    <xf numFmtId="0" fontId="0" fillId="0" borderId="12" xfId="0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5" fillId="0" borderId="12" xfId="1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0" fontId="0" fillId="3" borderId="23" xfId="0" applyFill="1" applyBorder="1"/>
    <xf numFmtId="0" fontId="0" fillId="3" borderId="23" xfId="0" applyFill="1" applyBorder="1" applyAlignment="1">
      <alignment horizontal="left"/>
    </xf>
    <xf numFmtId="0" fontId="0" fillId="3" borderId="24" xfId="0" applyFill="1" applyBorder="1"/>
    <xf numFmtId="0" fontId="3" fillId="0" borderId="14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/>
    </xf>
    <xf numFmtId="4" fontId="7" fillId="3" borderId="0" xfId="0" applyNumberFormat="1" applyFont="1" applyFill="1" applyBorder="1" applyAlignment="1">
      <alignment horizontal="center"/>
    </xf>
    <xf numFmtId="4" fontId="7" fillId="3" borderId="0" xfId="0" applyNumberFormat="1" applyFont="1" applyFill="1" applyAlignment="1">
      <alignment horizontal="center"/>
    </xf>
    <xf numFmtId="4" fontId="7" fillId="3" borderId="23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/>
    </xf>
    <xf numFmtId="4" fontId="8" fillId="0" borderId="20" xfId="0" applyNumberFormat="1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3" borderId="26" xfId="0" applyFill="1" applyBorder="1"/>
    <xf numFmtId="4" fontId="7" fillId="3" borderId="26" xfId="0" applyNumberFormat="1" applyFont="1" applyFill="1" applyBorder="1" applyAlignment="1">
      <alignment horizontal="center"/>
    </xf>
    <xf numFmtId="0" fontId="0" fillId="3" borderId="26" xfId="0" applyFill="1" applyBorder="1" applyAlignment="1">
      <alignment horizontal="left"/>
    </xf>
    <xf numFmtId="0" fontId="0" fillId="3" borderId="25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" fillId="5" borderId="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Normalno" xfId="0" builtinId="0"/>
    <cellStyle name="Normalno 2" xfId="1" xr:uid="{00000000-0005-0000-0000-000001000000}"/>
    <cellStyle name="Obično_List4" xfId="2" xr:uid="{00000000-0005-0000-0000-000002000000}"/>
  </cellStyles>
  <dxfs count="0"/>
  <tableStyles count="0" defaultTableStyle="TableStyleMedium2" defaultPivotStyle="PivotStyleLight16"/>
  <colors>
    <mruColors>
      <color rgb="FFCCFFFF"/>
      <color rgb="FFFFFF99"/>
      <color rgb="FF99FF99"/>
      <color rgb="FF99CCFF"/>
      <color rgb="FFFFCC99"/>
      <color rgb="FF66FFFF"/>
      <color rgb="FFFF9999"/>
      <color rgb="FFFFCC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4"/>
  <sheetViews>
    <sheetView topLeftCell="A22" zoomScaleNormal="100" workbookViewId="0">
      <selection activeCell="H40" sqref="H40"/>
    </sheetView>
  </sheetViews>
  <sheetFormatPr defaultRowHeight="15" x14ac:dyDescent="0.25"/>
  <cols>
    <col min="1" max="1" width="31.140625" customWidth="1"/>
    <col min="2" max="2" width="17.85546875" customWidth="1"/>
    <col min="3" max="3" width="22.5703125" bestFit="1" customWidth="1"/>
    <col min="4" max="4" width="24.42578125" customWidth="1"/>
    <col min="5" max="5" width="30.28515625" customWidth="1"/>
    <col min="6" max="6" width="15.5703125" customWidth="1"/>
    <col min="7" max="7" width="9.85546875" customWidth="1"/>
    <col min="8" max="8" width="36" customWidth="1"/>
    <col min="9" max="9" width="13.85546875" customWidth="1"/>
    <col min="10" max="10" width="26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97" t="s">
        <v>0</v>
      </c>
      <c r="B6" s="97"/>
      <c r="C6" s="97"/>
      <c r="D6" s="97"/>
      <c r="E6" s="97"/>
      <c r="F6" s="97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97" t="s">
        <v>1</v>
      </c>
      <c r="B8" s="97"/>
      <c r="C8" s="20"/>
      <c r="D8" s="20"/>
      <c r="E8" s="20"/>
      <c r="F8" s="27"/>
      <c r="I8" s="100" t="s">
        <v>9</v>
      </c>
      <c r="J8" s="100"/>
    </row>
    <row r="9" spans="1:10" x14ac:dyDescent="0.25">
      <c r="A9" t="s">
        <v>47</v>
      </c>
      <c r="E9" s="20"/>
      <c r="F9" s="27"/>
      <c r="H9" t="s">
        <v>46</v>
      </c>
    </row>
    <row r="10" spans="1:10" ht="25.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98" t="s">
        <v>6</v>
      </c>
      <c r="F10" s="99"/>
      <c r="H10" s="95" t="s">
        <v>6</v>
      </c>
      <c r="I10" s="96"/>
      <c r="J10" s="32" t="s">
        <v>5</v>
      </c>
    </row>
    <row r="11" spans="1:10" ht="20.25" customHeight="1" x14ac:dyDescent="0.25">
      <c r="A11" s="37" t="s">
        <v>33</v>
      </c>
      <c r="B11" s="2"/>
      <c r="C11" s="2"/>
      <c r="D11" s="3">
        <v>82.95</v>
      </c>
      <c r="E11" s="19" t="s">
        <v>10</v>
      </c>
      <c r="F11" s="28">
        <v>3296</v>
      </c>
      <c r="H11" s="19" t="s">
        <v>37</v>
      </c>
      <c r="I11" s="33">
        <v>3111</v>
      </c>
      <c r="J11" s="3">
        <v>5292242.7</v>
      </c>
    </row>
    <row r="12" spans="1:10" ht="13.5" customHeight="1" x14ac:dyDescent="0.25">
      <c r="A12" s="1"/>
      <c r="B12" s="2"/>
      <c r="C12" s="2"/>
      <c r="D12" s="3">
        <v>7.46</v>
      </c>
      <c r="E12" s="19" t="s">
        <v>11</v>
      </c>
      <c r="F12" s="28">
        <v>3433</v>
      </c>
      <c r="H12" s="19" t="s">
        <v>38</v>
      </c>
      <c r="I12" s="33">
        <v>3113</v>
      </c>
      <c r="J12" s="3">
        <v>533262.18999999994</v>
      </c>
    </row>
    <row r="13" spans="1:10" ht="18" customHeight="1" x14ac:dyDescent="0.25">
      <c r="A13" s="5" t="s">
        <v>7</v>
      </c>
      <c r="B13" s="5"/>
      <c r="C13" s="5"/>
      <c r="D13" s="6">
        <f>SUM(D11:D12)</f>
        <v>90.41</v>
      </c>
      <c r="E13" s="29"/>
      <c r="F13" s="30"/>
      <c r="H13" s="19" t="s">
        <v>39</v>
      </c>
      <c r="I13" s="33">
        <v>3114</v>
      </c>
      <c r="J13" s="3">
        <v>1409301.05</v>
      </c>
    </row>
    <row r="14" spans="1:10" ht="21" customHeight="1" x14ac:dyDescent="0.25">
      <c r="A14" s="37" t="s">
        <v>34</v>
      </c>
      <c r="B14" s="14">
        <v>9931144729</v>
      </c>
      <c r="C14" s="2" t="s">
        <v>8</v>
      </c>
      <c r="D14" s="3">
        <v>286.18</v>
      </c>
      <c r="E14" s="19" t="s">
        <v>10</v>
      </c>
      <c r="F14" s="28">
        <v>3296</v>
      </c>
      <c r="H14" s="19" t="s">
        <v>40</v>
      </c>
      <c r="I14" s="33">
        <v>3121</v>
      </c>
      <c r="J14" s="3">
        <v>47234.400000000001</v>
      </c>
    </row>
    <row r="15" spans="1:10" ht="16.5" customHeight="1" x14ac:dyDescent="0.25">
      <c r="A15" s="1"/>
      <c r="B15" s="2"/>
      <c r="C15" s="2"/>
      <c r="D15" s="3">
        <v>17.75</v>
      </c>
      <c r="E15" s="19" t="s">
        <v>11</v>
      </c>
      <c r="F15" s="28">
        <v>3433</v>
      </c>
      <c r="H15" s="19" t="s">
        <v>41</v>
      </c>
      <c r="I15" s="33">
        <v>3132</v>
      </c>
      <c r="J15" s="3">
        <v>994229.48</v>
      </c>
    </row>
    <row r="16" spans="1:10" ht="16.5" customHeight="1" x14ac:dyDescent="0.25">
      <c r="A16" s="5" t="s">
        <v>7</v>
      </c>
      <c r="B16" s="5"/>
      <c r="C16" s="5"/>
      <c r="D16" s="6">
        <f>SUM(D14:D15)</f>
        <v>303.93</v>
      </c>
      <c r="E16" s="29"/>
      <c r="F16" s="30"/>
      <c r="H16" s="19" t="s">
        <v>42</v>
      </c>
      <c r="I16" s="33">
        <v>3212</v>
      </c>
      <c r="J16" s="3">
        <v>192002.7</v>
      </c>
    </row>
    <row r="17" spans="1:10" ht="19.5" customHeight="1" x14ac:dyDescent="0.25">
      <c r="A17" s="37" t="s">
        <v>24</v>
      </c>
      <c r="B17" s="2"/>
      <c r="C17" s="2"/>
      <c r="D17" s="3">
        <v>50</v>
      </c>
      <c r="E17" s="19" t="s">
        <v>10</v>
      </c>
      <c r="F17" s="28">
        <v>3295</v>
      </c>
      <c r="H17" s="19" t="s">
        <v>43</v>
      </c>
      <c r="I17" s="33">
        <v>3211</v>
      </c>
      <c r="J17" s="3">
        <v>3791.72</v>
      </c>
    </row>
    <row r="18" spans="1:10" ht="15.75" customHeight="1" x14ac:dyDescent="0.25">
      <c r="A18" s="8" t="s">
        <v>7</v>
      </c>
      <c r="B18" s="9"/>
      <c r="C18" s="9"/>
      <c r="D18" s="10">
        <f>SUM(D17)</f>
        <v>50</v>
      </c>
      <c r="E18" s="29"/>
      <c r="F18" s="30"/>
      <c r="H18" s="19" t="s">
        <v>44</v>
      </c>
      <c r="I18" s="33">
        <v>3291</v>
      </c>
      <c r="J18" s="3">
        <v>616.86</v>
      </c>
    </row>
    <row r="19" spans="1:10" ht="18.75" customHeight="1" x14ac:dyDescent="0.25">
      <c r="A19" s="37" t="s">
        <v>25</v>
      </c>
      <c r="B19" s="2"/>
      <c r="C19" s="2"/>
      <c r="D19" s="3">
        <v>25</v>
      </c>
      <c r="E19" s="19" t="s">
        <v>10</v>
      </c>
      <c r="F19" s="28">
        <v>3295</v>
      </c>
      <c r="H19" s="19" t="s">
        <v>45</v>
      </c>
      <c r="I19" s="33">
        <v>3237</v>
      </c>
      <c r="J19" s="3">
        <v>7538.27</v>
      </c>
    </row>
    <row r="20" spans="1:10" ht="21.75" customHeight="1" x14ac:dyDescent="0.25">
      <c r="A20" s="11" t="s">
        <v>7</v>
      </c>
      <c r="B20" s="12"/>
      <c r="C20" s="12"/>
      <c r="D20" s="13">
        <f>SUM(D19)</f>
        <v>25</v>
      </c>
      <c r="E20" s="29"/>
      <c r="F20" s="30"/>
      <c r="H20" s="19"/>
      <c r="I20" s="33"/>
      <c r="J20" s="3"/>
    </row>
    <row r="21" spans="1:10" ht="20.25" customHeight="1" x14ac:dyDescent="0.25">
      <c r="A21" s="37" t="s">
        <v>26</v>
      </c>
      <c r="B21" s="2"/>
      <c r="C21" s="2"/>
      <c r="D21" s="3">
        <v>12.5</v>
      </c>
      <c r="E21" s="19" t="s">
        <v>10</v>
      </c>
      <c r="F21" s="28">
        <v>3295</v>
      </c>
      <c r="H21" s="34" t="s">
        <v>7</v>
      </c>
      <c r="I21" s="35"/>
      <c r="J21" s="36">
        <f>SUM(J11:J20)</f>
        <v>8480219.3699999992</v>
      </c>
    </row>
    <row r="22" spans="1:10" ht="18" customHeight="1" x14ac:dyDescent="0.25">
      <c r="A22" s="11" t="s">
        <v>7</v>
      </c>
      <c r="B22" s="7"/>
      <c r="C22" s="7"/>
      <c r="D22" s="6">
        <f>SUM(D21)</f>
        <v>12.5</v>
      </c>
      <c r="E22" s="29"/>
      <c r="F22" s="30"/>
    </row>
    <row r="23" spans="1:10" ht="24.75" customHeight="1" x14ac:dyDescent="0.25">
      <c r="A23" s="37" t="s">
        <v>27</v>
      </c>
      <c r="B23" s="14"/>
      <c r="C23" s="14"/>
      <c r="D23" s="3">
        <v>12.5</v>
      </c>
      <c r="E23" s="26" t="s">
        <v>13</v>
      </c>
      <c r="F23" s="28">
        <v>3295</v>
      </c>
    </row>
    <row r="24" spans="1:10" ht="18.75" customHeight="1" x14ac:dyDescent="0.25">
      <c r="A24" s="11" t="s">
        <v>7</v>
      </c>
      <c r="B24" s="7"/>
      <c r="C24" s="7"/>
      <c r="D24" s="6">
        <f>SUM(D23)</f>
        <v>12.5</v>
      </c>
      <c r="E24" s="29"/>
      <c r="F24" s="30"/>
    </row>
    <row r="25" spans="1:10" ht="16.5" customHeight="1" x14ac:dyDescent="0.25">
      <c r="A25" s="37" t="s">
        <v>28</v>
      </c>
      <c r="B25" s="14"/>
      <c r="C25" s="14"/>
      <c r="D25" s="3">
        <v>25</v>
      </c>
      <c r="E25" s="26" t="s">
        <v>13</v>
      </c>
      <c r="F25" s="28">
        <v>3295</v>
      </c>
      <c r="H25" t="s">
        <v>47</v>
      </c>
    </row>
    <row r="26" spans="1:10" ht="13.5" customHeight="1" x14ac:dyDescent="0.25">
      <c r="A26" s="11" t="s">
        <v>7</v>
      </c>
      <c r="B26" s="7"/>
      <c r="C26" s="7"/>
      <c r="D26" s="6">
        <f>SUM(D25)</f>
        <v>25</v>
      </c>
      <c r="E26" s="29"/>
      <c r="F26" s="30"/>
      <c r="H26" s="95" t="s">
        <v>6</v>
      </c>
      <c r="I26" s="96"/>
      <c r="J26" s="32" t="s">
        <v>5</v>
      </c>
    </row>
    <row r="27" spans="1:10" ht="16.5" customHeight="1" x14ac:dyDescent="0.25">
      <c r="A27" s="37" t="s">
        <v>29</v>
      </c>
      <c r="B27" s="14"/>
      <c r="C27" s="14"/>
      <c r="D27" s="3">
        <v>12.5</v>
      </c>
      <c r="E27" s="26" t="s">
        <v>13</v>
      </c>
      <c r="F27" s="28">
        <v>3295</v>
      </c>
      <c r="H27" s="19" t="s">
        <v>37</v>
      </c>
      <c r="I27" s="33">
        <v>3111</v>
      </c>
      <c r="J27" s="3">
        <v>2786.17</v>
      </c>
    </row>
    <row r="28" spans="1:10" x14ac:dyDescent="0.25">
      <c r="A28" s="11" t="s">
        <v>7</v>
      </c>
      <c r="B28" s="7"/>
      <c r="C28" s="7"/>
      <c r="D28" s="6">
        <f>D27</f>
        <v>12.5</v>
      </c>
      <c r="E28" s="29"/>
      <c r="F28" s="30"/>
      <c r="H28" s="19" t="s">
        <v>38</v>
      </c>
      <c r="I28" s="33">
        <v>3113</v>
      </c>
      <c r="J28" s="3">
        <v>1224.52</v>
      </c>
    </row>
    <row r="29" spans="1:10" x14ac:dyDescent="0.25">
      <c r="A29" s="37" t="s">
        <v>30</v>
      </c>
      <c r="B29" s="14"/>
      <c r="C29" s="14"/>
      <c r="D29" s="3">
        <v>1893.95</v>
      </c>
      <c r="E29" s="26" t="s">
        <v>13</v>
      </c>
      <c r="F29" s="28">
        <v>3295</v>
      </c>
      <c r="H29" s="19" t="s">
        <v>39</v>
      </c>
      <c r="I29" s="33">
        <v>3114</v>
      </c>
      <c r="J29" s="3">
        <v>1398.69</v>
      </c>
    </row>
    <row r="30" spans="1:10" x14ac:dyDescent="0.25">
      <c r="A30" s="11" t="s">
        <v>7</v>
      </c>
      <c r="B30" s="7"/>
      <c r="C30" s="7"/>
      <c r="D30" s="6">
        <f>D29</f>
        <v>1893.95</v>
      </c>
      <c r="E30" s="29"/>
      <c r="F30" s="30"/>
      <c r="H30" s="19" t="s">
        <v>48</v>
      </c>
      <c r="I30" s="33">
        <v>3213</v>
      </c>
      <c r="J30" s="3">
        <v>60</v>
      </c>
    </row>
    <row r="31" spans="1:10" ht="25.5" x14ac:dyDescent="0.25">
      <c r="A31" s="37" t="s">
        <v>31</v>
      </c>
      <c r="B31" s="14"/>
      <c r="C31" s="14"/>
      <c r="D31" s="3">
        <v>530.9</v>
      </c>
      <c r="E31" s="26" t="s">
        <v>32</v>
      </c>
      <c r="F31" s="28">
        <v>3213</v>
      </c>
      <c r="H31" s="19" t="s">
        <v>41</v>
      </c>
      <c r="I31" s="33">
        <v>3132</v>
      </c>
      <c r="J31" s="3">
        <v>827.58</v>
      </c>
    </row>
    <row r="32" spans="1:10" ht="25.5" x14ac:dyDescent="0.25">
      <c r="A32" s="11" t="s">
        <v>7</v>
      </c>
      <c r="B32" s="7"/>
      <c r="C32" s="7"/>
      <c r="D32" s="6">
        <f>D31</f>
        <v>530.9</v>
      </c>
      <c r="E32" s="29"/>
      <c r="F32" s="30"/>
      <c r="H32" s="19" t="s">
        <v>42</v>
      </c>
      <c r="I32" s="33">
        <v>3212</v>
      </c>
      <c r="J32" s="3">
        <v>26.27</v>
      </c>
    </row>
    <row r="33" spans="1:10" ht="25.5" x14ac:dyDescent="0.25">
      <c r="A33" s="37" t="s">
        <v>22</v>
      </c>
      <c r="B33" s="14">
        <v>52508873833</v>
      </c>
      <c r="C33" s="14" t="s">
        <v>23</v>
      </c>
      <c r="D33" s="3">
        <v>141.56</v>
      </c>
      <c r="E33" s="19" t="s">
        <v>14</v>
      </c>
      <c r="F33" s="28">
        <v>3431</v>
      </c>
      <c r="H33" s="19" t="s">
        <v>35</v>
      </c>
      <c r="I33" s="33">
        <v>3236</v>
      </c>
      <c r="J33" s="3">
        <v>337.79</v>
      </c>
    </row>
    <row r="34" spans="1:10" x14ac:dyDescent="0.25">
      <c r="A34" s="11" t="s">
        <v>7</v>
      </c>
      <c r="B34" s="12"/>
      <c r="C34" s="12"/>
      <c r="D34" s="13">
        <f>SUM(D33)</f>
        <v>141.56</v>
      </c>
      <c r="E34" s="29"/>
      <c r="F34" s="30"/>
      <c r="H34" s="19" t="s">
        <v>49</v>
      </c>
      <c r="I34" s="33">
        <v>3237</v>
      </c>
      <c r="J34" s="3">
        <v>8283</v>
      </c>
    </row>
    <row r="35" spans="1:10" x14ac:dyDescent="0.25">
      <c r="A35" s="1" t="s">
        <v>15</v>
      </c>
      <c r="B35" s="14">
        <v>18683136487</v>
      </c>
      <c r="C35" s="14" t="s">
        <v>8</v>
      </c>
      <c r="D35" s="3">
        <v>292</v>
      </c>
      <c r="E35" s="19" t="s">
        <v>16</v>
      </c>
      <c r="F35" s="28">
        <v>3222</v>
      </c>
      <c r="H35" s="19" t="s">
        <v>50</v>
      </c>
      <c r="I35" s="33">
        <v>3831</v>
      </c>
      <c r="J35" s="3">
        <v>2484.0700000000002</v>
      </c>
    </row>
    <row r="36" spans="1:10" ht="25.5" x14ac:dyDescent="0.25">
      <c r="A36" s="24" t="s">
        <v>15</v>
      </c>
      <c r="B36" s="4">
        <v>18683136487</v>
      </c>
      <c r="C36" s="4" t="s">
        <v>8</v>
      </c>
      <c r="D36" s="25">
        <v>8810.82</v>
      </c>
      <c r="E36" s="19" t="s">
        <v>17</v>
      </c>
      <c r="F36" s="28">
        <v>3232</v>
      </c>
      <c r="H36" s="19"/>
      <c r="I36" s="33"/>
      <c r="J36" s="3"/>
    </row>
    <row r="37" spans="1:10" ht="25.5" x14ac:dyDescent="0.25">
      <c r="A37" s="24" t="s">
        <v>15</v>
      </c>
      <c r="B37" s="4">
        <v>18683136487</v>
      </c>
      <c r="C37" s="4" t="s">
        <v>8</v>
      </c>
      <c r="D37" s="25">
        <v>600</v>
      </c>
      <c r="E37" s="19" t="s">
        <v>18</v>
      </c>
      <c r="F37" s="28">
        <v>4511</v>
      </c>
      <c r="H37" s="34" t="s">
        <v>7</v>
      </c>
      <c r="I37" s="35"/>
      <c r="J37" s="36">
        <f>SUM(J27:J36)</f>
        <v>17428.09</v>
      </c>
    </row>
    <row r="38" spans="1:10" ht="25.5" x14ac:dyDescent="0.25">
      <c r="A38" s="1" t="s">
        <v>15</v>
      </c>
      <c r="B38" s="14">
        <v>18683136487</v>
      </c>
      <c r="C38" s="14" t="s">
        <v>8</v>
      </c>
      <c r="D38" s="3">
        <v>26677.18</v>
      </c>
      <c r="E38" s="19" t="s">
        <v>36</v>
      </c>
      <c r="F38" s="28">
        <v>4212</v>
      </c>
    </row>
    <row r="39" spans="1:10" x14ac:dyDescent="0.25">
      <c r="A39" s="11" t="s">
        <v>7</v>
      </c>
      <c r="B39" s="12"/>
      <c r="C39" s="12"/>
      <c r="D39" s="13">
        <f>D35+D36+D37+D38</f>
        <v>36380</v>
      </c>
      <c r="E39" s="31"/>
      <c r="F39" s="30"/>
    </row>
    <row r="40" spans="1:10" x14ac:dyDescent="0.25">
      <c r="E40" s="20"/>
      <c r="F40" s="27"/>
    </row>
    <row r="41" spans="1:10" x14ac:dyDescent="0.25">
      <c r="A41" s="16" t="s">
        <v>12</v>
      </c>
      <c r="B41" s="17"/>
      <c r="C41" s="17"/>
      <c r="D41" s="18">
        <f>D13+D16+D18+D20+D22+D24+D26+D28+D30+D32+D34+D39</f>
        <v>39478.25</v>
      </c>
      <c r="E41" s="31"/>
      <c r="F41" s="30"/>
    </row>
    <row r="44" spans="1:10" x14ac:dyDescent="0.25">
      <c r="C44" s="15"/>
    </row>
  </sheetData>
  <mergeCells count="6">
    <mergeCell ref="H26:I26"/>
    <mergeCell ref="A8:B8"/>
    <mergeCell ref="A6:F6"/>
    <mergeCell ref="E10:F10"/>
    <mergeCell ref="I8:J8"/>
    <mergeCell ref="H10:I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4F81-F0BE-4CE4-96B2-A5E39FB40037}">
  <dimension ref="A2:J41"/>
  <sheetViews>
    <sheetView topLeftCell="A25" workbookViewId="0">
      <selection activeCell="E34" sqref="E34"/>
    </sheetView>
  </sheetViews>
  <sheetFormatPr defaultRowHeight="15" x14ac:dyDescent="0.25"/>
  <cols>
    <col min="1" max="1" width="17.85546875" customWidth="1"/>
    <col min="2" max="2" width="15.28515625" customWidth="1"/>
    <col min="3" max="3" width="16.140625" customWidth="1"/>
    <col min="4" max="4" width="24.140625" customWidth="1"/>
    <col min="5" max="5" width="22.140625" customWidth="1"/>
    <col min="6" max="6" width="43.7109375" customWidth="1"/>
    <col min="8" max="8" width="19" customWidth="1"/>
    <col min="9" max="9" width="19.140625" customWidth="1"/>
    <col min="10" max="10" width="25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97" t="s">
        <v>51</v>
      </c>
      <c r="B6" s="97"/>
      <c r="C6" s="97"/>
      <c r="D6" s="97"/>
      <c r="E6" s="97"/>
      <c r="F6" s="97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97" t="s">
        <v>1</v>
      </c>
      <c r="B8" s="97"/>
      <c r="C8" s="20"/>
      <c r="D8" s="20"/>
      <c r="E8" s="20"/>
      <c r="F8" s="27"/>
      <c r="I8" s="100" t="s">
        <v>9</v>
      </c>
      <c r="J8" s="100"/>
    </row>
    <row r="9" spans="1:10" x14ac:dyDescent="0.25">
      <c r="A9" t="s">
        <v>47</v>
      </c>
      <c r="E9" s="20"/>
      <c r="F9" s="27"/>
      <c r="H9" t="s">
        <v>46</v>
      </c>
    </row>
    <row r="10" spans="1:10" ht="50.2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98" t="s">
        <v>6</v>
      </c>
      <c r="F10" s="99"/>
      <c r="H10" s="95" t="s">
        <v>6</v>
      </c>
      <c r="I10" s="96"/>
      <c r="J10" s="32" t="s">
        <v>5</v>
      </c>
    </row>
    <row r="11" spans="1:10" ht="25.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5247514.6100000003</v>
      </c>
    </row>
    <row r="12" spans="1:10" ht="25.5" x14ac:dyDescent="0.25">
      <c r="A12" s="8" t="s">
        <v>7</v>
      </c>
      <c r="B12" s="9"/>
      <c r="C12" s="9"/>
      <c r="D12" s="10">
        <f>SUM(D11)</f>
        <v>87.5</v>
      </c>
      <c r="E12" s="29"/>
      <c r="F12" s="30"/>
      <c r="H12" s="19" t="s">
        <v>38</v>
      </c>
      <c r="I12" s="33">
        <v>3113</v>
      </c>
      <c r="J12" s="3">
        <v>384964.29</v>
      </c>
    </row>
    <row r="13" spans="1:10" ht="25.5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1248717.98</v>
      </c>
    </row>
    <row r="14" spans="1:10" ht="25.5" x14ac:dyDescent="0.25">
      <c r="A14" s="11" t="s">
        <v>7</v>
      </c>
      <c r="B14" s="12"/>
      <c r="C14" s="12"/>
      <c r="D14" s="13">
        <f>SUM(D13)</f>
        <v>37.5</v>
      </c>
      <c r="E14" s="29"/>
      <c r="F14" s="30"/>
      <c r="H14" s="19" t="s">
        <v>40</v>
      </c>
      <c r="I14" s="33">
        <v>3121</v>
      </c>
      <c r="J14" s="3">
        <v>63306.35</v>
      </c>
    </row>
    <row r="15" spans="1:10" ht="33" customHeight="1" x14ac:dyDescent="0.25">
      <c r="A15" s="38" t="s">
        <v>56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965306.28</v>
      </c>
    </row>
    <row r="16" spans="1:10" ht="38.25" x14ac:dyDescent="0.25">
      <c r="A16" s="11" t="s">
        <v>7</v>
      </c>
      <c r="B16" s="7"/>
      <c r="C16" s="7"/>
      <c r="D16" s="6">
        <f>SUM(D15)</f>
        <v>12.5</v>
      </c>
      <c r="E16" s="29"/>
      <c r="F16" s="30"/>
      <c r="H16" s="19" t="s">
        <v>52</v>
      </c>
      <c r="I16" s="33">
        <v>3133</v>
      </c>
      <c r="J16" s="3">
        <v>75.83</v>
      </c>
    </row>
    <row r="17" spans="1:10" x14ac:dyDescent="0.25">
      <c r="A17" s="38" t="s">
        <v>57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3533.48</v>
      </c>
    </row>
    <row r="18" spans="1:10" ht="38.25" x14ac:dyDescent="0.25">
      <c r="A18" s="11" t="s">
        <v>7</v>
      </c>
      <c r="B18" s="7"/>
      <c r="C18" s="7"/>
      <c r="D18" s="6">
        <f>SUM(D17)</f>
        <v>12.5</v>
      </c>
      <c r="E18" s="29"/>
      <c r="F18" s="30"/>
      <c r="H18" s="19" t="s">
        <v>42</v>
      </c>
      <c r="I18" s="33">
        <v>3212</v>
      </c>
      <c r="J18" s="3">
        <v>204262.47</v>
      </c>
    </row>
    <row r="19" spans="1:10" x14ac:dyDescent="0.25">
      <c r="A19" s="38" t="s">
        <v>58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11</v>
      </c>
      <c r="I19" s="33">
        <v>3433</v>
      </c>
      <c r="J19" s="3">
        <v>2443.6799999999998</v>
      </c>
    </row>
    <row r="20" spans="1:10" ht="25.5" customHeight="1" x14ac:dyDescent="0.25">
      <c r="A20" s="11" t="s">
        <v>7</v>
      </c>
      <c r="B20" s="7"/>
      <c r="C20" s="7"/>
      <c r="D20" s="6">
        <f>SUM(D19)</f>
        <v>12.5</v>
      </c>
      <c r="E20" s="29"/>
      <c r="F20" s="30"/>
      <c r="H20" s="19" t="s">
        <v>44</v>
      </c>
      <c r="I20" s="33">
        <v>3291</v>
      </c>
      <c r="J20" s="3">
        <v>602.94000000000005</v>
      </c>
    </row>
    <row r="21" spans="1:10" x14ac:dyDescent="0.25">
      <c r="A21" s="38" t="s">
        <v>30</v>
      </c>
      <c r="B21" s="14"/>
      <c r="C21" s="14"/>
      <c r="D21" s="48">
        <v>802.97</v>
      </c>
      <c r="E21" s="26" t="s">
        <v>13</v>
      </c>
      <c r="F21" s="28">
        <v>3295</v>
      </c>
      <c r="H21" s="19" t="s">
        <v>45</v>
      </c>
      <c r="I21" s="33">
        <v>3237</v>
      </c>
      <c r="J21" s="3">
        <v>5673.62</v>
      </c>
    </row>
    <row r="22" spans="1:10" x14ac:dyDescent="0.25">
      <c r="A22" s="11" t="s">
        <v>7</v>
      </c>
      <c r="B22" s="7"/>
      <c r="C22" s="7"/>
      <c r="D22" s="6">
        <f>D21</f>
        <v>802.97</v>
      </c>
      <c r="E22" s="29"/>
      <c r="F22" s="30"/>
      <c r="H22" s="19"/>
      <c r="I22" s="33"/>
      <c r="J22" s="3"/>
    </row>
    <row r="23" spans="1:10" x14ac:dyDescent="0.25">
      <c r="A23" s="38" t="s">
        <v>59</v>
      </c>
      <c r="B23" s="41"/>
      <c r="C23" s="41"/>
      <c r="D23" s="42">
        <v>120.05</v>
      </c>
      <c r="E23" s="26" t="s">
        <v>60</v>
      </c>
      <c r="F23" s="43">
        <v>3239</v>
      </c>
      <c r="H23" s="34" t="s">
        <v>7</v>
      </c>
      <c r="I23" s="35"/>
      <c r="J23" s="36">
        <f>J11+J12+J13+J14+J15+J16+J17+J18+J19+J20+J21</f>
        <v>8126401.5300000012</v>
      </c>
    </row>
    <row r="24" spans="1:10" x14ac:dyDescent="0.25">
      <c r="A24" s="11"/>
      <c r="B24" s="7"/>
      <c r="C24" s="7"/>
      <c r="D24" s="6">
        <f>D23</f>
        <v>120.05</v>
      </c>
      <c r="E24" s="29"/>
      <c r="F24" s="30"/>
    </row>
    <row r="25" spans="1:10" ht="25.5" x14ac:dyDescent="0.25">
      <c r="A25" s="38" t="s">
        <v>31</v>
      </c>
      <c r="B25" s="14"/>
      <c r="C25" s="14"/>
      <c r="D25" s="48">
        <v>1046.3499999999999</v>
      </c>
      <c r="E25" s="26" t="s">
        <v>32</v>
      </c>
      <c r="F25" s="28">
        <v>3213</v>
      </c>
    </row>
    <row r="26" spans="1:10" ht="15.75" thickBot="1" x14ac:dyDescent="0.3">
      <c r="A26" s="11" t="s">
        <v>7</v>
      </c>
      <c r="B26" s="7"/>
      <c r="C26" s="7"/>
      <c r="D26" s="6">
        <f>D25</f>
        <v>1046.3499999999999</v>
      </c>
      <c r="E26" s="29"/>
      <c r="F26" s="30"/>
    </row>
    <row r="27" spans="1:10" ht="26.25" thickBot="1" x14ac:dyDescent="0.3">
      <c r="A27" s="47" t="s">
        <v>62</v>
      </c>
      <c r="B27" s="44"/>
      <c r="C27" s="45"/>
      <c r="D27" s="46">
        <v>6.64</v>
      </c>
      <c r="E27" s="19" t="s">
        <v>14</v>
      </c>
      <c r="F27" s="49">
        <v>3431</v>
      </c>
      <c r="H27" t="s">
        <v>47</v>
      </c>
    </row>
    <row r="28" spans="1:10" ht="25.5" x14ac:dyDescent="0.25">
      <c r="A28" s="11" t="s">
        <v>7</v>
      </c>
      <c r="B28" s="7"/>
      <c r="C28" s="7"/>
      <c r="D28" s="6">
        <f>D27</f>
        <v>6.64</v>
      </c>
      <c r="E28" s="29"/>
      <c r="F28" s="30"/>
      <c r="H28" s="95" t="s">
        <v>6</v>
      </c>
      <c r="I28" s="96"/>
      <c r="J28" s="32" t="s">
        <v>5</v>
      </c>
    </row>
    <row r="29" spans="1:10" ht="25.5" x14ac:dyDescent="0.25">
      <c r="A29" s="38" t="s">
        <v>22</v>
      </c>
      <c r="B29" s="14">
        <v>52508873833</v>
      </c>
      <c r="C29" s="14" t="s">
        <v>23</v>
      </c>
      <c r="D29" s="48">
        <v>181.94</v>
      </c>
      <c r="E29" s="19" t="s">
        <v>14</v>
      </c>
      <c r="F29" s="28">
        <v>3431</v>
      </c>
      <c r="H29" s="19" t="s">
        <v>61</v>
      </c>
      <c r="I29" s="33">
        <v>3293</v>
      </c>
      <c r="J29" s="48">
        <v>90.9</v>
      </c>
    </row>
    <row r="30" spans="1:10" ht="25.5" x14ac:dyDescent="0.25">
      <c r="A30" s="11" t="s">
        <v>7</v>
      </c>
      <c r="B30" s="12"/>
      <c r="C30" s="12"/>
      <c r="D30" s="13">
        <f>SUM(D29)</f>
        <v>181.94</v>
      </c>
      <c r="E30" s="29"/>
      <c r="F30" s="30"/>
      <c r="H30" s="19" t="s">
        <v>48</v>
      </c>
      <c r="I30" s="33">
        <v>3213</v>
      </c>
      <c r="J30" s="48">
        <v>600</v>
      </c>
    </row>
    <row r="31" spans="1:10" ht="25.5" x14ac:dyDescent="0.25">
      <c r="A31" s="39" t="s">
        <v>15</v>
      </c>
      <c r="B31" s="14">
        <v>18683136487</v>
      </c>
      <c r="C31" s="14" t="s">
        <v>8</v>
      </c>
      <c r="D31" s="3">
        <v>1449.13</v>
      </c>
      <c r="E31" s="19" t="s">
        <v>16</v>
      </c>
      <c r="F31" s="28">
        <v>3222</v>
      </c>
      <c r="H31" s="19" t="s">
        <v>35</v>
      </c>
      <c r="I31" s="33">
        <v>3236</v>
      </c>
      <c r="J31" s="48">
        <v>298.35000000000002</v>
      </c>
    </row>
    <row r="32" spans="1:10" ht="27.75" customHeight="1" x14ac:dyDescent="0.25">
      <c r="A32" s="40" t="s">
        <v>15</v>
      </c>
      <c r="B32" s="4">
        <v>18683136487</v>
      </c>
      <c r="C32" s="4" t="s">
        <v>8</v>
      </c>
      <c r="D32" s="25">
        <v>4163.12</v>
      </c>
      <c r="E32" s="19" t="s">
        <v>17</v>
      </c>
      <c r="F32" s="28">
        <v>3232</v>
      </c>
      <c r="H32" s="19" t="s">
        <v>49</v>
      </c>
      <c r="I32" s="33">
        <v>3237</v>
      </c>
      <c r="J32" s="48">
        <v>90</v>
      </c>
    </row>
    <row r="33" spans="1:10" ht="38.25" x14ac:dyDescent="0.25">
      <c r="A33" s="40" t="s">
        <v>15</v>
      </c>
      <c r="B33" s="4">
        <v>18683136487</v>
      </c>
      <c r="C33" s="4" t="s">
        <v>8</v>
      </c>
      <c r="D33" s="25">
        <v>1435.5</v>
      </c>
      <c r="E33" s="19" t="s">
        <v>18</v>
      </c>
      <c r="F33" s="28">
        <v>4511</v>
      </c>
      <c r="H33" s="19" t="s">
        <v>50</v>
      </c>
      <c r="I33" s="33">
        <v>3831</v>
      </c>
      <c r="J33" s="48">
        <v>2516.3000000000002</v>
      </c>
    </row>
    <row r="34" spans="1:10" ht="28.5" customHeight="1" x14ac:dyDescent="0.25">
      <c r="A34" s="40" t="s">
        <v>15</v>
      </c>
      <c r="B34" s="4">
        <v>18683136487</v>
      </c>
      <c r="C34" s="4" t="s">
        <v>8</v>
      </c>
      <c r="D34" s="25">
        <v>3150</v>
      </c>
      <c r="E34" s="19" t="s">
        <v>53</v>
      </c>
      <c r="F34" s="28">
        <v>4224</v>
      </c>
      <c r="H34" s="34" t="s">
        <v>7</v>
      </c>
      <c r="I34" s="35"/>
      <c r="J34" s="36">
        <f>J29+J30+J31+J32+J33</f>
        <v>3595.55</v>
      </c>
    </row>
    <row r="35" spans="1:10" ht="25.5" x14ac:dyDescent="0.25">
      <c r="A35" s="39" t="s">
        <v>15</v>
      </c>
      <c r="B35" s="14">
        <v>18683136487</v>
      </c>
      <c r="C35" s="14" t="s">
        <v>8</v>
      </c>
      <c r="D35" s="3">
        <v>140</v>
      </c>
      <c r="E35" s="19" t="s">
        <v>54</v>
      </c>
      <c r="F35" s="28">
        <v>3221</v>
      </c>
    </row>
    <row r="36" spans="1:10" x14ac:dyDescent="0.25">
      <c r="A36" s="11" t="s">
        <v>7</v>
      </c>
      <c r="B36" s="12"/>
      <c r="C36" s="12"/>
      <c r="D36" s="13">
        <f>D31+D32+D33+D34+D35</f>
        <v>10337.75</v>
      </c>
      <c r="E36" s="31"/>
      <c r="F36" s="30"/>
    </row>
    <row r="37" spans="1:10" x14ac:dyDescent="0.25">
      <c r="E37" s="20"/>
      <c r="F37" s="27"/>
    </row>
    <row r="38" spans="1:10" x14ac:dyDescent="0.25">
      <c r="A38" s="16" t="s">
        <v>55</v>
      </c>
      <c r="B38" s="17"/>
      <c r="C38" s="17"/>
      <c r="D38" s="18">
        <f>D12+D14+D16+D18+D20+D22+D24+D26+D28+D30+D36</f>
        <v>12658.2</v>
      </c>
      <c r="E38" s="31"/>
      <c r="F38" s="30"/>
    </row>
    <row r="41" spans="1:10" x14ac:dyDescent="0.25">
      <c r="C41" s="15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9194-9040-4D8B-ADAE-282AF75D927F}">
  <dimension ref="A2:K51"/>
  <sheetViews>
    <sheetView topLeftCell="A25" workbookViewId="0">
      <selection activeCell="D32" sqref="D32"/>
    </sheetView>
  </sheetViews>
  <sheetFormatPr defaultRowHeight="15" x14ac:dyDescent="0.25"/>
  <cols>
    <col min="1" max="1" width="33.28515625" customWidth="1"/>
    <col min="2" max="2" width="16.7109375" bestFit="1" customWidth="1"/>
    <col min="3" max="3" width="22.5703125" bestFit="1" customWidth="1"/>
    <col min="4" max="4" width="15.5703125" customWidth="1"/>
    <col min="5" max="5" width="12" customWidth="1"/>
    <col min="6" max="6" width="27.42578125" customWidth="1"/>
    <col min="8" max="8" width="28.42578125" bestFit="1" customWidth="1"/>
    <col min="9" max="9" width="8.7109375" customWidth="1"/>
    <col min="10" max="10" width="17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97" t="s">
        <v>64</v>
      </c>
      <c r="B6" s="97"/>
      <c r="C6" s="97"/>
      <c r="D6" s="97"/>
      <c r="E6" s="97"/>
      <c r="F6" s="97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97" t="s">
        <v>1</v>
      </c>
      <c r="B8" s="97"/>
      <c r="C8" s="20"/>
      <c r="D8" s="20"/>
      <c r="E8" s="20"/>
      <c r="F8" s="27"/>
      <c r="I8" s="100" t="s">
        <v>9</v>
      </c>
      <c r="J8" s="100"/>
    </row>
    <row r="9" spans="1:10" x14ac:dyDescent="0.25">
      <c r="A9" t="s">
        <v>47</v>
      </c>
      <c r="E9" s="20"/>
      <c r="F9" s="27"/>
      <c r="H9" t="s">
        <v>46</v>
      </c>
    </row>
    <row r="10" spans="1:10" ht="38.2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98" t="s">
        <v>6</v>
      </c>
      <c r="F10" s="99"/>
      <c r="H10" s="95" t="s">
        <v>6</v>
      </c>
      <c r="I10" s="96"/>
      <c r="J10" s="32" t="s">
        <v>5</v>
      </c>
    </row>
    <row r="11" spans="1:10" ht="37.5" customHeight="1" x14ac:dyDescent="0.25">
      <c r="A11" s="38" t="s">
        <v>24</v>
      </c>
      <c r="B11" s="2"/>
      <c r="C11" s="2"/>
      <c r="D11" s="48">
        <v>150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5144865.2</v>
      </c>
    </row>
    <row r="12" spans="1:10" ht="24.75" customHeight="1" x14ac:dyDescent="0.25">
      <c r="A12" s="8" t="s">
        <v>7</v>
      </c>
      <c r="B12" s="9"/>
      <c r="C12" s="9"/>
      <c r="D12" s="81">
        <f>SUM(D11)</f>
        <v>150</v>
      </c>
      <c r="E12" s="29"/>
      <c r="F12" s="30"/>
      <c r="H12" s="19" t="s">
        <v>38</v>
      </c>
      <c r="I12" s="33">
        <v>3113</v>
      </c>
      <c r="J12" s="3">
        <v>434455.84</v>
      </c>
    </row>
    <row r="13" spans="1:10" ht="32.25" customHeight="1" x14ac:dyDescent="0.25">
      <c r="A13" s="38" t="s">
        <v>28</v>
      </c>
      <c r="B13" s="2"/>
      <c r="C13" s="2"/>
      <c r="D13" s="48">
        <v>25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1247579.3999999999</v>
      </c>
    </row>
    <row r="14" spans="1:10" ht="24.75" customHeight="1" x14ac:dyDescent="0.25">
      <c r="A14" s="11" t="s">
        <v>7</v>
      </c>
      <c r="B14" s="12"/>
      <c r="C14" s="12"/>
      <c r="D14" s="82">
        <f>SUM(D13)</f>
        <v>25</v>
      </c>
      <c r="E14" s="29"/>
      <c r="F14" s="30"/>
      <c r="H14" s="19" t="s">
        <v>40</v>
      </c>
      <c r="I14" s="33">
        <v>3121</v>
      </c>
      <c r="J14" s="3">
        <v>372679.73</v>
      </c>
    </row>
    <row r="15" spans="1:10" ht="33.75" customHeight="1" x14ac:dyDescent="0.25">
      <c r="A15" s="38" t="s">
        <v>25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960645.15</v>
      </c>
    </row>
    <row r="16" spans="1:10" ht="27" customHeight="1" x14ac:dyDescent="0.25">
      <c r="A16" s="11" t="s">
        <v>7</v>
      </c>
      <c r="B16" s="7"/>
      <c r="C16" s="7"/>
      <c r="D16" s="83">
        <f>SUM(D15)</f>
        <v>12.5</v>
      </c>
      <c r="E16" s="29"/>
      <c r="F16" s="30"/>
      <c r="H16" s="19" t="s">
        <v>52</v>
      </c>
      <c r="I16" s="33">
        <v>3133</v>
      </c>
      <c r="J16" s="3">
        <v>49.14</v>
      </c>
    </row>
    <row r="17" spans="1:11" ht="25.5" x14ac:dyDescent="0.25">
      <c r="A17" s="38" t="s">
        <v>29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3735.5</v>
      </c>
    </row>
    <row r="18" spans="1:11" ht="29.25" customHeight="1" x14ac:dyDescent="0.25">
      <c r="A18" s="11" t="s">
        <v>7</v>
      </c>
      <c r="B18" s="7"/>
      <c r="C18" s="7"/>
      <c r="D18" s="83">
        <f>SUM(D17)</f>
        <v>12.5</v>
      </c>
      <c r="E18" s="29"/>
      <c r="F18" s="30"/>
      <c r="H18" s="19" t="s">
        <v>42</v>
      </c>
      <c r="I18" s="33">
        <v>3212</v>
      </c>
      <c r="J18" s="48">
        <v>197756.71</v>
      </c>
    </row>
    <row r="19" spans="1:11" ht="25.5" x14ac:dyDescent="0.25">
      <c r="A19" s="70" t="s">
        <v>71</v>
      </c>
      <c r="B19" s="78">
        <v>7058135983</v>
      </c>
      <c r="C19" s="4" t="s">
        <v>70</v>
      </c>
      <c r="D19" s="48">
        <v>562.5</v>
      </c>
      <c r="E19" s="26" t="s">
        <v>66</v>
      </c>
      <c r="F19" s="28">
        <v>3296</v>
      </c>
      <c r="H19" s="19" t="s">
        <v>11</v>
      </c>
      <c r="I19" s="33">
        <v>3433</v>
      </c>
      <c r="J19" s="3">
        <v>262.33999999999997</v>
      </c>
    </row>
    <row r="20" spans="1:11" ht="25.5" customHeight="1" x14ac:dyDescent="0.25">
      <c r="A20" s="71"/>
      <c r="C20" s="14"/>
      <c r="D20" s="48">
        <v>4.5</v>
      </c>
      <c r="E20" s="26" t="s">
        <v>11</v>
      </c>
      <c r="F20" s="28">
        <v>3433</v>
      </c>
      <c r="H20" s="19" t="s">
        <v>44</v>
      </c>
      <c r="I20" s="33">
        <v>3291</v>
      </c>
      <c r="J20" s="3">
        <v>602.94000000000005</v>
      </c>
    </row>
    <row r="21" spans="1:11" x14ac:dyDescent="0.25">
      <c r="A21" s="16" t="s">
        <v>7</v>
      </c>
      <c r="B21" s="35"/>
      <c r="C21" s="35"/>
      <c r="D21" s="36">
        <f>D19+D20</f>
        <v>567</v>
      </c>
      <c r="E21" s="55"/>
      <c r="F21" s="56"/>
      <c r="H21" s="19" t="s">
        <v>45</v>
      </c>
      <c r="I21" s="33">
        <v>3237</v>
      </c>
      <c r="J21" s="3">
        <v>19448.400000000001</v>
      </c>
    </row>
    <row r="22" spans="1:11" ht="25.5" x14ac:dyDescent="0.25">
      <c r="A22" s="72" t="s">
        <v>72</v>
      </c>
      <c r="B22" s="73"/>
      <c r="C22" s="33" t="s">
        <v>70</v>
      </c>
      <c r="D22" s="58">
        <v>500</v>
      </c>
      <c r="E22" s="26" t="s">
        <v>66</v>
      </c>
      <c r="F22" s="43">
        <v>3296</v>
      </c>
      <c r="H22" s="19"/>
      <c r="I22" s="33"/>
      <c r="J22" s="3"/>
    </row>
    <row r="23" spans="1:11" x14ac:dyDescent="0.25">
      <c r="A23" s="74"/>
      <c r="B23" s="75"/>
      <c r="C23" s="41"/>
      <c r="D23" s="58">
        <v>4</v>
      </c>
      <c r="E23" s="57" t="s">
        <v>11</v>
      </c>
      <c r="F23" s="43">
        <v>3433</v>
      </c>
      <c r="H23" s="34" t="s">
        <v>7</v>
      </c>
      <c r="I23" s="35"/>
      <c r="J23" s="36">
        <f>J11+J12+J13+J14+J15+J16+J17+J18+J19+J20+J21</f>
        <v>8382080.3500000006</v>
      </c>
      <c r="K23" s="50"/>
    </row>
    <row r="24" spans="1:11" x14ac:dyDescent="0.25">
      <c r="A24" s="16" t="s">
        <v>7</v>
      </c>
      <c r="B24" s="35"/>
      <c r="C24" s="35"/>
      <c r="D24" s="36">
        <f>D22+D23</f>
        <v>504</v>
      </c>
      <c r="E24" s="55"/>
      <c r="F24" s="56"/>
    </row>
    <row r="25" spans="1:11" ht="25.5" x14ac:dyDescent="0.25">
      <c r="A25" s="38" t="s">
        <v>59</v>
      </c>
      <c r="B25" s="14"/>
      <c r="C25" s="14"/>
      <c r="D25" s="48">
        <v>371.63</v>
      </c>
      <c r="E25" s="26" t="s">
        <v>13</v>
      </c>
      <c r="F25" s="28">
        <v>3295</v>
      </c>
    </row>
    <row r="26" spans="1:11" x14ac:dyDescent="0.25">
      <c r="A26" s="11" t="s">
        <v>7</v>
      </c>
      <c r="B26" s="7"/>
      <c r="C26" s="7"/>
      <c r="D26" s="83">
        <f>D25</f>
        <v>371.63</v>
      </c>
      <c r="E26" s="29"/>
      <c r="F26" s="30"/>
    </row>
    <row r="27" spans="1:11" ht="39" customHeight="1" x14ac:dyDescent="0.25">
      <c r="A27" s="38" t="s">
        <v>59</v>
      </c>
      <c r="B27" s="41"/>
      <c r="C27" s="41"/>
      <c r="D27" s="85">
        <v>60</v>
      </c>
      <c r="E27" s="26" t="s">
        <v>66</v>
      </c>
      <c r="F27" s="43">
        <v>3296</v>
      </c>
      <c r="H27" t="s">
        <v>47</v>
      </c>
    </row>
    <row r="28" spans="1:11" ht="23.25" customHeight="1" x14ac:dyDescent="0.25">
      <c r="A28" s="11"/>
      <c r="B28" s="7"/>
      <c r="C28" s="7"/>
      <c r="D28" s="83">
        <f>D27</f>
        <v>60</v>
      </c>
      <c r="E28" s="29"/>
      <c r="F28" s="30"/>
      <c r="H28" s="95" t="s">
        <v>6</v>
      </c>
      <c r="I28" s="96"/>
      <c r="J28" s="32" t="s">
        <v>5</v>
      </c>
    </row>
    <row r="29" spans="1:11" ht="33.75" customHeight="1" x14ac:dyDescent="0.25">
      <c r="A29" s="38" t="s">
        <v>59</v>
      </c>
      <c r="B29" s="14"/>
      <c r="C29" s="14"/>
      <c r="D29" s="48">
        <v>1327.26</v>
      </c>
      <c r="E29" s="26" t="s">
        <v>32</v>
      </c>
      <c r="F29" s="28">
        <v>3213</v>
      </c>
      <c r="H29" s="19" t="s">
        <v>38</v>
      </c>
      <c r="I29" s="53">
        <v>3113</v>
      </c>
      <c r="J29" s="54">
        <v>472.79</v>
      </c>
    </row>
    <row r="30" spans="1:11" ht="19.5" customHeight="1" thickBot="1" x14ac:dyDescent="0.3">
      <c r="A30" s="11" t="s">
        <v>7</v>
      </c>
      <c r="B30" s="7"/>
      <c r="C30" s="7"/>
      <c r="D30" s="83">
        <f>D29</f>
        <v>1327.26</v>
      </c>
      <c r="E30" s="29"/>
      <c r="F30" s="30"/>
      <c r="H30" s="19" t="s">
        <v>41</v>
      </c>
      <c r="I30" s="53">
        <v>3132</v>
      </c>
      <c r="J30" s="54">
        <v>129.38</v>
      </c>
    </row>
    <row r="31" spans="1:11" ht="31.5" customHeight="1" thickBot="1" x14ac:dyDescent="0.3">
      <c r="A31" s="47" t="s">
        <v>67</v>
      </c>
      <c r="B31" s="76">
        <v>64546066176</v>
      </c>
      <c r="C31" s="77" t="s">
        <v>8</v>
      </c>
      <c r="D31" s="86">
        <v>59.73</v>
      </c>
      <c r="E31" s="26" t="s">
        <v>60</v>
      </c>
      <c r="F31" s="49">
        <v>3239</v>
      </c>
      <c r="H31" s="19" t="s">
        <v>37</v>
      </c>
      <c r="I31" s="51">
        <v>3111</v>
      </c>
      <c r="J31" s="52">
        <v>783.94</v>
      </c>
    </row>
    <row r="32" spans="1:11" ht="26.25" customHeight="1" thickBot="1" x14ac:dyDescent="0.3">
      <c r="A32" s="11" t="s">
        <v>7</v>
      </c>
      <c r="B32" s="7"/>
      <c r="C32" s="7"/>
      <c r="D32" s="83">
        <f>D31</f>
        <v>59.73</v>
      </c>
      <c r="E32" s="29"/>
      <c r="F32" s="30"/>
      <c r="H32" s="19" t="s">
        <v>74</v>
      </c>
      <c r="I32" s="51">
        <v>3213</v>
      </c>
      <c r="J32" s="52">
        <v>1715</v>
      </c>
    </row>
    <row r="33" spans="1:10" ht="25.5" customHeight="1" thickBot="1" x14ac:dyDescent="0.3">
      <c r="A33" s="47" t="s">
        <v>63</v>
      </c>
      <c r="B33" s="44"/>
      <c r="C33" s="45"/>
      <c r="D33" s="86">
        <v>19.91</v>
      </c>
      <c r="E33" s="26" t="s">
        <v>13</v>
      </c>
      <c r="F33" s="49">
        <v>3295</v>
      </c>
      <c r="H33" s="19" t="s">
        <v>35</v>
      </c>
      <c r="I33" s="51">
        <v>3236</v>
      </c>
      <c r="J33" s="52">
        <v>103.35</v>
      </c>
    </row>
    <row r="34" spans="1:10" ht="17.25" customHeight="1" thickBot="1" x14ac:dyDescent="0.3">
      <c r="A34" s="11" t="s">
        <v>7</v>
      </c>
      <c r="B34" s="7"/>
      <c r="C34" s="7"/>
      <c r="D34" s="83">
        <f>D33</f>
        <v>19.91</v>
      </c>
      <c r="E34" s="29"/>
      <c r="F34" s="30"/>
      <c r="H34" s="19" t="s">
        <v>49</v>
      </c>
      <c r="I34" s="51">
        <v>3237</v>
      </c>
      <c r="J34" s="52">
        <v>15832.96</v>
      </c>
    </row>
    <row r="35" spans="1:10" ht="25.5" customHeight="1" thickBot="1" x14ac:dyDescent="0.3">
      <c r="A35" s="47" t="s">
        <v>68</v>
      </c>
      <c r="B35" s="44"/>
      <c r="C35" s="77" t="s">
        <v>73</v>
      </c>
      <c r="D35" s="86">
        <v>93.32</v>
      </c>
      <c r="E35" s="26" t="s">
        <v>66</v>
      </c>
      <c r="F35" s="49">
        <v>3296</v>
      </c>
      <c r="H35" s="19" t="s">
        <v>50</v>
      </c>
      <c r="I35" s="51">
        <v>3831</v>
      </c>
      <c r="J35" s="52">
        <v>2436.48</v>
      </c>
    </row>
    <row r="36" spans="1:10" ht="15.75" thickBot="1" x14ac:dyDescent="0.3">
      <c r="A36" s="11" t="s">
        <v>7</v>
      </c>
      <c r="B36" s="7"/>
      <c r="C36" s="7"/>
      <c r="D36" s="83">
        <f>D35</f>
        <v>93.32</v>
      </c>
      <c r="E36" s="29"/>
      <c r="F36" s="30"/>
      <c r="H36" s="34" t="s">
        <v>7</v>
      </c>
      <c r="I36" s="35"/>
      <c r="J36" s="36">
        <f>J29+J30+J31+J32+J33+J34+J35</f>
        <v>21473.899999999998</v>
      </c>
    </row>
    <row r="37" spans="1:10" ht="26.25" thickBot="1" x14ac:dyDescent="0.3">
      <c r="A37" s="47" t="s">
        <v>69</v>
      </c>
      <c r="B37" s="44"/>
      <c r="C37" s="79" t="s">
        <v>70</v>
      </c>
      <c r="D37" s="86">
        <v>62.5</v>
      </c>
      <c r="E37" s="26" t="s">
        <v>66</v>
      </c>
      <c r="F37" s="49">
        <v>3296</v>
      </c>
    </row>
    <row r="38" spans="1:10" ht="15.75" thickBot="1" x14ac:dyDescent="0.3">
      <c r="A38" s="11" t="s">
        <v>7</v>
      </c>
      <c r="B38" s="7"/>
      <c r="C38" s="7"/>
      <c r="D38" s="83">
        <f>D37</f>
        <v>62.5</v>
      </c>
      <c r="E38" s="29"/>
      <c r="F38" s="30"/>
    </row>
    <row r="39" spans="1:10" ht="15.75" thickBot="1" x14ac:dyDescent="0.3">
      <c r="A39" s="47" t="s">
        <v>69</v>
      </c>
      <c r="B39" s="44"/>
      <c r="C39" s="77" t="s">
        <v>70</v>
      </c>
      <c r="D39" s="86">
        <v>59.73</v>
      </c>
      <c r="E39" s="26" t="s">
        <v>60</v>
      </c>
      <c r="F39" s="49">
        <v>3239</v>
      </c>
    </row>
    <row r="40" spans="1:10" ht="15.75" thickBot="1" x14ac:dyDescent="0.3">
      <c r="A40" s="11" t="s">
        <v>7</v>
      </c>
      <c r="B40" s="7"/>
      <c r="C40" s="7"/>
      <c r="D40" s="83">
        <f>D39</f>
        <v>59.73</v>
      </c>
      <c r="E40" s="29"/>
      <c r="F40" s="30"/>
    </row>
    <row r="41" spans="1:10" ht="33.75" customHeight="1" x14ac:dyDescent="0.25">
      <c r="A41" s="64" t="s">
        <v>22</v>
      </c>
      <c r="B41" s="14">
        <v>52508873833</v>
      </c>
      <c r="C41" s="80" t="s">
        <v>23</v>
      </c>
      <c r="D41" s="87">
        <v>142.44</v>
      </c>
      <c r="E41" s="19" t="s">
        <v>14</v>
      </c>
      <c r="F41" s="65">
        <v>3431</v>
      </c>
    </row>
    <row r="42" spans="1:10" ht="15.75" thickBot="1" x14ac:dyDescent="0.3">
      <c r="A42" s="66"/>
      <c r="B42" s="67"/>
      <c r="C42" s="67"/>
      <c r="D42" s="84">
        <f>D41</f>
        <v>142.44</v>
      </c>
      <c r="E42" s="68"/>
      <c r="F42" s="69"/>
    </row>
    <row r="43" spans="1:10" ht="30" customHeight="1" x14ac:dyDescent="0.25">
      <c r="A43" s="59" t="s">
        <v>15</v>
      </c>
      <c r="B43" s="60">
        <v>18683136487</v>
      </c>
      <c r="C43" s="60" t="s">
        <v>8</v>
      </c>
      <c r="D43" s="61">
        <v>1214.3900000000001</v>
      </c>
      <c r="E43" s="62" t="s">
        <v>54</v>
      </c>
      <c r="F43" s="63">
        <v>3221</v>
      </c>
    </row>
    <row r="44" spans="1:10" ht="25.5" x14ac:dyDescent="0.25">
      <c r="A44" s="39" t="s">
        <v>15</v>
      </c>
      <c r="B44" s="14">
        <v>18683136487</v>
      </c>
      <c r="C44" s="14" t="s">
        <v>8</v>
      </c>
      <c r="D44" s="3">
        <v>485.25</v>
      </c>
      <c r="E44" s="19" t="s">
        <v>16</v>
      </c>
      <c r="F44" s="28">
        <v>3222</v>
      </c>
    </row>
    <row r="45" spans="1:10" ht="27.75" customHeight="1" x14ac:dyDescent="0.25">
      <c r="A45" s="39" t="s">
        <v>15</v>
      </c>
      <c r="B45" s="14">
        <v>18683136487</v>
      </c>
      <c r="C45" s="14" t="s">
        <v>8</v>
      </c>
      <c r="D45" s="3">
        <v>3893.03</v>
      </c>
      <c r="E45" s="19" t="s">
        <v>17</v>
      </c>
      <c r="F45" s="28">
        <v>3232</v>
      </c>
    </row>
    <row r="46" spans="1:10" ht="25.5" x14ac:dyDescent="0.25">
      <c r="A46" s="39" t="s">
        <v>15</v>
      </c>
      <c r="B46" s="14">
        <v>18683136487</v>
      </c>
      <c r="C46" s="14" t="s">
        <v>8</v>
      </c>
      <c r="D46" s="3">
        <v>1665</v>
      </c>
      <c r="E46" s="19" t="s">
        <v>65</v>
      </c>
      <c r="F46" s="28">
        <v>3235</v>
      </c>
    </row>
    <row r="47" spans="1:10" ht="30" customHeight="1" x14ac:dyDescent="0.25">
      <c r="A47" s="39" t="s">
        <v>15</v>
      </c>
      <c r="B47" s="14">
        <v>18683136487</v>
      </c>
      <c r="C47" s="14" t="s">
        <v>8</v>
      </c>
      <c r="D47" s="3">
        <v>2432.0100000000002</v>
      </c>
      <c r="E47" s="19" t="s">
        <v>18</v>
      </c>
      <c r="F47" s="28">
        <v>4511</v>
      </c>
    </row>
    <row r="48" spans="1:10" x14ac:dyDescent="0.25">
      <c r="A48" s="11" t="s">
        <v>7</v>
      </c>
      <c r="B48" s="7"/>
      <c r="C48" s="7"/>
      <c r="D48" s="83">
        <f>D43+D44+D45+D46+D47</f>
        <v>9689.68</v>
      </c>
      <c r="E48" s="29"/>
      <c r="F48" s="30"/>
      <c r="H48" s="15"/>
    </row>
    <row r="50" spans="1:8" x14ac:dyDescent="0.25">
      <c r="H50" s="15"/>
    </row>
    <row r="51" spans="1:8" x14ac:dyDescent="0.25">
      <c r="A51" s="16" t="s">
        <v>55</v>
      </c>
      <c r="B51" s="17"/>
      <c r="C51" s="17"/>
      <c r="D51" s="18">
        <f>D12+D14+D16+D18+D21+D24+D26+D28+D30+D32+D33+D36+D38+D40+D42+D48</f>
        <v>13157.2</v>
      </c>
      <c r="E51" s="31"/>
      <c r="F51" s="30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CA0B5-2450-44C9-93FA-CBE6F839634A}">
  <dimension ref="A2:K49"/>
  <sheetViews>
    <sheetView tabSelected="1" zoomScaleNormal="100" workbookViewId="0">
      <selection activeCell="L34" sqref="L34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4" max="4" width="15" customWidth="1"/>
    <col min="5" max="5" width="13.42578125" bestFit="1" customWidth="1"/>
    <col min="6" max="6" width="6.5703125" customWidth="1"/>
    <col min="7" max="7" width="12" customWidth="1"/>
    <col min="8" max="8" width="28.42578125" bestFit="1" customWidth="1"/>
    <col min="9" max="9" width="6.140625" customWidth="1"/>
    <col min="10" max="10" width="13.28515625" bestFit="1" customWidth="1"/>
    <col min="11" max="11" width="14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97" t="s">
        <v>75</v>
      </c>
      <c r="B6" s="97"/>
      <c r="C6" s="97"/>
      <c r="D6" s="97"/>
      <c r="E6" s="97"/>
      <c r="F6" s="97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97" t="s">
        <v>1</v>
      </c>
      <c r="B8" s="97"/>
      <c r="C8" s="20"/>
      <c r="D8" s="20"/>
      <c r="E8" s="20"/>
      <c r="F8" s="27"/>
      <c r="I8" s="100" t="s">
        <v>9</v>
      </c>
      <c r="J8" s="100"/>
    </row>
    <row r="9" spans="1:10" x14ac:dyDescent="0.25">
      <c r="A9" t="s">
        <v>47</v>
      </c>
      <c r="E9" s="20"/>
      <c r="F9" s="27"/>
      <c r="H9" t="s">
        <v>46</v>
      </c>
    </row>
    <row r="10" spans="1:10" ht="5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98" t="s">
        <v>6</v>
      </c>
      <c r="F10" s="99"/>
      <c r="H10" s="95" t="s">
        <v>6</v>
      </c>
      <c r="I10" s="96"/>
      <c r="J10" s="32" t="s">
        <v>5</v>
      </c>
    </row>
    <row r="11" spans="1:10" ht="38.2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7344409.3499999996</v>
      </c>
    </row>
    <row r="12" spans="1:10" ht="28.5" customHeight="1" x14ac:dyDescent="0.25">
      <c r="A12" s="8" t="s">
        <v>7</v>
      </c>
      <c r="B12" s="9"/>
      <c r="C12" s="9"/>
      <c r="D12" s="81">
        <f>SUM(D11)</f>
        <v>87.5</v>
      </c>
      <c r="E12" s="29"/>
      <c r="F12" s="30"/>
      <c r="H12" s="19" t="s">
        <v>38</v>
      </c>
      <c r="I12" s="33">
        <v>3113</v>
      </c>
      <c r="J12" s="3">
        <v>835662.36</v>
      </c>
    </row>
    <row r="13" spans="1:10" ht="36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182446.43</v>
      </c>
    </row>
    <row r="14" spans="1:10" ht="21.75" customHeight="1" x14ac:dyDescent="0.25">
      <c r="A14" s="11" t="s">
        <v>7</v>
      </c>
      <c r="B14" s="12"/>
      <c r="C14" s="12"/>
      <c r="D14" s="82">
        <f>SUM(D13)</f>
        <v>50</v>
      </c>
      <c r="E14" s="29"/>
      <c r="F14" s="30"/>
      <c r="H14" s="19" t="s">
        <v>40</v>
      </c>
      <c r="I14" s="33">
        <v>3121</v>
      </c>
      <c r="J14" s="3">
        <v>151432.92000000001</v>
      </c>
    </row>
    <row r="15" spans="1:10" ht="36.75" customHeight="1" x14ac:dyDescent="0.25">
      <c r="A15" s="38" t="s">
        <v>80</v>
      </c>
      <c r="B15" s="2"/>
      <c r="C15" s="2"/>
      <c r="D15" s="48">
        <v>2206.81</v>
      </c>
      <c r="E15" s="19" t="s">
        <v>50</v>
      </c>
      <c r="F15" s="28">
        <v>3831</v>
      </c>
      <c r="H15" s="19" t="s">
        <v>41</v>
      </c>
      <c r="I15" s="33">
        <v>3132</v>
      </c>
      <c r="J15" s="3">
        <v>1175843.7</v>
      </c>
    </row>
    <row r="16" spans="1:10" ht="27.75" customHeight="1" x14ac:dyDescent="0.25">
      <c r="A16" s="11" t="s">
        <v>7</v>
      </c>
      <c r="B16" s="12"/>
      <c r="C16" s="12"/>
      <c r="D16" s="82">
        <f>SUM(D15)</f>
        <v>2206.81</v>
      </c>
      <c r="E16" s="29"/>
      <c r="F16" s="30"/>
      <c r="H16" s="19" t="s">
        <v>43</v>
      </c>
      <c r="I16" s="33">
        <v>3211</v>
      </c>
      <c r="J16" s="3">
        <v>3478.5</v>
      </c>
    </row>
    <row r="17" spans="1:11" ht="38.25" x14ac:dyDescent="0.25">
      <c r="A17" s="38" t="s">
        <v>77</v>
      </c>
      <c r="B17" s="2"/>
      <c r="C17" s="2"/>
      <c r="D17" s="48">
        <v>37.5</v>
      </c>
      <c r="E17" s="19" t="s">
        <v>10</v>
      </c>
      <c r="F17" s="28">
        <v>3295</v>
      </c>
      <c r="H17" s="19" t="s">
        <v>42</v>
      </c>
      <c r="I17" s="33">
        <v>3212</v>
      </c>
      <c r="J17" s="48">
        <v>216183.39</v>
      </c>
    </row>
    <row r="18" spans="1:11" ht="32.25" customHeight="1" x14ac:dyDescent="0.25">
      <c r="A18" s="11" t="s">
        <v>7</v>
      </c>
      <c r="B18" s="7"/>
      <c r="C18" s="7"/>
      <c r="D18" s="83">
        <f>SUM(D17)</f>
        <v>37.5</v>
      </c>
      <c r="E18" s="29"/>
      <c r="F18" s="30"/>
      <c r="H18" s="19" t="s">
        <v>44</v>
      </c>
      <c r="I18" s="33">
        <v>3291</v>
      </c>
      <c r="J18" s="3">
        <v>602.94000000000005</v>
      </c>
    </row>
    <row r="19" spans="1:11" ht="25.5" x14ac:dyDescent="0.25">
      <c r="A19" s="38" t="s">
        <v>29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45</v>
      </c>
      <c r="I19" s="33">
        <v>3237</v>
      </c>
      <c r="J19" s="3">
        <v>5375.02</v>
      </c>
    </row>
    <row r="20" spans="1:11" ht="24.75" customHeight="1" x14ac:dyDescent="0.25">
      <c r="A20" s="11" t="s">
        <v>7</v>
      </c>
      <c r="B20" s="7"/>
      <c r="C20" s="7"/>
      <c r="D20" s="83">
        <f>SUM(D19)</f>
        <v>12.5</v>
      </c>
      <c r="E20" s="29"/>
      <c r="F20" s="30"/>
      <c r="H20" s="19"/>
      <c r="I20" s="33"/>
      <c r="J20" s="3"/>
    </row>
    <row r="21" spans="1:11" ht="25.5" x14ac:dyDescent="0.25">
      <c r="A21" s="70" t="s">
        <v>78</v>
      </c>
      <c r="B21" s="78">
        <v>7058135983</v>
      </c>
      <c r="C21" s="4" t="s">
        <v>70</v>
      </c>
      <c r="D21" s="48">
        <v>21.28</v>
      </c>
      <c r="E21" s="26" t="s">
        <v>13</v>
      </c>
      <c r="F21" s="28">
        <v>3295</v>
      </c>
      <c r="H21" s="34" t="s">
        <v>7</v>
      </c>
      <c r="I21" s="35"/>
      <c r="J21" s="36">
        <f>J11+J12+J13+J14+J15+J16+J17+J18+J19</f>
        <v>9915434.6099999994</v>
      </c>
    </row>
    <row r="22" spans="1:11" x14ac:dyDescent="0.25">
      <c r="A22" s="16" t="s">
        <v>7</v>
      </c>
      <c r="B22" s="35"/>
      <c r="C22" s="35"/>
      <c r="D22" s="36">
        <f>D21</f>
        <v>21.28</v>
      </c>
      <c r="E22" s="55"/>
      <c r="F22" s="56"/>
    </row>
    <row r="23" spans="1:11" ht="25.5" x14ac:dyDescent="0.25">
      <c r="A23" s="72" t="s">
        <v>72</v>
      </c>
      <c r="B23" s="73"/>
      <c r="C23" s="33" t="s">
        <v>70</v>
      </c>
      <c r="D23" s="58">
        <v>1375</v>
      </c>
      <c r="E23" s="26" t="s">
        <v>66</v>
      </c>
      <c r="F23" s="43">
        <v>3296</v>
      </c>
      <c r="K23" s="50"/>
    </row>
    <row r="24" spans="1:11" x14ac:dyDescent="0.25">
      <c r="A24" s="74"/>
      <c r="B24" s="75"/>
      <c r="C24" s="41"/>
      <c r="D24" s="58">
        <v>20.09</v>
      </c>
      <c r="E24" s="57" t="s">
        <v>11</v>
      </c>
      <c r="F24" s="43">
        <v>3433</v>
      </c>
    </row>
    <row r="25" spans="1:11" x14ac:dyDescent="0.25">
      <c r="A25" s="16" t="s">
        <v>7</v>
      </c>
      <c r="B25" s="35"/>
      <c r="C25" s="35"/>
      <c r="D25" s="36">
        <f>D23+D24</f>
        <v>1395.09</v>
      </c>
      <c r="E25" s="55"/>
      <c r="F25" s="56"/>
      <c r="H25" t="s">
        <v>47</v>
      </c>
    </row>
    <row r="26" spans="1:11" ht="51" x14ac:dyDescent="0.25">
      <c r="A26" s="38" t="s">
        <v>59</v>
      </c>
      <c r="B26" s="14"/>
      <c r="C26" s="14"/>
      <c r="D26" s="48">
        <v>2414.13</v>
      </c>
      <c r="E26" s="26" t="s">
        <v>13</v>
      </c>
      <c r="F26" s="28">
        <v>3295</v>
      </c>
      <c r="H26" s="95" t="s">
        <v>6</v>
      </c>
      <c r="I26" s="96"/>
      <c r="J26" s="32" t="s">
        <v>5</v>
      </c>
    </row>
    <row r="27" spans="1:11" x14ac:dyDescent="0.25">
      <c r="A27" s="11" t="s">
        <v>7</v>
      </c>
      <c r="B27" s="7"/>
      <c r="C27" s="7"/>
      <c r="D27" s="83">
        <f>D26</f>
        <v>2414.13</v>
      </c>
      <c r="E27" s="29"/>
      <c r="F27" s="30"/>
      <c r="H27" s="19" t="s">
        <v>74</v>
      </c>
      <c r="I27" s="51">
        <v>3213</v>
      </c>
      <c r="J27" s="52">
        <v>1402.95</v>
      </c>
    </row>
    <row r="28" spans="1:11" ht="25.5" customHeight="1" x14ac:dyDescent="0.25">
      <c r="A28" s="38" t="s">
        <v>59</v>
      </c>
      <c r="B28" s="41"/>
      <c r="C28" s="41"/>
      <c r="D28" s="85">
        <v>398.17</v>
      </c>
      <c r="E28" s="26" t="s">
        <v>49</v>
      </c>
      <c r="F28" s="43">
        <v>3237</v>
      </c>
      <c r="H28" s="19" t="s">
        <v>81</v>
      </c>
      <c r="I28" s="51">
        <v>3223</v>
      </c>
      <c r="J28" s="52">
        <v>20</v>
      </c>
    </row>
    <row r="29" spans="1:11" ht="26.25" customHeight="1" x14ac:dyDescent="0.25">
      <c r="A29" s="11"/>
      <c r="B29" s="7"/>
      <c r="C29" s="7"/>
      <c r="D29" s="83">
        <f>D28</f>
        <v>398.17</v>
      </c>
      <c r="E29" s="29"/>
      <c r="F29" s="30"/>
      <c r="H29" s="19" t="s">
        <v>49</v>
      </c>
      <c r="I29" s="51">
        <v>3237</v>
      </c>
      <c r="J29" s="52">
        <v>1040.1500000000001</v>
      </c>
    </row>
    <row r="30" spans="1:11" ht="23.25" customHeight="1" x14ac:dyDescent="0.25">
      <c r="A30" s="38" t="s">
        <v>59</v>
      </c>
      <c r="B30" s="14"/>
      <c r="C30" s="14"/>
      <c r="D30" s="48">
        <v>1061.8</v>
      </c>
      <c r="E30" s="26" t="s">
        <v>32</v>
      </c>
      <c r="F30" s="28">
        <v>3213</v>
      </c>
      <c r="H30" s="19" t="s">
        <v>50</v>
      </c>
      <c r="I30" s="51">
        <v>3831</v>
      </c>
      <c r="J30" s="52">
        <v>28981.040000000001</v>
      </c>
    </row>
    <row r="31" spans="1:11" ht="24.75" customHeight="1" thickBot="1" x14ac:dyDescent="0.3">
      <c r="A31" s="11" t="s">
        <v>7</v>
      </c>
      <c r="B31" s="7"/>
      <c r="C31" s="7"/>
      <c r="D31" s="83">
        <f>D30</f>
        <v>1061.8</v>
      </c>
      <c r="E31" s="29"/>
      <c r="F31" s="30"/>
      <c r="H31" s="34" t="s">
        <v>7</v>
      </c>
      <c r="I31" s="35"/>
      <c r="J31" s="36">
        <f>J27+J28+J29+J30</f>
        <v>31444.14</v>
      </c>
    </row>
    <row r="32" spans="1:11" ht="27" customHeight="1" thickBot="1" x14ac:dyDescent="0.3">
      <c r="A32" s="47" t="s">
        <v>67</v>
      </c>
      <c r="B32" s="76">
        <v>64546066176</v>
      </c>
      <c r="C32" s="77" t="s">
        <v>8</v>
      </c>
      <c r="D32" s="86">
        <v>59.73</v>
      </c>
      <c r="E32" s="26" t="s">
        <v>60</v>
      </c>
      <c r="F32" s="49">
        <v>3239</v>
      </c>
    </row>
    <row r="33" spans="1:8" ht="27" customHeight="1" thickBot="1" x14ac:dyDescent="0.3">
      <c r="A33" s="11" t="s">
        <v>7</v>
      </c>
      <c r="B33" s="7"/>
      <c r="C33" s="7"/>
      <c r="D33" s="83">
        <f>D32</f>
        <v>59.73</v>
      </c>
      <c r="E33" s="29"/>
      <c r="F33" s="30"/>
    </row>
    <row r="34" spans="1:8" ht="24" customHeight="1" thickBot="1" x14ac:dyDescent="0.3">
      <c r="A34" s="47" t="s">
        <v>68</v>
      </c>
      <c r="B34" s="44"/>
      <c r="C34" s="77" t="s">
        <v>73</v>
      </c>
      <c r="D34" s="86">
        <v>199.08</v>
      </c>
      <c r="E34" s="26" t="s">
        <v>66</v>
      </c>
      <c r="F34" s="49">
        <v>3296</v>
      </c>
    </row>
    <row r="35" spans="1:8" ht="27.75" customHeight="1" thickBot="1" x14ac:dyDescent="0.3">
      <c r="A35" s="11" t="s">
        <v>7</v>
      </c>
      <c r="B35" s="7"/>
      <c r="C35" s="7"/>
      <c r="D35" s="83">
        <f>D34</f>
        <v>199.08</v>
      </c>
      <c r="E35" s="29"/>
      <c r="F35" s="30"/>
    </row>
    <row r="36" spans="1:8" ht="38.25" x14ac:dyDescent="0.25">
      <c r="A36" s="64" t="s">
        <v>79</v>
      </c>
      <c r="B36" s="14"/>
      <c r="C36" s="80" t="s">
        <v>8</v>
      </c>
      <c r="D36" s="87">
        <v>7125.44</v>
      </c>
      <c r="E36" s="19" t="s">
        <v>38</v>
      </c>
      <c r="F36" s="65">
        <v>3113</v>
      </c>
    </row>
    <row r="37" spans="1:8" ht="15.75" thickBot="1" x14ac:dyDescent="0.3">
      <c r="A37" s="66"/>
      <c r="B37" s="67"/>
      <c r="C37" s="67"/>
      <c r="D37" s="84">
        <f>D36</f>
        <v>7125.44</v>
      </c>
      <c r="E37" s="68"/>
      <c r="F37" s="69"/>
    </row>
    <row r="38" spans="1:8" ht="51" x14ac:dyDescent="0.25">
      <c r="A38" s="64" t="s">
        <v>22</v>
      </c>
      <c r="B38" s="14">
        <v>52508873833</v>
      </c>
      <c r="C38" s="80" t="s">
        <v>23</v>
      </c>
      <c r="D38" s="87">
        <v>203.16</v>
      </c>
      <c r="E38" s="19" t="s">
        <v>14</v>
      </c>
      <c r="F38" s="65">
        <v>3431</v>
      </c>
    </row>
    <row r="39" spans="1:8" ht="15.75" thickBot="1" x14ac:dyDescent="0.3">
      <c r="A39" s="66"/>
      <c r="B39" s="67"/>
      <c r="C39" s="67"/>
      <c r="D39" s="84">
        <f>D38</f>
        <v>203.16</v>
      </c>
      <c r="E39" s="68"/>
      <c r="F39" s="69"/>
    </row>
    <row r="40" spans="1:8" ht="45.75" customHeight="1" x14ac:dyDescent="0.25">
      <c r="A40" s="59" t="s">
        <v>15</v>
      </c>
      <c r="B40" s="60">
        <v>18683136487</v>
      </c>
      <c r="C40" s="60" t="s">
        <v>8</v>
      </c>
      <c r="D40" s="61">
        <v>2046.8</v>
      </c>
      <c r="E40" s="62" t="s">
        <v>54</v>
      </c>
      <c r="F40" s="63">
        <v>3221</v>
      </c>
    </row>
    <row r="41" spans="1:8" ht="26.25" customHeight="1" x14ac:dyDescent="0.25">
      <c r="A41" s="39" t="s">
        <v>15</v>
      </c>
      <c r="B41" s="14">
        <v>18683136487</v>
      </c>
      <c r="C41" s="14" t="s">
        <v>8</v>
      </c>
      <c r="D41" s="3">
        <v>1751.35</v>
      </c>
      <c r="E41" s="19" t="s">
        <v>16</v>
      </c>
      <c r="F41" s="28">
        <v>3222</v>
      </c>
    </row>
    <row r="42" spans="1:8" ht="38.25" x14ac:dyDescent="0.25">
      <c r="A42" s="39" t="s">
        <v>15</v>
      </c>
      <c r="B42" s="14">
        <v>18683136487</v>
      </c>
      <c r="C42" s="14" t="s">
        <v>8</v>
      </c>
      <c r="D42" s="3">
        <v>3168.38</v>
      </c>
      <c r="E42" s="19" t="s">
        <v>17</v>
      </c>
      <c r="F42" s="28">
        <v>3232</v>
      </c>
    </row>
    <row r="43" spans="1:8" ht="29.25" customHeight="1" x14ac:dyDescent="0.25">
      <c r="A43" s="39" t="s">
        <v>15</v>
      </c>
      <c r="B43" s="14">
        <v>18683136487</v>
      </c>
      <c r="C43" s="14" t="s">
        <v>8</v>
      </c>
      <c r="D43" s="3">
        <v>529</v>
      </c>
      <c r="E43" s="19" t="s">
        <v>53</v>
      </c>
      <c r="F43" s="28">
        <v>4224</v>
      </c>
      <c r="H43" s="15"/>
    </row>
    <row r="44" spans="1:8" ht="51" x14ac:dyDescent="0.25">
      <c r="A44" s="39" t="s">
        <v>15</v>
      </c>
      <c r="B44" s="14">
        <v>18683136487</v>
      </c>
      <c r="C44" s="14" t="s">
        <v>8</v>
      </c>
      <c r="D44" s="3">
        <v>20293.11</v>
      </c>
      <c r="E44" s="19" t="s">
        <v>36</v>
      </c>
      <c r="F44" s="28">
        <v>4212</v>
      </c>
    </row>
    <row r="45" spans="1:8" ht="27.75" customHeight="1" x14ac:dyDescent="0.25">
      <c r="A45" s="39" t="s">
        <v>15</v>
      </c>
      <c r="B45" s="14">
        <v>18683136487</v>
      </c>
      <c r="C45" s="14" t="s">
        <v>8</v>
      </c>
      <c r="D45" s="3">
        <v>1760.5</v>
      </c>
      <c r="E45" s="19" t="s">
        <v>18</v>
      </c>
      <c r="F45" s="28">
        <v>4511</v>
      </c>
      <c r="H45" s="15"/>
    </row>
    <row r="46" spans="1:8" ht="32.25" customHeight="1" thickBot="1" x14ac:dyDescent="0.3">
      <c r="A46" s="88" t="s">
        <v>7</v>
      </c>
      <c r="B46" s="89"/>
      <c r="C46" s="89"/>
      <c r="D46" s="90">
        <f>D40+D41+D42+D43+D44+D45</f>
        <v>29549.14</v>
      </c>
      <c r="E46" s="91"/>
      <c r="F46" s="92"/>
      <c r="H46" s="15"/>
    </row>
    <row r="47" spans="1:8" ht="38.25" customHeight="1" x14ac:dyDescent="0.25"/>
    <row r="49" spans="1:11" x14ac:dyDescent="0.25">
      <c r="A49" s="16" t="s">
        <v>76</v>
      </c>
      <c r="B49" s="17"/>
      <c r="C49" s="17"/>
      <c r="D49" s="18">
        <f>D12+D14+D16+D18+D20+D22+D25+D27+D29+D31+D33+D35+D37+D39+D46</f>
        <v>44821.33</v>
      </c>
      <c r="E49" s="93"/>
      <c r="F49" s="94"/>
      <c r="K49" s="15"/>
    </row>
  </sheetData>
  <mergeCells count="6">
    <mergeCell ref="H26:I26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SIJEČANJ 2024</vt:lpstr>
      <vt:lpstr>VELJAČA 2024.</vt:lpstr>
      <vt:lpstr>OŽUJAK 2024.</vt:lpstr>
      <vt:lpstr>TRAVANJ 2024.</vt:lpstr>
      <vt:lpstr>'TRAVANJ 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Jasminka Horvat</cp:lastModifiedBy>
  <cp:lastPrinted>2024-05-03T12:29:20Z</cp:lastPrinted>
  <dcterms:created xsi:type="dcterms:W3CDTF">2024-02-08T10:51:37Z</dcterms:created>
  <dcterms:modified xsi:type="dcterms:W3CDTF">2024-05-15T06:48:36Z</dcterms:modified>
</cp:coreProperties>
</file>