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_dubravka\Documents\Excel1\KBO 2024\FP 2025-2027\za web - KONAČNO nakon amandmana i usvojenog FP - 23.12.2025\"/>
    </mc:Choice>
  </mc:AlternateContent>
  <xr:revisionPtr revIDLastSave="0" documentId="13_ncr:1_{6B33A6EC-AA1B-4A47-BA95-D0DECCC17D5A}" xr6:coauthVersionLast="36" xr6:coauthVersionMax="36" xr10:uidLastSave="{00000000-0000-0000-0000-000000000000}"/>
  <bookViews>
    <workbookView xWindow="0" yWindow="0" windowWidth="28800" windowHeight="11325" xr2:uid="{790B91C3-6ADD-4117-B0F8-921A0D2C3383}"/>
  </bookViews>
  <sheets>
    <sheet name="I Opći dio-" sheetId="1" r:id="rId1"/>
    <sheet name="A1 - Prihodi " sheetId="2" r:id="rId2"/>
    <sheet name="A2 - Rashodi" sheetId="3" r:id="rId3"/>
    <sheet name="A3 - Rashodi - izvori" sheetId="4" r:id="rId4"/>
    <sheet name="A4- Rashodi - funkcijska" sheetId="5" r:id="rId5"/>
  </sheets>
  <definedNames>
    <definedName name="_xlnm.Print_Titles" localSheetId="2">'A2 - Rashodi'!$5:$5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11" i="2"/>
  <c r="E11" i="2"/>
  <c r="F25" i="3" l="1"/>
  <c r="G24" i="3"/>
  <c r="E24" i="3"/>
  <c r="G47" i="3"/>
  <c r="F19" i="3"/>
  <c r="G14" i="3"/>
  <c r="E14" i="3"/>
  <c r="F13" i="3"/>
  <c r="G9" i="3"/>
  <c r="E9" i="3"/>
  <c r="G40" i="3"/>
  <c r="E40" i="3"/>
  <c r="G18" i="3"/>
  <c r="E18" i="3"/>
  <c r="G12" i="3"/>
  <c r="E12" i="3"/>
  <c r="G39" i="3"/>
  <c r="E39" i="3"/>
  <c r="G16" i="3"/>
  <c r="E16" i="3"/>
  <c r="G10" i="3"/>
  <c r="E10" i="3"/>
  <c r="F48" i="3"/>
  <c r="F40" i="3"/>
  <c r="F46" i="3"/>
  <c r="F45" i="3"/>
  <c r="F44" i="3"/>
  <c r="G43" i="3"/>
  <c r="E43" i="3"/>
  <c r="F34" i="3"/>
  <c r="G33" i="3"/>
  <c r="E33" i="3"/>
  <c r="G28" i="2"/>
  <c r="F24" i="2"/>
  <c r="G21" i="2"/>
  <c r="E21" i="2"/>
  <c r="F17" i="2"/>
  <c r="G15" i="2"/>
  <c r="E15" i="2"/>
  <c r="D11" i="1"/>
  <c r="B11" i="1"/>
  <c r="F47" i="3" l="1"/>
  <c r="F49" i="3"/>
  <c r="F39" i="3"/>
  <c r="F41" i="3"/>
  <c r="F42" i="3"/>
  <c r="F38" i="3"/>
  <c r="F36" i="3"/>
  <c r="F35" i="3"/>
  <c r="F31" i="3"/>
  <c r="F30" i="3"/>
  <c r="F27" i="3"/>
  <c r="F28" i="3"/>
  <c r="F26" i="3"/>
  <c r="F24" i="3" s="1"/>
  <c r="F23" i="3"/>
  <c r="F22" i="3"/>
  <c r="F16" i="3"/>
  <c r="F17" i="3"/>
  <c r="F18" i="3"/>
  <c r="F20" i="3"/>
  <c r="F15" i="3"/>
  <c r="F12" i="3"/>
  <c r="F11" i="3"/>
  <c r="F10" i="3"/>
  <c r="F14" i="3" l="1"/>
  <c r="F9" i="3"/>
  <c r="F43" i="3"/>
  <c r="F33" i="3"/>
  <c r="G37" i="3"/>
  <c r="E37" i="3"/>
  <c r="G29" i="3"/>
  <c r="E29" i="3"/>
  <c r="G21" i="3"/>
  <c r="E21" i="3"/>
  <c r="D8" i="4"/>
  <c r="B8" i="4"/>
  <c r="F29" i="3" l="1"/>
  <c r="F21" i="3"/>
  <c r="F37" i="3"/>
  <c r="D16" i="1"/>
  <c r="G32" i="3" l="1"/>
  <c r="G8" i="3" l="1"/>
  <c r="G7" i="3" l="1"/>
  <c r="B16" i="1"/>
  <c r="B13" i="1"/>
  <c r="D8" i="5" l="1"/>
  <c r="D7" i="5" s="1"/>
  <c r="C20" i="4"/>
  <c r="C19" i="4" s="1"/>
  <c r="C18" i="4"/>
  <c r="C17" i="4" s="1"/>
  <c r="C16" i="4"/>
  <c r="C15" i="4"/>
  <c r="C13" i="4"/>
  <c r="C12" i="4" s="1"/>
  <c r="C11" i="4"/>
  <c r="C10" i="4" s="1"/>
  <c r="C9" i="4"/>
  <c r="C8" i="4" s="1"/>
  <c r="E32" i="3"/>
  <c r="F32" i="3" s="1"/>
  <c r="B8" i="5"/>
  <c r="B7" i="5" s="1"/>
  <c r="C9" i="5"/>
  <c r="D19" i="4"/>
  <c r="D17" i="4"/>
  <c r="D14" i="4"/>
  <c r="D12" i="4"/>
  <c r="D10" i="4"/>
  <c r="B19" i="4"/>
  <c r="B17" i="4"/>
  <c r="B14" i="4"/>
  <c r="B12" i="4"/>
  <c r="B10" i="4"/>
  <c r="E8" i="3"/>
  <c r="F8" i="3" s="1"/>
  <c r="C8" i="5" l="1"/>
  <c r="C7" i="5" s="1"/>
  <c r="C14" i="4"/>
  <c r="D7" i="4"/>
  <c r="B7" i="4"/>
  <c r="E7" i="3"/>
  <c r="F7" i="3" s="1"/>
  <c r="F22" i="2"/>
  <c r="G27" i="2"/>
  <c r="G25" i="2"/>
  <c r="G18" i="2"/>
  <c r="G13" i="2"/>
  <c r="F29" i="2"/>
  <c r="F26" i="2"/>
  <c r="F25" i="2" s="1"/>
  <c r="F23" i="2"/>
  <c r="F20" i="2"/>
  <c r="F19" i="2"/>
  <c r="F16" i="2"/>
  <c r="F15" i="2" s="1"/>
  <c r="F14" i="2"/>
  <c r="F13" i="2" s="1"/>
  <c r="F12" i="2"/>
  <c r="E13" i="2"/>
  <c r="E18" i="2"/>
  <c r="E25" i="2"/>
  <c r="E28" i="2"/>
  <c r="E27" i="2" s="1"/>
  <c r="D13" i="1"/>
  <c r="C27" i="1"/>
  <c r="C26" i="1"/>
  <c r="C15" i="1"/>
  <c r="C14" i="1"/>
  <c r="C12" i="1"/>
  <c r="F21" i="2" l="1"/>
  <c r="F28" i="2"/>
  <c r="F27" i="2" s="1"/>
  <c r="D17" i="1"/>
  <c r="G10" i="2"/>
  <c r="G9" i="2" s="1"/>
  <c r="C7" i="4"/>
  <c r="E10" i="2"/>
  <c r="C16" i="1"/>
  <c r="F18" i="2"/>
  <c r="C11" i="1"/>
  <c r="C13" i="1" s="1"/>
  <c r="E9" i="2" l="1"/>
  <c r="C17" i="1"/>
  <c r="F10" i="2"/>
  <c r="F9" i="2" l="1"/>
</calcChain>
</file>

<file path=xl/sharedStrings.xml><?xml version="1.0" encoding="utf-8"?>
<sst xmlns="http://schemas.openxmlformats.org/spreadsheetml/2006/main" count="130" uniqueCount="73">
  <si>
    <t>I. OPĆI DIO</t>
  </si>
  <si>
    <t>A) SAŽETAK RAČUNA PRIHODA I RASHODA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</si>
  <si>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</si>
  <si>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</si>
  <si>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</si>
  <si>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</si>
  <si>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</si>
  <si>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</si>
  <si>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</si>
  <si>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</si>
  <si>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</si>
  <si>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</si>
  <si>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</si>
  <si>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</si>
  <si>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</si>
  <si>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</si>
  <si>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</si>
  <si>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</si>
  <si>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</si>
  <si>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</si>
  <si>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</si>
  <si>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</si>
  <si>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</si>
  <si>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</si>
  <si>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</si>
  <si>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>Prihodi od imovine</t>
  </si>
  <si>
    <t>Vlastiti prihodi</t>
  </si>
  <si>
    <t>Prihodi od upravnih i administrativnih pristojbi, pristojbi po posebnim propisima i naknada</t>
  </si>
  <si>
    <t>Ostali prihodi za posebne namjene</t>
  </si>
  <si>
    <t xml:space="preserve"> Prihodi od prodaje proizvoda i robe te pruženih usluga i prihodi od donacija</t>
  </si>
  <si>
    <t>Donacije</t>
  </si>
  <si>
    <t>Prihodi iz nadležnog proračuna i od HZZO-a temeljem ugovornih obveza</t>
  </si>
  <si>
    <t>Opći prihodi i primici</t>
  </si>
  <si>
    <t>Kazne, upravne mjere i ostali prihodi</t>
  </si>
  <si>
    <t>Prihodi od prodaje nefinancijske imovine</t>
  </si>
  <si>
    <t>Prihodi od prodaje proizvedene dugotrajne imovine</t>
  </si>
  <si>
    <t>Prihodi od prodaje ili zamjene nefinancijske imovine i naknade s naslova osiguranja</t>
  </si>
  <si>
    <t>A. 2. RASHODI POSLOVANJA I RASHODI ZA NABAVU NEFINANCIJSKE IMOVINE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</si>
  <si>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</si>
  <si>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</si>
  <si>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</si>
  <si>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</si>
  <si>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</si>
  <si>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</si>
  <si>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</si>
  <si>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</si>
  <si>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</si>
  <si>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</si>
  <si>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</si>
  <si>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A.3. RASHODI PREMA IZVORIMA FINANCIRANJA</t>
  </si>
  <si>
    <t>BROJČANA OZNAKA I NAZIV</t>
  </si>
  <si>
    <t>UKUPNI RASHODI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</si>
  <si>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</si>
  <si>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</si>
  <si>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</si>
  <si>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</si>
  <si>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</si>
  <si>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</si>
  <si>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</si>
  <si>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 xml:space="preserve"> 52 Ostale pomoći</t>
  </si>
  <si>
    <t>6 Donacije</t>
  </si>
  <si>
    <t>61 Donacije</t>
  </si>
  <si>
    <t>7 Prihodi od prodaje ili zamjene nefinancijske imovine i naknade s naslova osiguranja</t>
  </si>
  <si>
    <t>71 Prihodi od prodaje ili zamjene nefinancijske imovine i naknade s naslova osiguranja</t>
  </si>
  <si>
    <t>A. 4. RASHODI PREMA FUNKCIJSKOJ KLASIFIKACIJI</t>
  </si>
  <si>
    <t>07 Zdravstvo</t>
  </si>
  <si>
    <t>073 Bolničke službe</t>
  </si>
  <si>
    <t>Povećanje / smanjenje</t>
  </si>
  <si>
    <t>UKUPNI PRIHODI</t>
  </si>
  <si>
    <t>Mehanizam za oporavak i otpornost</t>
  </si>
  <si>
    <t>581 Mehanizam za oporavak i otpornost</t>
  </si>
  <si>
    <t>Plan za 2025.</t>
  </si>
  <si>
    <t>Novi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</si>
</sst>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E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0" fillId="0" borderId="0" xfId="0" applyNumberFormat="1"/>
    <xf numFmtId="3" fontId="3" fillId="0" borderId="4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0" fillId="0" borderId="0" xfId="0" applyFill="1"/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BA52-F766-4939-BD90-C9E377105F9B}">
  <dimension ref="A2:G42"/>
  <sheetViews>
    <sheetView tabSelected="1" workbookViewId="0">
      <selection activeCell="A4" sqref="A4:D4"/>
    </sheetView>
  </sheetViews>
  <sheetFormatPr defaultRowHeight="15" x14ac:dyDescent="0.25"/>
  <cols>
    <col min="1" max="1" width="29.85546875" customWidth="1"/>
    <col min="2" max="2" width="18.42578125" customWidth="1"/>
    <col min="3" max="3" width="19" customWidth="1"/>
    <col min="4" max="4" width="21.85546875" customWidth="1"/>
    <col min="5" max="5" width="10" bestFit="1" customWidth="1"/>
    <col min="6" max="7" width="11.140625" bestFit="1" customWidth="1"/>
  </cols>
  <sheetData>
    <row r="2" spans="1:6" x14ac:dyDescent="0.25">
      <c r="B2" s="48"/>
    </row>
    <row r="3" spans="1:6" ht="15.75" x14ac:dyDescent="0.25">
      <c r="A3" s="59"/>
      <c r="B3" s="59"/>
      <c r="C3" s="59"/>
      <c r="D3" s="59"/>
    </row>
    <row r="4" spans="1:6" ht="15.75" customHeight="1" x14ac:dyDescent="0.25">
      <c r="A4" s="59" t="s">
        <v>0</v>
      </c>
      <c r="B4" s="59"/>
      <c r="C4" s="59"/>
      <c r="D4" s="59"/>
    </row>
    <row r="5" spans="1:6" x14ac:dyDescent="0.25">
      <c r="A5" s="1"/>
      <c r="B5" s="1"/>
      <c r="C5" s="1"/>
      <c r="D5" s="1"/>
    </row>
    <row r="6" spans="1:6" ht="16.5" customHeight="1" x14ac:dyDescent="0.25">
      <c r="A6" s="59" t="s">
        <v>1</v>
      </c>
      <c r="B6" s="59"/>
      <c r="C6" s="59"/>
      <c r="D6" s="59"/>
    </row>
    <row r="7" spans="1:6" ht="15.75" thickBot="1" x14ac:dyDescent="0.3">
      <c r="A7" s="2"/>
      <c r="B7" s="3"/>
      <c r="C7" s="3"/>
      <c r="D7" s="4"/>
    </row>
    <row r="8" spans="1:6" x14ac:dyDescent="0.25">
      <c r="A8" s="60"/>
      <c r="B8" s="62" t="s">
        <v>71</v>
      </c>
      <c r="C8" s="62" t="s">
        <v>67</v>
      </c>
      <c r="D8" s="62" t="s">
        <v>72</v>
      </c>
    </row>
    <row r="9" spans="1:6" ht="23.25" customHeight="1" thickBot="1" x14ac:dyDescent="0.3">
      <c r="A9" s="61"/>
      <c r="B9" s="63"/>
      <c r="C9" s="63"/>
      <c r="D9" s="63"/>
    </row>
    <row r="10" spans="1:6" ht="11.25" customHeight="1" thickBot="1" x14ac:dyDescent="0.3">
      <c r="A10" s="51">
        <v>1</v>
      </c>
      <c r="B10" s="52">
        <v>2</v>
      </c>
      <c r="C10" s="53">
        <v>3</v>
      </c>
      <c r="D10" s="53">
        <v>4</v>
      </c>
    </row>
    <row r="11" spans="1:6" ht="15.75" thickBot="1" x14ac:dyDescent="0.3">
      <c r="A11" s="5" t="s">
        <v>2</v>
      </c>
      <c r="B11" s="6">
        <f>229200856-768</f>
        <v>229200088</v>
      </c>
      <c r="C11" s="7">
        <f>+D11-B11</f>
        <v>10574710</v>
      </c>
      <c r="D11" s="7">
        <f>239811216-36418</f>
        <v>239774798</v>
      </c>
    </row>
    <row r="12" spans="1:6" ht="35.25" customHeight="1" thickBot="1" x14ac:dyDescent="0.3">
      <c r="A12" s="5" t="s">
        <v>3</v>
      </c>
      <c r="B12" s="6">
        <v>768</v>
      </c>
      <c r="C12" s="7">
        <f>+D12-B12</f>
        <v>35650</v>
      </c>
      <c r="D12" s="7">
        <v>36418</v>
      </c>
      <c r="F12" s="40"/>
    </row>
    <row r="13" spans="1:6" ht="21.75" customHeight="1" thickBot="1" x14ac:dyDescent="0.3">
      <c r="A13" s="8" t="s">
        <v>4</v>
      </c>
      <c r="B13" s="9">
        <f>+B12+B11</f>
        <v>229200856</v>
      </c>
      <c r="C13" s="10">
        <f>+C12+C11</f>
        <v>10610360</v>
      </c>
      <c r="D13" s="10">
        <f>+D12+D11</f>
        <v>239811216</v>
      </c>
      <c r="F13" s="40"/>
    </row>
    <row r="14" spans="1:6" ht="24" customHeight="1" thickBot="1" x14ac:dyDescent="0.3">
      <c r="A14" s="5" t="s">
        <v>5</v>
      </c>
      <c r="B14" s="6">
        <v>221385891</v>
      </c>
      <c r="C14" s="7">
        <f>+D14-B14</f>
        <v>8881390</v>
      </c>
      <c r="D14" s="7">
        <v>230267281</v>
      </c>
      <c r="F14" s="40"/>
    </row>
    <row r="15" spans="1:6" ht="31.5" customHeight="1" thickBot="1" x14ac:dyDescent="0.3">
      <c r="A15" s="5" t="s">
        <v>6</v>
      </c>
      <c r="B15" s="6">
        <v>7814965</v>
      </c>
      <c r="C15" s="7">
        <f>+D15-B15</f>
        <v>3263710</v>
      </c>
      <c r="D15" s="7">
        <v>11078675</v>
      </c>
      <c r="F15" s="40"/>
    </row>
    <row r="16" spans="1:6" ht="25.5" customHeight="1" thickBot="1" x14ac:dyDescent="0.3">
      <c r="A16" s="8" t="s">
        <v>7</v>
      </c>
      <c r="B16" s="9">
        <f>+B15+B14</f>
        <v>229200856</v>
      </c>
      <c r="C16" s="10">
        <f>+C15+C14</f>
        <v>12145100</v>
      </c>
      <c r="D16" s="10">
        <f>+D15+D14</f>
        <v>241345956</v>
      </c>
    </row>
    <row r="17" spans="1:7" ht="27.75" customHeight="1" thickBot="1" x14ac:dyDescent="0.3">
      <c r="A17" s="8" t="s">
        <v>8</v>
      </c>
      <c r="B17" s="11">
        <v>0</v>
      </c>
      <c r="C17" s="10">
        <f>+C13-C16</f>
        <v>-1534740</v>
      </c>
      <c r="D17" s="10">
        <f>+D13-D16</f>
        <v>-1534740</v>
      </c>
      <c r="E17" s="40"/>
    </row>
    <row r="18" spans="1:7" x14ac:dyDescent="0.25">
      <c r="A18" s="1"/>
    </row>
    <row r="19" spans="1:7" ht="15.75" customHeight="1" x14ac:dyDescent="0.25">
      <c r="A19" s="59" t="s">
        <v>9</v>
      </c>
      <c r="B19" s="59"/>
      <c r="C19" s="59"/>
      <c r="D19" s="59"/>
    </row>
    <row r="20" spans="1:7" ht="15.75" thickBot="1" x14ac:dyDescent="0.3">
      <c r="A20" s="1"/>
    </row>
    <row r="21" spans="1:7" ht="15" customHeight="1" x14ac:dyDescent="0.25">
      <c r="A21" s="64"/>
      <c r="B21" s="62" t="s">
        <v>71</v>
      </c>
      <c r="C21" s="62" t="s">
        <v>67</v>
      </c>
      <c r="D21" s="62" t="s">
        <v>72</v>
      </c>
    </row>
    <row r="22" spans="1:7" ht="15.75" thickBot="1" x14ac:dyDescent="0.3">
      <c r="A22" s="65"/>
      <c r="B22" s="63"/>
      <c r="C22" s="63"/>
      <c r="D22" s="63"/>
    </row>
    <row r="23" spans="1:7" ht="15.75" thickBot="1" x14ac:dyDescent="0.3">
      <c r="A23" s="51">
        <v>1</v>
      </c>
      <c r="B23" s="52">
        <v>2</v>
      </c>
      <c r="C23" s="53">
        <v>3</v>
      </c>
      <c r="D23" s="53">
        <v>4</v>
      </c>
      <c r="F23" s="40"/>
    </row>
    <row r="24" spans="1:7" ht="34.5" customHeight="1" thickBot="1" x14ac:dyDescent="0.3">
      <c r="A24" s="5" t="s">
        <v>10</v>
      </c>
      <c r="B24" s="13">
        <v>0</v>
      </c>
      <c r="C24" s="14">
        <v>0</v>
      </c>
      <c r="D24" s="14">
        <v>0</v>
      </c>
      <c r="F24" s="40"/>
    </row>
    <row r="25" spans="1:7" ht="33" customHeight="1" thickBot="1" x14ac:dyDescent="0.3">
      <c r="A25" s="5" t="s">
        <v>11</v>
      </c>
      <c r="B25" s="13">
        <v>0</v>
      </c>
      <c r="C25" s="14">
        <v>0</v>
      </c>
      <c r="D25" s="14">
        <v>0</v>
      </c>
      <c r="F25" s="40"/>
      <c r="G25" s="40"/>
    </row>
    <row r="26" spans="1:7" ht="36" customHeight="1" thickBot="1" x14ac:dyDescent="0.3">
      <c r="A26" s="15" t="s">
        <v>12</v>
      </c>
      <c r="B26" s="16">
        <v>92906</v>
      </c>
      <c r="C26" s="16">
        <f>+D26-B26</f>
        <v>1534740</v>
      </c>
      <c r="D26" s="17">
        <v>1627646</v>
      </c>
      <c r="G26" s="40"/>
    </row>
    <row r="27" spans="1:7" ht="32.25" customHeight="1" thickBot="1" x14ac:dyDescent="0.3">
      <c r="A27" s="15" t="s">
        <v>13</v>
      </c>
      <c r="B27" s="16">
        <v>-92906</v>
      </c>
      <c r="C27" s="16">
        <f>+D27-B27</f>
        <v>0</v>
      </c>
      <c r="D27" s="17">
        <v>-92906</v>
      </c>
    </row>
    <row r="28" spans="1:7" ht="25.5" customHeight="1" thickBot="1" x14ac:dyDescent="0.3">
      <c r="A28" s="8" t="s">
        <v>14</v>
      </c>
      <c r="B28" s="11">
        <v>0</v>
      </c>
      <c r="C28" s="12">
        <v>0</v>
      </c>
      <c r="D28" s="12">
        <v>0</v>
      </c>
    </row>
    <row r="29" spans="1:7" ht="35.25" customHeight="1" thickBot="1" x14ac:dyDescent="0.3">
      <c r="A29" s="5" t="s">
        <v>15</v>
      </c>
      <c r="B29" s="13">
        <v>0</v>
      </c>
      <c r="C29" s="14">
        <v>0</v>
      </c>
      <c r="D29" s="14">
        <v>0</v>
      </c>
    </row>
    <row r="31" spans="1:7" x14ac:dyDescent="0.25">
      <c r="B31" s="40"/>
      <c r="C31" s="40"/>
      <c r="D31" s="40"/>
    </row>
    <row r="32" spans="1:7" x14ac:dyDescent="0.25">
      <c r="D32" s="40"/>
    </row>
    <row r="33" spans="1:4" x14ac:dyDescent="0.25">
      <c r="B33" s="40"/>
      <c r="C33" s="40"/>
      <c r="D33" s="40"/>
    </row>
    <row r="34" spans="1:4" x14ac:dyDescent="0.25">
      <c r="B34" s="40"/>
      <c r="C34" s="40"/>
      <c r="D34" s="40"/>
    </row>
    <row r="35" spans="1:4" x14ac:dyDescent="0.25">
      <c r="B35" s="40"/>
      <c r="C35" s="40"/>
    </row>
    <row r="36" spans="1:4" x14ac:dyDescent="0.25">
      <c r="B36" s="40"/>
      <c r="C36" s="40"/>
    </row>
    <row r="37" spans="1:4" x14ac:dyDescent="0.25">
      <c r="A37" s="45"/>
      <c r="B37" s="46"/>
      <c r="C37" s="46"/>
      <c r="D37" s="46"/>
    </row>
    <row r="38" spans="1:4" x14ac:dyDescent="0.25">
      <c r="A38" s="45"/>
      <c r="B38" s="46"/>
      <c r="C38" s="46"/>
      <c r="D38" s="46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6"/>
      <c r="C40" s="46"/>
      <c r="D40" s="46"/>
    </row>
    <row r="41" spans="1:4" x14ac:dyDescent="0.25">
      <c r="C41" s="40"/>
    </row>
    <row r="42" spans="1:4" x14ac:dyDescent="0.25">
      <c r="B42" s="40"/>
      <c r="C42" s="40"/>
      <c r="D42" s="40"/>
    </row>
  </sheetData>
  <mergeCells count="12">
    <mergeCell ref="A21:A22"/>
    <mergeCell ref="B21:B22"/>
    <mergeCell ref="C8:C9"/>
    <mergeCell ref="D8:D9"/>
    <mergeCell ref="C21:C22"/>
    <mergeCell ref="D21:D22"/>
    <mergeCell ref="A19:D19"/>
    <mergeCell ref="A3:D3"/>
    <mergeCell ref="A4:D4"/>
    <mergeCell ref="A6:D6"/>
    <mergeCell ref="A8:A9"/>
    <mergeCell ref="B8:B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170A-B965-4D16-81E0-973CBA05848E}">
  <dimension ref="A3:I42"/>
  <sheetViews>
    <sheetView workbookViewId="0">
      <selection activeCell="E36" sqref="E36"/>
    </sheetView>
  </sheetViews>
  <sheetFormatPr defaultRowHeight="15" x14ac:dyDescent="0.25"/>
  <cols>
    <col min="2" max="2" width="7.7109375" customWidth="1"/>
    <col min="3" max="3" width="9.140625" customWidth="1"/>
    <col min="4" max="4" width="23" customWidth="1"/>
    <col min="5" max="5" width="15.5703125" customWidth="1"/>
    <col min="6" max="6" width="13.85546875" customWidth="1"/>
    <col min="7" max="7" width="16.42578125" customWidth="1"/>
    <col min="9" max="9" width="11.140625" bestFit="1" customWidth="1"/>
  </cols>
  <sheetData>
    <row r="3" spans="1:7" ht="15.75" customHeight="1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1"/>
      <c r="B4" s="1"/>
      <c r="C4" s="1"/>
      <c r="D4" s="1"/>
      <c r="E4" s="1"/>
      <c r="F4" s="1"/>
      <c r="G4" s="1"/>
    </row>
    <row r="5" spans="1:7" ht="31.5" customHeight="1" x14ac:dyDescent="0.25">
      <c r="A5" s="59" t="s">
        <v>17</v>
      </c>
      <c r="B5" s="59"/>
      <c r="C5" s="59"/>
      <c r="D5" s="59"/>
      <c r="E5" s="59"/>
      <c r="F5" s="59"/>
      <c r="G5" s="59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ht="30.75" customHeight="1" thickBot="1" x14ac:dyDescent="0.3">
      <c r="A7" s="38" t="s">
        <v>18</v>
      </c>
      <c r="B7" s="38" t="s">
        <v>19</v>
      </c>
      <c r="C7" s="38" t="s">
        <v>20</v>
      </c>
      <c r="D7" s="38" t="s">
        <v>21</v>
      </c>
      <c r="E7" s="39" t="s">
        <v>71</v>
      </c>
      <c r="F7" s="39" t="s">
        <v>67</v>
      </c>
      <c r="G7" s="39" t="s">
        <v>72</v>
      </c>
    </row>
    <row r="8" spans="1:7" ht="15" customHeight="1" thickBot="1" x14ac:dyDescent="0.3">
      <c r="A8" s="49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</row>
    <row r="9" spans="1:7" ht="15" customHeight="1" thickBot="1" x14ac:dyDescent="0.3">
      <c r="A9" s="49"/>
      <c r="B9" s="50"/>
      <c r="C9" s="50"/>
      <c r="D9" s="54" t="s">
        <v>68</v>
      </c>
      <c r="E9" s="41">
        <f>+E10+E27</f>
        <v>229200856</v>
      </c>
      <c r="F9" s="41">
        <f>+F10+F27</f>
        <v>10610360</v>
      </c>
      <c r="G9" s="41">
        <f>+G10+G27</f>
        <v>239811216</v>
      </c>
    </row>
    <row r="10" spans="1:7" ht="15.75" thickBot="1" x14ac:dyDescent="0.3">
      <c r="A10" s="19">
        <v>6</v>
      </c>
      <c r="B10" s="21"/>
      <c r="C10" s="21"/>
      <c r="D10" s="22" t="s">
        <v>22</v>
      </c>
      <c r="E10" s="23">
        <f>+E11+E13+E15+E18+E21+E25</f>
        <v>229200088</v>
      </c>
      <c r="F10" s="41">
        <f>+F11+F13+F15+F18+F21+F25</f>
        <v>10605960</v>
      </c>
      <c r="G10" s="41">
        <f>+G11+G13+G15+G18+G21+G25</f>
        <v>239806048</v>
      </c>
    </row>
    <row r="11" spans="1:7" ht="44.25" customHeight="1" thickBot="1" x14ac:dyDescent="0.3">
      <c r="A11" s="19"/>
      <c r="B11" s="20">
        <v>63</v>
      </c>
      <c r="C11" s="20"/>
      <c r="D11" s="24" t="s">
        <v>23</v>
      </c>
      <c r="E11" s="25">
        <f>+E12</f>
        <v>318836</v>
      </c>
      <c r="F11" s="25">
        <f t="shared" ref="F11:G11" si="0">+F12</f>
        <v>1361399</v>
      </c>
      <c r="G11" s="25">
        <f t="shared" si="0"/>
        <v>1680235</v>
      </c>
    </row>
    <row r="12" spans="1:7" ht="18.75" customHeight="1" thickBot="1" x14ac:dyDescent="0.3">
      <c r="A12" s="26"/>
      <c r="B12" s="27"/>
      <c r="C12" s="27">
        <v>52</v>
      </c>
      <c r="D12" s="28" t="s">
        <v>24</v>
      </c>
      <c r="E12" s="29">
        <v>318836</v>
      </c>
      <c r="F12" s="29">
        <f>+G12-E12</f>
        <v>1361399</v>
      </c>
      <c r="G12" s="29">
        <v>1680235</v>
      </c>
    </row>
    <row r="13" spans="1:7" ht="20.25" customHeight="1" thickBot="1" x14ac:dyDescent="0.3">
      <c r="A13" s="18"/>
      <c r="B13" s="20">
        <v>64</v>
      </c>
      <c r="C13" s="27"/>
      <c r="D13" s="28" t="s">
        <v>25</v>
      </c>
      <c r="E13" s="25">
        <f>+E14</f>
        <v>1</v>
      </c>
      <c r="F13" s="25">
        <f>+F14</f>
        <v>0</v>
      </c>
      <c r="G13" s="25">
        <f>+G14</f>
        <v>1</v>
      </c>
    </row>
    <row r="14" spans="1:7" ht="17.25" customHeight="1" thickBot="1" x14ac:dyDescent="0.3">
      <c r="A14" s="26"/>
      <c r="B14" s="27"/>
      <c r="C14" s="27">
        <v>31</v>
      </c>
      <c r="D14" s="28" t="s">
        <v>26</v>
      </c>
      <c r="E14" s="29">
        <v>1</v>
      </c>
      <c r="F14" s="29">
        <f>+G14-E14</f>
        <v>0</v>
      </c>
      <c r="G14" s="29">
        <v>1</v>
      </c>
    </row>
    <row r="15" spans="1:7" ht="60" customHeight="1" thickBot="1" x14ac:dyDescent="0.3">
      <c r="A15" s="18"/>
      <c r="B15" s="20">
        <v>65</v>
      </c>
      <c r="C15" s="27"/>
      <c r="D15" s="28" t="s">
        <v>27</v>
      </c>
      <c r="E15" s="25">
        <f>+E16+E17</f>
        <v>12868000</v>
      </c>
      <c r="F15" s="25">
        <f>+F16+F17</f>
        <v>444350</v>
      </c>
      <c r="G15" s="25">
        <f>+G16+G17</f>
        <v>13312350</v>
      </c>
    </row>
    <row r="16" spans="1:7" ht="30" customHeight="1" thickBot="1" x14ac:dyDescent="0.3">
      <c r="A16" s="26"/>
      <c r="B16" s="27"/>
      <c r="C16" s="27">
        <v>43</v>
      </c>
      <c r="D16" s="28" t="s">
        <v>28</v>
      </c>
      <c r="E16" s="29">
        <v>12868000</v>
      </c>
      <c r="F16" s="29">
        <f>+G16-E16</f>
        <v>413100</v>
      </c>
      <c r="G16" s="29">
        <v>13281100</v>
      </c>
    </row>
    <row r="17" spans="1:9" ht="30" customHeight="1" thickBot="1" x14ac:dyDescent="0.3">
      <c r="A17" s="26"/>
      <c r="B17" s="27"/>
      <c r="C17" s="27">
        <v>71</v>
      </c>
      <c r="D17" s="28" t="s">
        <v>36</v>
      </c>
      <c r="E17" s="29">
        <v>0</v>
      </c>
      <c r="F17" s="29">
        <f>+G17-E17</f>
        <v>31250</v>
      </c>
      <c r="G17" s="29">
        <v>31250</v>
      </c>
    </row>
    <row r="18" spans="1:9" ht="54" customHeight="1" thickBot="1" x14ac:dyDescent="0.3">
      <c r="A18" s="18"/>
      <c r="B18" s="20">
        <v>66</v>
      </c>
      <c r="C18" s="27"/>
      <c r="D18" s="24" t="s">
        <v>29</v>
      </c>
      <c r="E18" s="25">
        <f>+E19+E20</f>
        <v>2172000</v>
      </c>
      <c r="F18" s="25">
        <f>+F19+F20</f>
        <v>1337767</v>
      </c>
      <c r="G18" s="25">
        <f>+G19+G20</f>
        <v>3509767</v>
      </c>
    </row>
    <row r="19" spans="1:9" ht="16.5" customHeight="1" thickBot="1" x14ac:dyDescent="0.3">
      <c r="A19" s="26"/>
      <c r="B19" s="30"/>
      <c r="C19" s="27">
        <v>31</v>
      </c>
      <c r="D19" s="28" t="s">
        <v>26</v>
      </c>
      <c r="E19" s="29">
        <v>2138000</v>
      </c>
      <c r="F19" s="29">
        <f>+G19-E19</f>
        <v>1105267</v>
      </c>
      <c r="G19" s="29">
        <v>3243267</v>
      </c>
    </row>
    <row r="20" spans="1:9" ht="15.75" thickBot="1" x14ac:dyDescent="0.3">
      <c r="A20" s="26"/>
      <c r="B20" s="30"/>
      <c r="C20" s="27">
        <v>61</v>
      </c>
      <c r="D20" s="28" t="s">
        <v>30</v>
      </c>
      <c r="E20" s="29">
        <v>34000</v>
      </c>
      <c r="F20" s="29">
        <f>+G20-E20</f>
        <v>232500</v>
      </c>
      <c r="G20" s="29">
        <v>266500</v>
      </c>
    </row>
    <row r="21" spans="1:9" ht="42.75" customHeight="1" thickBot="1" x14ac:dyDescent="0.3">
      <c r="A21" s="18"/>
      <c r="B21" s="20">
        <v>67</v>
      </c>
      <c r="C21" s="27"/>
      <c r="D21" s="24" t="s">
        <v>31</v>
      </c>
      <c r="E21" s="25">
        <f>+E22+E23+E24</f>
        <v>213701251</v>
      </c>
      <c r="F21" s="25">
        <f>+F22+F23+F24</f>
        <v>7570444</v>
      </c>
      <c r="G21" s="25">
        <f>+G22+G23+G24</f>
        <v>221271695</v>
      </c>
    </row>
    <row r="22" spans="1:9" ht="25.5" customHeight="1" thickBot="1" x14ac:dyDescent="0.3">
      <c r="A22" s="26"/>
      <c r="B22" s="30"/>
      <c r="C22" s="27">
        <v>11</v>
      </c>
      <c r="D22" s="28" t="s">
        <v>32</v>
      </c>
      <c r="E22" s="29">
        <v>11213318</v>
      </c>
      <c r="F22" s="29">
        <f>+G22-E22</f>
        <v>-620239</v>
      </c>
      <c r="G22" s="29">
        <v>10593079</v>
      </c>
    </row>
    <row r="23" spans="1:9" ht="30" customHeight="1" thickBot="1" x14ac:dyDescent="0.3">
      <c r="A23" s="26"/>
      <c r="B23" s="30"/>
      <c r="C23" s="27">
        <v>43</v>
      </c>
      <c r="D23" s="28" t="s">
        <v>28</v>
      </c>
      <c r="E23" s="29">
        <v>202224681</v>
      </c>
      <c r="F23" s="29">
        <f t="shared" ref="F23:F24" si="1">+G23-E23</f>
        <v>7764175</v>
      </c>
      <c r="G23" s="29">
        <v>209988856</v>
      </c>
      <c r="I23" s="40"/>
    </row>
    <row r="24" spans="1:9" ht="30" customHeight="1" thickBot="1" x14ac:dyDescent="0.3">
      <c r="A24" s="26"/>
      <c r="B24" s="30"/>
      <c r="C24" s="27">
        <v>581</v>
      </c>
      <c r="D24" s="28" t="s">
        <v>69</v>
      </c>
      <c r="E24" s="29">
        <v>263252</v>
      </c>
      <c r="F24" s="29">
        <f t="shared" si="1"/>
        <v>426508</v>
      </c>
      <c r="G24" s="29">
        <v>689760</v>
      </c>
      <c r="I24" s="40"/>
    </row>
    <row r="25" spans="1:9" ht="28.5" customHeight="1" thickBot="1" x14ac:dyDescent="0.3">
      <c r="A25" s="18"/>
      <c r="B25" s="20">
        <v>68</v>
      </c>
      <c r="C25" s="27"/>
      <c r="D25" s="24" t="s">
        <v>33</v>
      </c>
      <c r="E25" s="25">
        <f>+E26</f>
        <v>140000</v>
      </c>
      <c r="F25" s="25">
        <f>+F26</f>
        <v>-108000</v>
      </c>
      <c r="G25" s="25">
        <f>+G26</f>
        <v>32000</v>
      </c>
    </row>
    <row r="26" spans="1:9" ht="30.75" customHeight="1" thickBot="1" x14ac:dyDescent="0.3">
      <c r="A26" s="26"/>
      <c r="B26" s="30"/>
      <c r="C26" s="27">
        <v>43</v>
      </c>
      <c r="D26" s="28" t="s">
        <v>28</v>
      </c>
      <c r="E26" s="29">
        <v>140000</v>
      </c>
      <c r="F26" s="29">
        <f>+G26-E26</f>
        <v>-108000</v>
      </c>
      <c r="G26" s="29">
        <v>32000</v>
      </c>
    </row>
    <row r="27" spans="1:9" ht="30" customHeight="1" thickBot="1" x14ac:dyDescent="0.3">
      <c r="A27" s="19">
        <v>7</v>
      </c>
      <c r="B27" s="21"/>
      <c r="C27" s="21"/>
      <c r="D27" s="22" t="s">
        <v>34</v>
      </c>
      <c r="E27" s="23">
        <f t="shared" ref="E27:G28" si="2">+E28</f>
        <v>768</v>
      </c>
      <c r="F27" s="23">
        <f t="shared" si="2"/>
        <v>4400</v>
      </c>
      <c r="G27" s="23">
        <f t="shared" si="2"/>
        <v>5168</v>
      </c>
    </row>
    <row r="28" spans="1:9" ht="44.25" customHeight="1" thickBot="1" x14ac:dyDescent="0.3">
      <c r="A28" s="18"/>
      <c r="B28" s="20">
        <v>72</v>
      </c>
      <c r="C28" s="27"/>
      <c r="D28" s="24" t="s">
        <v>35</v>
      </c>
      <c r="E28" s="25">
        <f t="shared" si="2"/>
        <v>768</v>
      </c>
      <c r="F28" s="25">
        <f t="shared" si="2"/>
        <v>4400</v>
      </c>
      <c r="G28" s="25">
        <f t="shared" si="2"/>
        <v>5168</v>
      </c>
    </row>
    <row r="29" spans="1:9" ht="60" customHeight="1" thickBot="1" x14ac:dyDescent="0.3">
      <c r="A29" s="26"/>
      <c r="B29" s="27"/>
      <c r="C29" s="27">
        <v>71</v>
      </c>
      <c r="D29" s="28" t="s">
        <v>36</v>
      </c>
      <c r="E29" s="29">
        <v>768</v>
      </c>
      <c r="F29" s="29">
        <f>+G29-E29</f>
        <v>4400</v>
      </c>
      <c r="G29" s="29">
        <v>5168</v>
      </c>
      <c r="I29" s="40"/>
    </row>
    <row r="30" spans="1:9" x14ac:dyDescent="0.25">
      <c r="E30" s="40"/>
      <c r="F30" s="40"/>
      <c r="G30" s="40"/>
    </row>
    <row r="31" spans="1:9" x14ac:dyDescent="0.25">
      <c r="E31" s="40"/>
      <c r="F31" s="40"/>
      <c r="G31" s="40"/>
    </row>
    <row r="32" spans="1:9" x14ac:dyDescent="0.25">
      <c r="E32" s="40"/>
      <c r="F32" s="40"/>
      <c r="G32" s="40"/>
    </row>
    <row r="33" spans="5:7" x14ac:dyDescent="0.25">
      <c r="E33" s="40"/>
      <c r="F33" s="40"/>
      <c r="G33" s="40"/>
    </row>
    <row r="34" spans="5:7" x14ac:dyDescent="0.25">
      <c r="E34" s="40"/>
      <c r="G34" s="40"/>
    </row>
    <row r="37" spans="5:7" x14ac:dyDescent="0.25">
      <c r="E37" s="40"/>
      <c r="F37" s="40"/>
      <c r="G37" s="40"/>
    </row>
    <row r="38" spans="5:7" x14ac:dyDescent="0.25">
      <c r="E38" s="40"/>
      <c r="F38" s="40"/>
      <c r="G38" s="40"/>
    </row>
    <row r="39" spans="5:7" x14ac:dyDescent="0.25">
      <c r="E39" s="40"/>
      <c r="F39" s="40"/>
      <c r="G39" s="40"/>
    </row>
    <row r="40" spans="5:7" x14ac:dyDescent="0.25">
      <c r="E40" s="40"/>
      <c r="F40" s="40"/>
      <c r="G40" s="40"/>
    </row>
    <row r="41" spans="5:7" x14ac:dyDescent="0.25">
      <c r="E41" s="40"/>
      <c r="F41" s="40"/>
      <c r="G41" s="40"/>
    </row>
    <row r="42" spans="5:7" x14ac:dyDescent="0.25">
      <c r="E42" s="40"/>
      <c r="F42" s="40"/>
      <c r="G42" s="40"/>
    </row>
  </sheetData>
  <mergeCells count="2">
    <mergeCell ref="A3:G3"/>
    <mergeCell ref="A5:G5"/>
  </mergeCells>
  <pageMargins left="0.31496062992125984" right="0.31496062992125984" top="0.15748031496062992" bottom="0.15748031496062992" header="0.11811023622047245" footer="0.11811023622047245"/>
  <pageSetup paperSize="9" orientation="portrait" horizontalDpi="300" verticalDpi="300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3D6F-370E-4191-9E6D-138FA8E49363}">
  <dimension ref="A3:J74"/>
  <sheetViews>
    <sheetView topLeftCell="A4" workbookViewId="0">
      <selection activeCell="I32" sqref="I32"/>
    </sheetView>
  </sheetViews>
  <sheetFormatPr defaultRowHeight="15" x14ac:dyDescent="0.25"/>
  <cols>
    <col min="3" max="3" width="6.85546875" customWidth="1"/>
    <col min="4" max="4" width="24.7109375" customWidth="1"/>
    <col min="5" max="5" width="13" customWidth="1"/>
    <col min="6" max="6" width="13.5703125" customWidth="1"/>
    <col min="7" max="7" width="14.28515625" customWidth="1"/>
    <col min="8" max="8" width="11.85546875" customWidth="1"/>
    <col min="9" max="9" width="13.85546875" customWidth="1"/>
    <col min="10" max="10" width="10.140625" bestFit="1" customWidth="1"/>
  </cols>
  <sheetData>
    <row r="3" spans="1:10" ht="31.5" customHeight="1" x14ac:dyDescent="0.25">
      <c r="A3" s="59" t="s">
        <v>37</v>
      </c>
      <c r="B3" s="59"/>
      <c r="C3" s="59"/>
      <c r="D3" s="59"/>
      <c r="E3" s="59"/>
      <c r="F3" s="59"/>
      <c r="G3" s="59"/>
    </row>
    <row r="4" spans="1:10" ht="15.75" thickBot="1" x14ac:dyDescent="0.3">
      <c r="A4" s="1"/>
      <c r="B4" s="1"/>
      <c r="C4" s="1"/>
      <c r="D4" s="1"/>
      <c r="E4" s="1"/>
      <c r="F4" s="1"/>
      <c r="G4" s="1"/>
    </row>
    <row r="5" spans="1:10" ht="41.25" customHeight="1" thickBot="1" x14ac:dyDescent="0.3">
      <c r="A5" s="38" t="s">
        <v>18</v>
      </c>
      <c r="B5" s="38" t="s">
        <v>19</v>
      </c>
      <c r="C5" s="38" t="s">
        <v>20</v>
      </c>
      <c r="D5" s="38" t="s">
        <v>38</v>
      </c>
      <c r="E5" s="39" t="s">
        <v>71</v>
      </c>
      <c r="F5" s="39" t="s">
        <v>67</v>
      </c>
      <c r="G5" s="39" t="s">
        <v>72</v>
      </c>
    </row>
    <row r="6" spans="1:10" ht="17.25" customHeight="1" thickBot="1" x14ac:dyDescent="0.3">
      <c r="A6" s="49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</row>
    <row r="7" spans="1:10" s="57" customFormat="1" ht="17.25" customHeight="1" thickBot="1" x14ac:dyDescent="0.3">
      <c r="A7" s="55"/>
      <c r="B7" s="56"/>
      <c r="C7" s="56"/>
      <c r="D7" s="54" t="s">
        <v>51</v>
      </c>
      <c r="E7" s="41">
        <f>+E8+E32</f>
        <v>229200856</v>
      </c>
      <c r="F7" s="41">
        <f t="shared" ref="F7:F15" si="0">+G7-E7</f>
        <v>12145100</v>
      </c>
      <c r="G7" s="41">
        <f>+G8+G32</f>
        <v>241345956</v>
      </c>
      <c r="I7" s="58"/>
      <c r="J7" s="58"/>
    </row>
    <row r="8" spans="1:10" ht="15.75" thickBot="1" x14ac:dyDescent="0.3">
      <c r="A8" s="19">
        <v>3</v>
      </c>
      <c r="B8" s="21"/>
      <c r="C8" s="21"/>
      <c r="D8" s="22" t="s">
        <v>39</v>
      </c>
      <c r="E8" s="23">
        <f>+E9+E14+E21+E24+E29</f>
        <v>221385891</v>
      </c>
      <c r="F8" s="23">
        <f t="shared" si="0"/>
        <v>8881390</v>
      </c>
      <c r="G8" s="23">
        <f t="shared" ref="G8" si="1">+G9+G14+G21+G24+G29</f>
        <v>230267281</v>
      </c>
      <c r="I8" s="40"/>
    </row>
    <row r="9" spans="1:10" ht="21.75" customHeight="1" thickBot="1" x14ac:dyDescent="0.3">
      <c r="A9" s="19"/>
      <c r="B9" s="20">
        <v>31</v>
      </c>
      <c r="C9" s="20"/>
      <c r="D9" s="24" t="s">
        <v>40</v>
      </c>
      <c r="E9" s="25">
        <f>+E10+E11+E12+E13</f>
        <v>126332877</v>
      </c>
      <c r="F9" s="25">
        <f t="shared" ref="F9:G9" si="2">+F10+F11+F12+F13</f>
        <v>3087880</v>
      </c>
      <c r="G9" s="25">
        <f t="shared" si="2"/>
        <v>129420757</v>
      </c>
    </row>
    <row r="10" spans="1:10" ht="21" customHeight="1" thickBot="1" x14ac:dyDescent="0.3">
      <c r="A10" s="26"/>
      <c r="B10" s="27"/>
      <c r="C10" s="27">
        <v>31</v>
      </c>
      <c r="D10" s="28" t="s">
        <v>26</v>
      </c>
      <c r="E10" s="29">
        <f>3634+502400</f>
        <v>506034</v>
      </c>
      <c r="F10" s="29">
        <f t="shared" si="0"/>
        <v>38000</v>
      </c>
      <c r="G10" s="44">
        <f>540400+3634</f>
        <v>544034</v>
      </c>
    </row>
    <row r="11" spans="1:10" ht="31.5" customHeight="1" thickBot="1" x14ac:dyDescent="0.3">
      <c r="A11" s="26"/>
      <c r="B11" s="27"/>
      <c r="C11" s="27">
        <v>43</v>
      </c>
      <c r="D11" s="28" t="s">
        <v>28</v>
      </c>
      <c r="E11" s="29">
        <v>125746601</v>
      </c>
      <c r="F11" s="29">
        <f t="shared" si="0"/>
        <v>2822638</v>
      </c>
      <c r="G11" s="44">
        <v>128569239</v>
      </c>
    </row>
    <row r="12" spans="1:10" ht="17.25" customHeight="1" thickBot="1" x14ac:dyDescent="0.3">
      <c r="A12" s="26"/>
      <c r="B12" s="27"/>
      <c r="C12" s="27">
        <v>52</v>
      </c>
      <c r="D12" s="28" t="s">
        <v>24</v>
      </c>
      <c r="E12" s="29">
        <f>20590+59652</f>
        <v>80242</v>
      </c>
      <c r="F12" s="29">
        <f t="shared" si="0"/>
        <v>89497</v>
      </c>
      <c r="G12" s="44">
        <f>149149+20590</f>
        <v>169739</v>
      </c>
    </row>
    <row r="13" spans="1:10" ht="17.25" customHeight="1" thickBot="1" x14ac:dyDescent="0.3">
      <c r="A13" s="26"/>
      <c r="B13" s="27"/>
      <c r="C13" s="27">
        <v>581</v>
      </c>
      <c r="D13" s="28" t="s">
        <v>69</v>
      </c>
      <c r="E13" s="29">
        <v>0</v>
      </c>
      <c r="F13" s="29">
        <f t="shared" si="0"/>
        <v>137745</v>
      </c>
      <c r="G13" s="44">
        <v>137745</v>
      </c>
    </row>
    <row r="14" spans="1:10" ht="18" customHeight="1" thickBot="1" x14ac:dyDescent="0.3">
      <c r="A14" s="18"/>
      <c r="B14" s="20">
        <v>32</v>
      </c>
      <c r="C14" s="27"/>
      <c r="D14" s="24" t="s">
        <v>41</v>
      </c>
      <c r="E14" s="25">
        <f>SUM(E15:E20)</f>
        <v>94974456</v>
      </c>
      <c r="F14" s="25">
        <f t="shared" ref="F14:G14" si="3">SUM(F15:F20)</f>
        <v>3766111</v>
      </c>
      <c r="G14" s="25">
        <f t="shared" si="3"/>
        <v>98740567</v>
      </c>
    </row>
    <row r="15" spans="1:10" ht="18" customHeight="1" thickBot="1" x14ac:dyDescent="0.3">
      <c r="A15" s="18"/>
      <c r="B15" s="20"/>
      <c r="C15" s="27">
        <v>11</v>
      </c>
      <c r="D15" s="28" t="s">
        <v>32</v>
      </c>
      <c r="E15" s="25">
        <v>5394523</v>
      </c>
      <c r="F15" s="31">
        <f t="shared" si="0"/>
        <v>100000</v>
      </c>
      <c r="G15" s="43">
        <v>5494523</v>
      </c>
    </row>
    <row r="16" spans="1:10" ht="15.75" customHeight="1" thickBot="1" x14ac:dyDescent="0.3">
      <c r="A16" s="26"/>
      <c r="B16" s="27"/>
      <c r="C16" s="27">
        <v>31</v>
      </c>
      <c r="D16" s="28" t="s">
        <v>26</v>
      </c>
      <c r="E16" s="31">
        <f>1014+123100</f>
        <v>124114</v>
      </c>
      <c r="F16" s="31">
        <f t="shared" ref="F16:F20" si="4">+G16-E16</f>
        <v>-34592</v>
      </c>
      <c r="G16" s="44">
        <f>88100+1422</f>
        <v>89522</v>
      </c>
    </row>
    <row r="17" spans="1:9" ht="25.5" customHeight="1" thickBot="1" x14ac:dyDescent="0.3">
      <c r="A17" s="26"/>
      <c r="B17" s="30"/>
      <c r="C17" s="27">
        <v>43</v>
      </c>
      <c r="D17" s="28" t="s">
        <v>28</v>
      </c>
      <c r="E17" s="31">
        <v>89412677</v>
      </c>
      <c r="F17" s="31">
        <f t="shared" si="4"/>
        <v>3547358</v>
      </c>
      <c r="G17" s="44">
        <v>92960035</v>
      </c>
    </row>
    <row r="18" spans="1:9" ht="21" customHeight="1" thickBot="1" x14ac:dyDescent="0.3">
      <c r="A18" s="26"/>
      <c r="B18" s="30"/>
      <c r="C18" s="27">
        <v>52</v>
      </c>
      <c r="D18" s="28" t="s">
        <v>24</v>
      </c>
      <c r="E18" s="31">
        <f>5745+27397</f>
        <v>33142</v>
      </c>
      <c r="F18" s="31">
        <f t="shared" si="4"/>
        <v>22291</v>
      </c>
      <c r="G18" s="44">
        <f>47372+8061</f>
        <v>55433</v>
      </c>
    </row>
    <row r="19" spans="1:9" ht="21" customHeight="1" thickBot="1" x14ac:dyDescent="0.3">
      <c r="A19" s="26"/>
      <c r="B19" s="30"/>
      <c r="C19" s="27">
        <v>581</v>
      </c>
      <c r="D19" s="28" t="s">
        <v>69</v>
      </c>
      <c r="E19" s="31">
        <v>0</v>
      </c>
      <c r="F19" s="31">
        <f t="shared" si="4"/>
        <v>18054</v>
      </c>
      <c r="G19" s="44">
        <v>18054</v>
      </c>
    </row>
    <row r="20" spans="1:9" ht="15.75" thickBot="1" x14ac:dyDescent="0.3">
      <c r="A20" s="26"/>
      <c r="B20" s="30"/>
      <c r="C20" s="27">
        <v>61</v>
      </c>
      <c r="D20" s="28" t="s">
        <v>30</v>
      </c>
      <c r="E20" s="31">
        <v>10000</v>
      </c>
      <c r="F20" s="31">
        <f t="shared" si="4"/>
        <v>113000</v>
      </c>
      <c r="G20" s="44">
        <v>123000</v>
      </c>
    </row>
    <row r="21" spans="1:9" ht="18.75" customHeight="1" thickBot="1" x14ac:dyDescent="0.3">
      <c r="A21" s="18"/>
      <c r="B21" s="20">
        <v>34</v>
      </c>
      <c r="C21" s="27"/>
      <c r="D21" s="28" t="s">
        <v>42</v>
      </c>
      <c r="E21" s="32">
        <f>+E22+E23</f>
        <v>16790</v>
      </c>
      <c r="F21" s="32">
        <f>+G21-E21</f>
        <v>1891000</v>
      </c>
      <c r="G21" s="32">
        <f t="shared" ref="G21" si="5">+G22+G23</f>
        <v>1907790</v>
      </c>
    </row>
    <row r="22" spans="1:9" ht="17.25" customHeight="1" thickBot="1" x14ac:dyDescent="0.3">
      <c r="A22" s="26"/>
      <c r="B22" s="27"/>
      <c r="C22" s="27">
        <v>31</v>
      </c>
      <c r="D22" s="28" t="s">
        <v>26</v>
      </c>
      <c r="E22" s="31">
        <v>2290</v>
      </c>
      <c r="F22" s="31">
        <f>+G22-E22</f>
        <v>0</v>
      </c>
      <c r="G22" s="44">
        <v>2290</v>
      </c>
    </row>
    <row r="23" spans="1:9" ht="30" customHeight="1" thickBot="1" x14ac:dyDescent="0.3">
      <c r="A23" s="26"/>
      <c r="B23" s="27"/>
      <c r="C23" s="27">
        <v>43</v>
      </c>
      <c r="D23" s="28" t="s">
        <v>28</v>
      </c>
      <c r="E23" s="31">
        <v>14500</v>
      </c>
      <c r="F23" s="31">
        <f>+G23-E23</f>
        <v>1891000</v>
      </c>
      <c r="G23" s="44">
        <v>1905500</v>
      </c>
    </row>
    <row r="24" spans="1:9" ht="48" customHeight="1" thickBot="1" x14ac:dyDescent="0.3">
      <c r="A24" s="18"/>
      <c r="B24" s="20">
        <v>37</v>
      </c>
      <c r="C24" s="27"/>
      <c r="D24" s="28" t="s">
        <v>43</v>
      </c>
      <c r="E24" s="32">
        <f>+E26+E27+E28+E25</f>
        <v>24755</v>
      </c>
      <c r="F24" s="32">
        <f t="shared" ref="F24:G24" si="6">+F26+F27+F28+F25</f>
        <v>78899</v>
      </c>
      <c r="G24" s="32">
        <f t="shared" si="6"/>
        <v>103654</v>
      </c>
    </row>
    <row r="25" spans="1:9" ht="48" customHeight="1" thickBot="1" x14ac:dyDescent="0.3">
      <c r="A25" s="18"/>
      <c r="B25" s="20"/>
      <c r="C25" s="27">
        <v>31</v>
      </c>
      <c r="D25" s="28" t="s">
        <v>26</v>
      </c>
      <c r="E25" s="32">
        <v>100</v>
      </c>
      <c r="F25" s="31">
        <f>+G25-E25</f>
        <v>900</v>
      </c>
      <c r="G25" s="32">
        <v>1000</v>
      </c>
    </row>
    <row r="26" spans="1:9" ht="33" customHeight="1" thickBot="1" x14ac:dyDescent="0.3">
      <c r="A26" s="26"/>
      <c r="B26" s="27"/>
      <c r="C26" s="27">
        <v>43</v>
      </c>
      <c r="D26" s="28" t="s">
        <v>28</v>
      </c>
      <c r="E26" s="31">
        <v>22000</v>
      </c>
      <c r="F26" s="31">
        <f>+G26-E26</f>
        <v>78000</v>
      </c>
      <c r="G26" s="44">
        <v>100000</v>
      </c>
    </row>
    <row r="27" spans="1:9" ht="17.25" customHeight="1" thickBot="1" x14ac:dyDescent="0.3">
      <c r="A27" s="26"/>
      <c r="B27" s="27"/>
      <c r="C27" s="27">
        <v>52</v>
      </c>
      <c r="D27" s="28" t="s">
        <v>24</v>
      </c>
      <c r="E27" s="31">
        <v>2655</v>
      </c>
      <c r="F27" s="31">
        <f t="shared" ref="F27:F28" si="7">+G27-E27</f>
        <v>-1</v>
      </c>
      <c r="G27" s="44">
        <v>2654</v>
      </c>
    </row>
    <row r="28" spans="1:9" ht="15.75" thickBot="1" x14ac:dyDescent="0.3">
      <c r="A28" s="26"/>
      <c r="B28" s="27"/>
      <c r="C28" s="27">
        <v>61</v>
      </c>
      <c r="D28" s="28" t="s">
        <v>30</v>
      </c>
      <c r="E28" s="31"/>
      <c r="F28" s="31">
        <f t="shared" si="7"/>
        <v>0</v>
      </c>
      <c r="G28" s="44"/>
    </row>
    <row r="29" spans="1:9" ht="16.5" customHeight="1" thickBot="1" x14ac:dyDescent="0.3">
      <c r="A29" s="18"/>
      <c r="B29" s="20">
        <v>38</v>
      </c>
      <c r="C29" s="27"/>
      <c r="D29" s="28" t="s">
        <v>44</v>
      </c>
      <c r="E29" s="32">
        <f>+E30+E31</f>
        <v>37013</v>
      </c>
      <c r="F29" s="32">
        <f t="shared" ref="F29:F38" si="8">+G29-E29</f>
        <v>57500</v>
      </c>
      <c r="G29" s="32">
        <f t="shared" ref="G29" si="9">+G30+G31</f>
        <v>94513</v>
      </c>
    </row>
    <row r="30" spans="1:9" ht="21.75" customHeight="1" thickBot="1" x14ac:dyDescent="0.3">
      <c r="A30" s="26"/>
      <c r="B30" s="27"/>
      <c r="C30" s="27">
        <v>31</v>
      </c>
      <c r="D30" s="28" t="s">
        <v>26</v>
      </c>
      <c r="E30" s="31">
        <v>110</v>
      </c>
      <c r="F30" s="31">
        <f t="shared" si="8"/>
        <v>0</v>
      </c>
      <c r="G30" s="44">
        <v>110</v>
      </c>
    </row>
    <row r="31" spans="1:9" ht="29.25" customHeight="1" thickBot="1" x14ac:dyDescent="0.3">
      <c r="A31" s="26"/>
      <c r="B31" s="27"/>
      <c r="C31" s="27">
        <v>43</v>
      </c>
      <c r="D31" s="28" t="s">
        <v>28</v>
      </c>
      <c r="E31" s="31">
        <v>36903</v>
      </c>
      <c r="F31" s="31">
        <f t="shared" si="8"/>
        <v>57500</v>
      </c>
      <c r="G31" s="44">
        <v>94403</v>
      </c>
    </row>
    <row r="32" spans="1:9" ht="30" customHeight="1" thickBot="1" x14ac:dyDescent="0.3">
      <c r="A32" s="19">
        <v>4</v>
      </c>
      <c r="B32" s="21"/>
      <c r="C32" s="21"/>
      <c r="D32" s="22" t="s">
        <v>45</v>
      </c>
      <c r="E32" s="7">
        <f>+E33+E37+E43</f>
        <v>7814965</v>
      </c>
      <c r="F32" s="7">
        <f t="shared" si="8"/>
        <v>3263710</v>
      </c>
      <c r="G32" s="7">
        <f t="shared" ref="G32" si="10">+G33+G37+G43</f>
        <v>11078675</v>
      </c>
      <c r="I32" s="40"/>
    </row>
    <row r="33" spans="1:7" ht="46.5" customHeight="1" thickBot="1" x14ac:dyDescent="0.3">
      <c r="A33" s="18"/>
      <c r="B33" s="20">
        <v>41</v>
      </c>
      <c r="C33" s="20"/>
      <c r="D33" s="24" t="s">
        <v>46</v>
      </c>
      <c r="E33" s="32">
        <f>+E34+E35+E36</f>
        <v>33200</v>
      </c>
      <c r="F33" s="32">
        <f>+F34+F35+F36</f>
        <v>171900</v>
      </c>
      <c r="G33" s="32">
        <f>+G34+G35+G36</f>
        <v>205100</v>
      </c>
    </row>
    <row r="34" spans="1:7" ht="24.75" customHeight="1" thickBot="1" x14ac:dyDescent="0.3">
      <c r="A34" s="18"/>
      <c r="B34" s="20"/>
      <c r="C34" s="27">
        <v>11</v>
      </c>
      <c r="D34" s="28" t="s">
        <v>32</v>
      </c>
      <c r="E34" s="32">
        <v>33000</v>
      </c>
      <c r="F34" s="31">
        <f t="shared" si="8"/>
        <v>129900</v>
      </c>
      <c r="G34" s="32">
        <v>162900</v>
      </c>
    </row>
    <row r="35" spans="1:7" ht="18" customHeight="1" thickBot="1" x14ac:dyDescent="0.3">
      <c r="A35" s="26"/>
      <c r="B35" s="27"/>
      <c r="C35" s="27">
        <v>31</v>
      </c>
      <c r="D35" s="28" t="s">
        <v>26</v>
      </c>
      <c r="E35" s="31">
        <v>100</v>
      </c>
      <c r="F35" s="31">
        <f t="shared" si="8"/>
        <v>42000</v>
      </c>
      <c r="G35" s="44">
        <v>42100</v>
      </c>
    </row>
    <row r="36" spans="1:7" ht="15.75" thickBot="1" x14ac:dyDescent="0.3">
      <c r="A36" s="26"/>
      <c r="B36" s="27"/>
      <c r="C36" s="27">
        <v>61</v>
      </c>
      <c r="D36" s="28" t="s">
        <v>30</v>
      </c>
      <c r="E36" s="31">
        <v>100</v>
      </c>
      <c r="F36" s="31">
        <f t="shared" si="8"/>
        <v>0</v>
      </c>
      <c r="G36" s="44">
        <v>100</v>
      </c>
    </row>
    <row r="37" spans="1:7" ht="37.5" customHeight="1" thickBot="1" x14ac:dyDescent="0.3">
      <c r="A37" s="18"/>
      <c r="B37" s="20">
        <v>42</v>
      </c>
      <c r="C37" s="27"/>
      <c r="D37" s="28" t="s">
        <v>47</v>
      </c>
      <c r="E37" s="32">
        <f>+E38+E39+E40+E41+E42</f>
        <v>5797970</v>
      </c>
      <c r="F37" s="32">
        <f t="shared" si="8"/>
        <v>217950</v>
      </c>
      <c r="G37" s="32">
        <f t="shared" ref="G37" si="11">+G38+G39+G40+G41+G42</f>
        <v>6015920</v>
      </c>
    </row>
    <row r="38" spans="1:7" ht="18.75" customHeight="1" thickBot="1" x14ac:dyDescent="0.3">
      <c r="A38" s="26"/>
      <c r="B38" s="27"/>
      <c r="C38" s="27">
        <v>11</v>
      </c>
      <c r="D38" s="28" t="s">
        <v>32</v>
      </c>
      <c r="E38" s="31">
        <v>4331252</v>
      </c>
      <c r="F38" s="31">
        <f t="shared" si="8"/>
        <v>-900000</v>
      </c>
      <c r="G38" s="44">
        <v>3431252</v>
      </c>
    </row>
    <row r="39" spans="1:7" ht="18" customHeight="1" thickBot="1" x14ac:dyDescent="0.3">
      <c r="A39" s="26"/>
      <c r="B39" s="27"/>
      <c r="C39" s="27">
        <v>31</v>
      </c>
      <c r="D39" s="28" t="s">
        <v>26</v>
      </c>
      <c r="E39" s="31">
        <f>1214583+33670</f>
        <v>1248253</v>
      </c>
      <c r="F39" s="31">
        <f t="shared" ref="F39:F42" si="12">+G39-E39</f>
        <v>472213</v>
      </c>
      <c r="G39" s="44">
        <f>1686780+33686</f>
        <v>1720466</v>
      </c>
    </row>
    <row r="40" spans="1:7" ht="17.25" customHeight="1" thickBot="1" x14ac:dyDescent="0.3">
      <c r="A40" s="26"/>
      <c r="B40" s="27"/>
      <c r="C40" s="27">
        <v>52</v>
      </c>
      <c r="D40" s="28" t="s">
        <v>24</v>
      </c>
      <c r="E40" s="31">
        <f>5000+190797</f>
        <v>195797</v>
      </c>
      <c r="F40" s="31">
        <f t="shared" si="12"/>
        <v>305100</v>
      </c>
      <c r="G40" s="44">
        <f>310014+190883</f>
        <v>500897</v>
      </c>
    </row>
    <row r="41" spans="1:7" ht="15.75" thickBot="1" x14ac:dyDescent="0.3">
      <c r="A41" s="26"/>
      <c r="B41" s="27"/>
      <c r="C41" s="27">
        <v>61</v>
      </c>
      <c r="D41" s="28" t="s">
        <v>30</v>
      </c>
      <c r="E41" s="29">
        <v>21900</v>
      </c>
      <c r="F41" s="31">
        <f t="shared" si="12"/>
        <v>310607</v>
      </c>
      <c r="G41" s="44">
        <v>332507</v>
      </c>
    </row>
    <row r="42" spans="1:7" ht="49.5" customHeight="1" thickBot="1" x14ac:dyDescent="0.3">
      <c r="A42" s="33"/>
      <c r="B42" s="27"/>
      <c r="C42" s="27">
        <v>71</v>
      </c>
      <c r="D42" s="28" t="s">
        <v>36</v>
      </c>
      <c r="E42" s="29">
        <v>768</v>
      </c>
      <c r="F42" s="31">
        <f t="shared" si="12"/>
        <v>30030</v>
      </c>
      <c r="G42" s="44">
        <v>30798</v>
      </c>
    </row>
    <row r="43" spans="1:7" ht="30" customHeight="1" thickBot="1" x14ac:dyDescent="0.3">
      <c r="A43" s="34"/>
      <c r="B43" s="20">
        <v>45</v>
      </c>
      <c r="C43" s="27"/>
      <c r="D43" s="28" t="s">
        <v>48</v>
      </c>
      <c r="E43" s="25">
        <f>+E44+E45+E46+E47+E48+E49</f>
        <v>1983795</v>
      </c>
      <c r="F43" s="25">
        <f t="shared" ref="F43:G43" si="13">+F44+F45+F46+F47+F48+F49</f>
        <v>2873860</v>
      </c>
      <c r="G43" s="25">
        <f t="shared" si="13"/>
        <v>4857655</v>
      </c>
    </row>
    <row r="44" spans="1:7" ht="30" customHeight="1" thickBot="1" x14ac:dyDescent="0.3">
      <c r="A44" s="34"/>
      <c r="B44" s="20"/>
      <c r="C44" s="27">
        <v>11</v>
      </c>
      <c r="D44" s="28" t="s">
        <v>32</v>
      </c>
      <c r="E44" s="25">
        <v>1454543</v>
      </c>
      <c r="F44" s="29">
        <f>+G44-E44</f>
        <v>49861</v>
      </c>
      <c r="G44" s="25">
        <v>1504404</v>
      </c>
    </row>
    <row r="45" spans="1:7" ht="13.5" customHeight="1" thickBot="1" x14ac:dyDescent="0.3">
      <c r="A45" s="33"/>
      <c r="B45" s="27"/>
      <c r="C45" s="27">
        <v>31</v>
      </c>
      <c r="D45" s="28" t="s">
        <v>26</v>
      </c>
      <c r="E45" s="29">
        <v>257000</v>
      </c>
      <c r="F45" s="29">
        <f t="shared" ref="F45:F49" si="14">+G45-E45</f>
        <v>643000</v>
      </c>
      <c r="G45" s="44">
        <v>900000</v>
      </c>
    </row>
    <row r="46" spans="1:7" ht="16.5" customHeight="1" thickBot="1" x14ac:dyDescent="0.3">
      <c r="A46" s="33"/>
      <c r="B46" s="27"/>
      <c r="C46" s="27">
        <v>52</v>
      </c>
      <c r="D46" s="28" t="s">
        <v>24</v>
      </c>
      <c r="E46" s="29">
        <v>7000</v>
      </c>
      <c r="F46" s="29">
        <f>+G46-E46</f>
        <v>1456790</v>
      </c>
      <c r="G46" s="44">
        <v>1463790</v>
      </c>
    </row>
    <row r="47" spans="1:7" ht="29.25" customHeight="1" thickBot="1" x14ac:dyDescent="0.3">
      <c r="A47" s="33"/>
      <c r="B47" s="27"/>
      <c r="C47" s="27">
        <v>581</v>
      </c>
      <c r="D47" s="28" t="s">
        <v>69</v>
      </c>
      <c r="E47" s="29">
        <v>263252</v>
      </c>
      <c r="F47" s="29">
        <f t="shared" si="14"/>
        <v>270709</v>
      </c>
      <c r="G47" s="44">
        <f>263252+270709</f>
        <v>533961</v>
      </c>
    </row>
    <row r="48" spans="1:7" ht="15.75" thickBot="1" x14ac:dyDescent="0.3">
      <c r="A48" s="33"/>
      <c r="B48" s="27"/>
      <c r="C48" s="27">
        <v>61</v>
      </c>
      <c r="D48" s="28" t="s">
        <v>30</v>
      </c>
      <c r="E48" s="29">
        <v>2000</v>
      </c>
      <c r="F48" s="29">
        <f t="shared" si="14"/>
        <v>423500</v>
      </c>
      <c r="G48" s="44">
        <v>425500</v>
      </c>
    </row>
    <row r="49" spans="1:9" ht="43.5" customHeight="1" thickBot="1" x14ac:dyDescent="0.3">
      <c r="A49" s="33"/>
      <c r="B49" s="27"/>
      <c r="C49" s="27">
        <v>71</v>
      </c>
      <c r="D49" s="28" t="s">
        <v>36</v>
      </c>
      <c r="E49" s="29">
        <v>0</v>
      </c>
      <c r="F49" s="29">
        <f t="shared" si="14"/>
        <v>30000</v>
      </c>
      <c r="G49" s="44">
        <v>30000</v>
      </c>
    </row>
    <row r="51" spans="1:9" x14ac:dyDescent="0.25">
      <c r="G51" s="40"/>
    </row>
    <row r="53" spans="1:9" x14ac:dyDescent="0.25">
      <c r="E53" s="40"/>
      <c r="F53" s="40"/>
      <c r="G53" s="40"/>
      <c r="H53" s="40"/>
      <c r="I53" s="40"/>
    </row>
    <row r="55" spans="1:9" x14ac:dyDescent="0.25">
      <c r="E55" s="40"/>
    </row>
    <row r="56" spans="1:9" x14ac:dyDescent="0.25">
      <c r="E56" s="40"/>
    </row>
    <row r="57" spans="1:9" x14ac:dyDescent="0.25">
      <c r="E57" s="40"/>
    </row>
    <row r="58" spans="1:9" x14ac:dyDescent="0.25">
      <c r="E58" s="40"/>
    </row>
    <row r="59" spans="1:9" x14ac:dyDescent="0.25">
      <c r="D59" s="45"/>
      <c r="E59" s="46"/>
      <c r="F59" s="45"/>
      <c r="G59" s="45"/>
    </row>
    <row r="60" spans="1:9" x14ac:dyDescent="0.25">
      <c r="D60" s="45"/>
      <c r="E60" s="45"/>
      <c r="F60" s="45"/>
      <c r="G60" s="45"/>
    </row>
    <row r="61" spans="1:9" x14ac:dyDescent="0.25">
      <c r="D61" s="45"/>
      <c r="E61" s="46"/>
      <c r="F61" s="46"/>
      <c r="G61" s="46"/>
    </row>
    <row r="62" spans="1:9" x14ac:dyDescent="0.25">
      <c r="E62" s="40"/>
      <c r="F62" s="40"/>
      <c r="G62" s="40"/>
    </row>
    <row r="63" spans="1:9" x14ac:dyDescent="0.25">
      <c r="E63" s="40"/>
      <c r="F63" s="40"/>
      <c r="G63" s="40"/>
    </row>
    <row r="65" spans="5:7" x14ac:dyDescent="0.25">
      <c r="E65" s="40"/>
      <c r="F65" s="40"/>
      <c r="G65" s="40"/>
    </row>
    <row r="66" spans="5:7" x14ac:dyDescent="0.25">
      <c r="E66" s="40"/>
      <c r="F66" s="40"/>
      <c r="G66" s="40"/>
    </row>
    <row r="67" spans="5:7" x14ac:dyDescent="0.25">
      <c r="E67" s="40"/>
      <c r="F67" s="40"/>
      <c r="G67" s="40"/>
    </row>
    <row r="68" spans="5:7" x14ac:dyDescent="0.25">
      <c r="E68" s="40"/>
      <c r="F68" s="40"/>
      <c r="G68" s="40"/>
    </row>
    <row r="69" spans="5:7" x14ac:dyDescent="0.25">
      <c r="E69" s="40"/>
      <c r="F69" s="40"/>
      <c r="G69" s="40"/>
    </row>
    <row r="70" spans="5:7" x14ac:dyDescent="0.25">
      <c r="E70" s="40"/>
      <c r="F70" s="40"/>
      <c r="G70" s="40"/>
    </row>
    <row r="71" spans="5:7" x14ac:dyDescent="0.25">
      <c r="E71" s="40"/>
      <c r="F71" s="40"/>
      <c r="G71" s="40"/>
    </row>
    <row r="72" spans="5:7" x14ac:dyDescent="0.25">
      <c r="E72" s="40"/>
      <c r="F72" s="40"/>
      <c r="G72" s="40"/>
    </row>
    <row r="73" spans="5:7" x14ac:dyDescent="0.25">
      <c r="E73" s="40"/>
      <c r="F73" s="40"/>
      <c r="G73" s="40"/>
    </row>
    <row r="74" spans="5:7" x14ac:dyDescent="0.25">
      <c r="G74" s="40"/>
    </row>
  </sheetData>
  <mergeCells count="1">
    <mergeCell ref="A3:G3"/>
  </mergeCells>
  <pageMargins left="0.31496062992125984" right="0.31496062992125984" top="0.15748031496062992" bottom="0.15748031496062992" header="0.11811023622047245" footer="0.11811023622047245"/>
  <pageSetup paperSize="9" orientation="portrait" horizontalDpi="300" verticalDpi="300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D224-6557-4F2E-A796-9A54B8D0B6E5}">
  <dimension ref="A2:H36"/>
  <sheetViews>
    <sheetView workbookViewId="0">
      <selection activeCell="F15" sqref="F15"/>
    </sheetView>
  </sheetViews>
  <sheetFormatPr defaultRowHeight="15" x14ac:dyDescent="0.25"/>
  <cols>
    <col min="1" max="1" width="33.5703125" customWidth="1"/>
    <col min="2" max="4" width="16.140625" customWidth="1"/>
    <col min="7" max="7" width="9.85546875" bestFit="1" customWidth="1"/>
  </cols>
  <sheetData>
    <row r="2" spans="1:8" x14ac:dyDescent="0.25">
      <c r="B2" s="42"/>
      <c r="C2" s="42"/>
      <c r="D2" s="42"/>
    </row>
    <row r="3" spans="1:8" ht="31.5" customHeight="1" x14ac:dyDescent="0.25">
      <c r="A3" s="59" t="s">
        <v>49</v>
      </c>
      <c r="B3" s="59"/>
      <c r="C3" s="59"/>
      <c r="D3" s="59"/>
    </row>
    <row r="4" spans="1:8" ht="15.75" thickBot="1" x14ac:dyDescent="0.3">
      <c r="A4" s="1"/>
      <c r="E4" s="40"/>
      <c r="F4" s="40"/>
      <c r="G4" s="40"/>
      <c r="H4" s="40"/>
    </row>
    <row r="5" spans="1:8" ht="44.25" customHeight="1" thickBot="1" x14ac:dyDescent="0.3">
      <c r="A5" s="39" t="s">
        <v>50</v>
      </c>
      <c r="B5" s="39" t="s">
        <v>71</v>
      </c>
      <c r="C5" s="39" t="s">
        <v>67</v>
      </c>
      <c r="D5" s="39" t="s">
        <v>72</v>
      </c>
    </row>
    <row r="6" spans="1:8" ht="15.75" customHeight="1" thickBot="1" x14ac:dyDescent="0.3">
      <c r="A6" s="49">
        <v>1</v>
      </c>
      <c r="B6" s="50">
        <v>2</v>
      </c>
      <c r="C6" s="50">
        <v>3</v>
      </c>
      <c r="D6" s="50">
        <v>4</v>
      </c>
    </row>
    <row r="7" spans="1:8" ht="15.75" thickBot="1" x14ac:dyDescent="0.3">
      <c r="A7" s="35" t="s">
        <v>51</v>
      </c>
      <c r="B7" s="23">
        <f>+B8+B10+B12+B14+B17+B19</f>
        <v>229200856</v>
      </c>
      <c r="C7" s="23">
        <f>+C8+C10+C12+C14+C17+C19</f>
        <v>12145100</v>
      </c>
      <c r="D7" s="23">
        <f>+D8+D10+D12+D14+D17+D19</f>
        <v>241345956</v>
      </c>
    </row>
    <row r="8" spans="1:8" ht="21.75" customHeight="1" thickBot="1" x14ac:dyDescent="0.3">
      <c r="A8" s="35" t="s">
        <v>52</v>
      </c>
      <c r="B8" s="25">
        <f>+B9</f>
        <v>11213318</v>
      </c>
      <c r="C8" s="25">
        <f t="shared" ref="C8:D8" si="0">+C9</f>
        <v>-620239</v>
      </c>
      <c r="D8" s="25">
        <f t="shared" si="0"/>
        <v>10593079</v>
      </c>
    </row>
    <row r="9" spans="1:8" ht="21" customHeight="1" thickBot="1" x14ac:dyDescent="0.3">
      <c r="A9" s="36" t="s">
        <v>53</v>
      </c>
      <c r="B9" s="25">
        <v>11213318</v>
      </c>
      <c r="C9" s="25">
        <f>+D9-B9</f>
        <v>-620239</v>
      </c>
      <c r="D9" s="25">
        <v>10593079</v>
      </c>
    </row>
    <row r="10" spans="1:8" ht="24" customHeight="1" thickBot="1" x14ac:dyDescent="0.3">
      <c r="A10" s="35" t="s">
        <v>54</v>
      </c>
      <c r="B10" s="25">
        <f>+B11</f>
        <v>2138001</v>
      </c>
      <c r="C10" s="25">
        <f t="shared" ref="C10:D10" si="1">+C11</f>
        <v>1161521</v>
      </c>
      <c r="D10" s="25">
        <f t="shared" si="1"/>
        <v>3299522</v>
      </c>
    </row>
    <row r="11" spans="1:8" ht="21.75" customHeight="1" thickBot="1" x14ac:dyDescent="0.3">
      <c r="A11" s="36" t="s">
        <v>55</v>
      </c>
      <c r="B11" s="25">
        <v>2138001</v>
      </c>
      <c r="C11" s="25">
        <f>+D11-B11</f>
        <v>1161521</v>
      </c>
      <c r="D11" s="25">
        <v>3299522</v>
      </c>
    </row>
    <row r="12" spans="1:8" ht="27" customHeight="1" thickBot="1" x14ac:dyDescent="0.3">
      <c r="A12" s="35" t="s">
        <v>56</v>
      </c>
      <c r="B12" s="25">
        <f>+B13</f>
        <v>215232681</v>
      </c>
      <c r="C12" s="25">
        <f t="shared" ref="C12:D12" si="2">+C13</f>
        <v>8396496</v>
      </c>
      <c r="D12" s="25">
        <f t="shared" si="2"/>
        <v>223629177</v>
      </c>
    </row>
    <row r="13" spans="1:8" ht="33.75" customHeight="1" thickBot="1" x14ac:dyDescent="0.3">
      <c r="A13" s="36" t="s">
        <v>57</v>
      </c>
      <c r="B13" s="25">
        <v>215232681</v>
      </c>
      <c r="C13" s="25">
        <f>+D13-B13</f>
        <v>8396496</v>
      </c>
      <c r="D13" s="25">
        <v>223629177</v>
      </c>
    </row>
    <row r="14" spans="1:8" ht="15.75" thickBot="1" x14ac:dyDescent="0.3">
      <c r="A14" s="35" t="s">
        <v>58</v>
      </c>
      <c r="B14" s="25">
        <f>+B15+B16</f>
        <v>582088</v>
      </c>
      <c r="C14" s="25">
        <f t="shared" ref="C14:D14" si="3">+C15+C16</f>
        <v>2300185</v>
      </c>
      <c r="D14" s="25">
        <f t="shared" si="3"/>
        <v>2882273</v>
      </c>
    </row>
    <row r="15" spans="1:8" ht="21.75" customHeight="1" thickBot="1" x14ac:dyDescent="0.3">
      <c r="A15" s="36" t="s">
        <v>59</v>
      </c>
      <c r="B15" s="25">
        <v>318836</v>
      </c>
      <c r="C15" s="25">
        <f>+D15-B15</f>
        <v>1873677</v>
      </c>
      <c r="D15" s="25">
        <v>2192513</v>
      </c>
    </row>
    <row r="16" spans="1:8" ht="32.25" customHeight="1" thickBot="1" x14ac:dyDescent="0.3">
      <c r="A16" s="36" t="s">
        <v>70</v>
      </c>
      <c r="B16" s="25">
        <v>263252</v>
      </c>
      <c r="C16" s="25">
        <f>+D16-B16</f>
        <v>426508</v>
      </c>
      <c r="D16" s="25">
        <v>689760</v>
      </c>
    </row>
    <row r="17" spans="1:4" ht="24" customHeight="1" thickBot="1" x14ac:dyDescent="0.3">
      <c r="A17" s="35" t="s">
        <v>60</v>
      </c>
      <c r="B17" s="25">
        <f>+B18</f>
        <v>34000</v>
      </c>
      <c r="C17" s="25">
        <f t="shared" ref="C17:D17" si="4">+C18</f>
        <v>847107</v>
      </c>
      <c r="D17" s="25">
        <f t="shared" si="4"/>
        <v>881107</v>
      </c>
    </row>
    <row r="18" spans="1:4" ht="21" customHeight="1" thickBot="1" x14ac:dyDescent="0.3">
      <c r="A18" s="36" t="s">
        <v>61</v>
      </c>
      <c r="B18" s="25">
        <v>34000</v>
      </c>
      <c r="C18" s="25">
        <f>+D18-B18</f>
        <v>847107</v>
      </c>
      <c r="D18" s="25">
        <v>881107</v>
      </c>
    </row>
    <row r="19" spans="1:4" ht="58.5" customHeight="1" thickBot="1" x14ac:dyDescent="0.3">
      <c r="A19" s="35" t="s">
        <v>62</v>
      </c>
      <c r="B19" s="25">
        <f>+B20</f>
        <v>768</v>
      </c>
      <c r="C19" s="25">
        <f t="shared" ref="C19:D19" si="5">+C20</f>
        <v>60030</v>
      </c>
      <c r="D19" s="25">
        <f t="shared" si="5"/>
        <v>60798</v>
      </c>
    </row>
    <row r="20" spans="1:4" ht="50.25" customHeight="1" thickBot="1" x14ac:dyDescent="0.3">
      <c r="A20" s="36" t="s">
        <v>63</v>
      </c>
      <c r="B20" s="25">
        <v>768</v>
      </c>
      <c r="C20" s="25">
        <f>+D20-B20</f>
        <v>60030</v>
      </c>
      <c r="D20" s="25">
        <v>60798</v>
      </c>
    </row>
    <row r="21" spans="1:4" x14ac:dyDescent="0.25">
      <c r="D21" s="40"/>
    </row>
    <row r="23" spans="1:4" x14ac:dyDescent="0.25">
      <c r="B23" s="40"/>
      <c r="C23" s="40"/>
      <c r="D23" s="40"/>
    </row>
    <row r="24" spans="1:4" x14ac:dyDescent="0.25">
      <c r="B24" s="40"/>
      <c r="C24" s="40"/>
      <c r="D24" s="40"/>
    </row>
    <row r="25" spans="1:4" x14ac:dyDescent="0.25">
      <c r="B25" s="40"/>
      <c r="C25" s="40"/>
    </row>
    <row r="26" spans="1:4" x14ac:dyDescent="0.25">
      <c r="B26" s="40"/>
      <c r="C26" s="40"/>
    </row>
    <row r="27" spans="1:4" x14ac:dyDescent="0.25">
      <c r="A27" s="45"/>
      <c r="B27" s="46"/>
      <c r="C27" s="40"/>
      <c r="D27" s="40"/>
    </row>
    <row r="31" spans="1:4" x14ac:dyDescent="0.25">
      <c r="A31" s="45"/>
      <c r="B31" s="46"/>
      <c r="C31" s="46"/>
      <c r="D31" s="46"/>
    </row>
    <row r="32" spans="1:4" x14ac:dyDescent="0.25">
      <c r="B32" s="40"/>
      <c r="C32" s="40"/>
      <c r="D32" s="40"/>
    </row>
    <row r="33" spans="2:4" x14ac:dyDescent="0.25">
      <c r="B33" s="40"/>
      <c r="C33" s="40"/>
      <c r="D33" s="40"/>
    </row>
    <row r="34" spans="2:4" x14ac:dyDescent="0.25">
      <c r="B34" s="40"/>
      <c r="C34" s="40"/>
      <c r="D34" s="40"/>
    </row>
    <row r="35" spans="2:4" x14ac:dyDescent="0.25">
      <c r="B35" s="40"/>
      <c r="C35" s="40"/>
      <c r="D35" s="40"/>
    </row>
    <row r="36" spans="2:4" x14ac:dyDescent="0.25">
      <c r="B36" s="40"/>
      <c r="C36" s="40"/>
      <c r="D36" s="40"/>
    </row>
  </sheetData>
  <mergeCells count="1">
    <mergeCell ref="A3:D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B244-9AEE-491D-BFDB-04A617EFBC2D}">
  <dimension ref="A3:D23"/>
  <sheetViews>
    <sheetView workbookViewId="0">
      <selection activeCell="C17" sqref="C17"/>
    </sheetView>
  </sheetViews>
  <sheetFormatPr defaultRowHeight="15" x14ac:dyDescent="0.25"/>
  <cols>
    <col min="1" max="1" width="27" customWidth="1"/>
    <col min="2" max="2" width="16.5703125" customWidth="1"/>
    <col min="3" max="3" width="14.85546875" customWidth="1"/>
    <col min="4" max="4" width="20.85546875" customWidth="1"/>
  </cols>
  <sheetData>
    <row r="3" spans="1:4" ht="31.5" customHeight="1" x14ac:dyDescent="0.25">
      <c r="A3" s="59" t="s">
        <v>64</v>
      </c>
      <c r="B3" s="59"/>
      <c r="C3" s="59"/>
      <c r="D3" s="59"/>
    </row>
    <row r="4" spans="1:4" ht="15.75" thickBot="1" x14ac:dyDescent="0.3">
      <c r="A4" s="1"/>
      <c r="B4" s="1"/>
      <c r="C4" s="1"/>
      <c r="D4" s="1"/>
    </row>
    <row r="5" spans="1:4" ht="44.25" customHeight="1" thickBot="1" x14ac:dyDescent="0.3">
      <c r="A5" s="38" t="s">
        <v>50</v>
      </c>
      <c r="B5" s="39" t="s">
        <v>71</v>
      </c>
      <c r="C5" s="39" t="s">
        <v>67</v>
      </c>
      <c r="D5" s="39" t="s">
        <v>72</v>
      </c>
    </row>
    <row r="6" spans="1:4" ht="15" customHeight="1" thickBot="1" x14ac:dyDescent="0.3">
      <c r="A6" s="49">
        <v>1</v>
      </c>
      <c r="B6" s="50">
        <v>2</v>
      </c>
      <c r="C6" s="50">
        <v>3</v>
      </c>
      <c r="D6" s="50">
        <v>4</v>
      </c>
    </row>
    <row r="7" spans="1:4" ht="24" customHeight="1" thickBot="1" x14ac:dyDescent="0.3">
      <c r="A7" s="35" t="s">
        <v>51</v>
      </c>
      <c r="B7" s="23">
        <f t="shared" ref="B7:D8" si="0">+B8</f>
        <v>229200856</v>
      </c>
      <c r="C7" s="23">
        <f t="shared" si="0"/>
        <v>12145100</v>
      </c>
      <c r="D7" s="23">
        <f t="shared" si="0"/>
        <v>241345956</v>
      </c>
    </row>
    <row r="8" spans="1:4" ht="27" customHeight="1" thickBot="1" x14ac:dyDescent="0.3">
      <c r="A8" s="35" t="s">
        <v>65</v>
      </c>
      <c r="B8" s="25">
        <f t="shared" si="0"/>
        <v>229200856</v>
      </c>
      <c r="C8" s="25">
        <f t="shared" si="0"/>
        <v>12145100</v>
      </c>
      <c r="D8" s="25">
        <f t="shared" si="0"/>
        <v>241345956</v>
      </c>
    </row>
    <row r="9" spans="1:4" ht="27" customHeight="1" thickBot="1" x14ac:dyDescent="0.3">
      <c r="A9" s="37" t="s">
        <v>66</v>
      </c>
      <c r="B9" s="25">
        <v>229200856</v>
      </c>
      <c r="C9" s="25">
        <f>+D9-B9</f>
        <v>12145100</v>
      </c>
      <c r="D9" s="25">
        <v>241345956</v>
      </c>
    </row>
    <row r="10" spans="1:4" x14ac:dyDescent="0.25">
      <c r="D10" s="40"/>
    </row>
    <row r="12" spans="1:4" x14ac:dyDescent="0.25">
      <c r="B12" s="40"/>
      <c r="C12" s="40"/>
      <c r="D12" s="40"/>
    </row>
    <row r="13" spans="1:4" x14ac:dyDescent="0.25">
      <c r="B13" s="40"/>
      <c r="C13" s="40"/>
      <c r="D13" s="40"/>
    </row>
    <row r="14" spans="1:4" x14ac:dyDescent="0.25">
      <c r="B14" s="40"/>
      <c r="C14" s="40"/>
      <c r="D14" s="40"/>
    </row>
    <row r="15" spans="1:4" x14ac:dyDescent="0.25">
      <c r="B15" s="40"/>
      <c r="C15" s="40"/>
      <c r="D15" s="40"/>
    </row>
    <row r="16" spans="1:4" x14ac:dyDescent="0.25">
      <c r="A16" s="45"/>
      <c r="B16" s="46"/>
      <c r="C16" s="46"/>
      <c r="D16" s="46"/>
    </row>
    <row r="17" spans="1:4" x14ac:dyDescent="0.25">
      <c r="B17" s="40"/>
      <c r="C17" s="40"/>
      <c r="D17" s="40"/>
    </row>
    <row r="18" spans="1:4" x14ac:dyDescent="0.25">
      <c r="B18" s="40"/>
      <c r="C18" s="40"/>
      <c r="D18" s="40"/>
    </row>
    <row r="19" spans="1:4" x14ac:dyDescent="0.25">
      <c r="A19" s="45"/>
      <c r="B19" s="47"/>
      <c r="C19" s="47"/>
      <c r="D19" s="47"/>
    </row>
    <row r="22" spans="1:4" x14ac:dyDescent="0.25">
      <c r="B22" s="40"/>
      <c r="C22" s="40"/>
      <c r="D22" s="40"/>
    </row>
    <row r="23" spans="1:4" x14ac:dyDescent="0.25">
      <c r="B23" s="40"/>
      <c r="C23" s="40"/>
      <c r="D23" s="40"/>
    </row>
  </sheetData>
  <mergeCells count="1">
    <mergeCell ref="A3:D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I Opći dio-</vt:lpstr>
      <vt:lpstr>A1 - Prihodi </vt:lpstr>
      <vt:lpstr>A2 - Rashodi</vt:lpstr>
      <vt:lpstr>A3 - Rashodi - izvori</vt:lpstr>
      <vt:lpstr>A4- Rashodi - funkcijska</vt:lpstr>
      <vt:lpstr>'A2 - Rashodi'!Ispis_naslova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Čačija Dubravka</dc:creator>
  <cp:lastModifiedBy>Čačija Dubravka</cp:lastModifiedBy>
  <cp:lastPrinted>2024-09-17T12:38:36Z</cp:lastPrinted>
  <dcterms:created xsi:type="dcterms:W3CDTF">2022-12-08T09:05:17Z</dcterms:created>
  <dcterms:modified xsi:type="dcterms:W3CDTF">2025-11-21T11:27:45Z</dcterms:modified>
</cp:coreProperties>
</file>