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pla_martina\Desktop\Martina\financijski izvještaji\2025 godišnji\izvještaj\"/>
    </mc:Choice>
  </mc:AlternateContent>
  <xr:revisionPtr revIDLastSave="0" documentId="13_ncr:1_{56523685-1C17-4D6D-9E75-CFAAD7800895}" xr6:coauthVersionLast="36" xr6:coauthVersionMax="36" xr10:uidLastSave="{00000000-0000-0000-0000-000000000000}"/>
  <bookViews>
    <workbookView xWindow="0" yWindow="0" windowWidth="28800" windowHeight="10725" tabRatio="583"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D380" i="5" l="1"/>
  <c r="D199" i="5"/>
  <c r="D68" i="5"/>
  <c r="E380" i="5"/>
  <c r="E298" i="5"/>
  <c r="E199" i="5"/>
  <c r="E196" i="5"/>
  <c r="E179" i="5"/>
  <c r="E162" i="5"/>
  <c r="E87" i="5"/>
  <c r="E85" i="5"/>
  <c r="E68" i="5"/>
  <c r="E18" i="5"/>
  <c r="E10" i="5"/>
  <c r="L1478" i="9" l="1"/>
  <c r="J1478" i="9"/>
  <c r="F348" i="9"/>
  <c r="F347" i="9"/>
  <c r="F346" i="9"/>
  <c r="F345" i="9"/>
  <c r="F344" i="9"/>
  <c r="F343" i="9"/>
  <c r="F342" i="9"/>
  <c r="M341" i="9"/>
  <c r="L341" i="9"/>
  <c r="E341" i="9"/>
  <c r="H340" i="9"/>
  <c r="G340" i="9"/>
  <c r="F340" i="9"/>
  <c r="F339" i="9"/>
  <c r="F338" i="9"/>
  <c r="F337" i="9"/>
  <c r="F336" i="9"/>
  <c r="H335" i="9"/>
  <c r="E335" i="9" s="1"/>
  <c r="B335" i="9" s="1"/>
  <c r="G335" i="9"/>
  <c r="F335" i="9"/>
  <c r="F334" i="9"/>
  <c r="H333" i="9"/>
  <c r="G333" i="9"/>
  <c r="F333" i="9"/>
  <c r="H332" i="9"/>
  <c r="E332" i="9" s="1"/>
  <c r="B332" i="9" s="1"/>
  <c r="G332" i="9"/>
  <c r="F332" i="9"/>
  <c r="H331" i="9"/>
  <c r="G331" i="9"/>
  <c r="F331" i="9"/>
  <c r="E331" i="9"/>
  <c r="B331" i="9" s="1"/>
  <c r="H330" i="9"/>
  <c r="G330" i="9"/>
  <c r="E330" i="9" s="1"/>
  <c r="B330" i="9" s="1"/>
  <c r="F330" i="9"/>
  <c r="H329" i="9"/>
  <c r="G329" i="9"/>
  <c r="E329" i="9" s="1"/>
  <c r="F329" i="9"/>
  <c r="H328" i="9"/>
  <c r="G328" i="9"/>
  <c r="E328" i="9" s="1"/>
  <c r="B328" i="9" s="1"/>
  <c r="F328" i="9"/>
  <c r="H327" i="9"/>
  <c r="G327" i="9"/>
  <c r="F327" i="9"/>
  <c r="H326" i="9"/>
  <c r="G326" i="9"/>
  <c r="E326" i="9" s="1"/>
  <c r="B326" i="9" s="1"/>
  <c r="F326" i="9"/>
  <c r="H325" i="9"/>
  <c r="G325" i="9"/>
  <c r="F325" i="9"/>
  <c r="H324" i="9"/>
  <c r="E324" i="9" s="1"/>
  <c r="B324" i="9" s="1"/>
  <c r="G324" i="9"/>
  <c r="F324" i="9"/>
  <c r="H323" i="9"/>
  <c r="G323" i="9"/>
  <c r="F323" i="9"/>
  <c r="E323" i="9"/>
  <c r="B323" i="9" s="1"/>
  <c r="H322" i="9"/>
  <c r="G322" i="9"/>
  <c r="F322" i="9"/>
  <c r="H321" i="9"/>
  <c r="G321" i="9"/>
  <c r="E321" i="9" s="1"/>
  <c r="F321" i="9"/>
  <c r="H320" i="9"/>
  <c r="G320" i="9"/>
  <c r="E320" i="9" s="1"/>
  <c r="B320" i="9" s="1"/>
  <c r="F320" i="9"/>
  <c r="H319" i="9"/>
  <c r="E319" i="9" s="1"/>
  <c r="B319" i="9" s="1"/>
  <c r="G319" i="9"/>
  <c r="F319" i="9"/>
  <c r="H318" i="9"/>
  <c r="G318" i="9"/>
  <c r="F318" i="9"/>
  <c r="H317" i="9"/>
  <c r="G317" i="9"/>
  <c r="F317" i="9"/>
  <c r="F316" i="9"/>
  <c r="F315" i="9"/>
  <c r="F314" i="9"/>
  <c r="H313" i="9"/>
  <c r="G313" i="9"/>
  <c r="F313" i="9"/>
  <c r="H312" i="9"/>
  <c r="E312" i="9" s="1"/>
  <c r="B312" i="9" s="1"/>
  <c r="G312" i="9"/>
  <c r="F312" i="9"/>
  <c r="H311" i="9"/>
  <c r="G311" i="9"/>
  <c r="F311" i="9"/>
  <c r="F310" i="9"/>
  <c r="F309" i="9"/>
  <c r="F308" i="9"/>
  <c r="H307" i="9"/>
  <c r="G307" i="9"/>
  <c r="F307" i="9"/>
  <c r="F306" i="9"/>
  <c r="H305" i="9"/>
  <c r="E305" i="9" s="1"/>
  <c r="B305" i="9" s="1"/>
  <c r="G305" i="9"/>
  <c r="F305" i="9"/>
  <c r="H304" i="9"/>
  <c r="G304" i="9"/>
  <c r="F304" i="9"/>
  <c r="H303" i="9"/>
  <c r="G303" i="9"/>
  <c r="F303" i="9"/>
  <c r="F302" i="9"/>
  <c r="F298" i="9" s="1"/>
  <c r="F301" i="9"/>
  <c r="F300" i="9"/>
  <c r="F299" i="9"/>
  <c r="F297" i="9"/>
  <c r="L296" i="9"/>
  <c r="F296" i="9" s="1"/>
  <c r="H296" i="9"/>
  <c r="F295" i="9"/>
  <c r="I294" i="9"/>
  <c r="E294" i="9" s="1"/>
  <c r="B294" i="9" s="1"/>
  <c r="H294" i="9"/>
  <c r="F294" i="9"/>
  <c r="E293" i="9"/>
  <c r="M292" i="9"/>
  <c r="F292" i="9" s="1"/>
  <c r="B292" i="9" s="1"/>
  <c r="L292" i="9"/>
  <c r="E292" i="9"/>
  <c r="M291" i="9"/>
  <c r="L291" i="9"/>
  <c r="F291" i="9" s="1"/>
  <c r="E291" i="9"/>
  <c r="B291" i="9"/>
  <c r="M290" i="9"/>
  <c r="L290" i="9"/>
  <c r="F290" i="9"/>
  <c r="E290" i="9"/>
  <c r="B290" i="9" s="1"/>
  <c r="M289" i="9"/>
  <c r="L289" i="9"/>
  <c r="F289" i="9"/>
  <c r="E289" i="9"/>
  <c r="M288" i="9"/>
  <c r="L288" i="9"/>
  <c r="F288" i="9"/>
  <c r="B288" i="9" s="1"/>
  <c r="E288" i="9"/>
  <c r="M287" i="9"/>
  <c r="L287" i="9"/>
  <c r="E287" i="9"/>
  <c r="M286" i="9"/>
  <c r="F286" i="9" s="1"/>
  <c r="B286" i="9" s="1"/>
  <c r="L286" i="9"/>
  <c r="E286" i="9"/>
  <c r="M285" i="9"/>
  <c r="L285" i="9"/>
  <c r="F285" i="9"/>
  <c r="E285" i="9"/>
  <c r="B285" i="9" s="1"/>
  <c r="M284" i="9"/>
  <c r="F284" i="9" s="1"/>
  <c r="B284" i="9" s="1"/>
  <c r="L284" i="9"/>
  <c r="E284" i="9"/>
  <c r="M283" i="9"/>
  <c r="L283" i="9"/>
  <c r="F283" i="9" s="1"/>
  <c r="E283" i="9"/>
  <c r="B283" i="9"/>
  <c r="M282" i="9"/>
  <c r="L282" i="9"/>
  <c r="F282" i="9"/>
  <c r="E282" i="9"/>
  <c r="B282" i="9" s="1"/>
  <c r="M281" i="9"/>
  <c r="L281" i="9"/>
  <c r="F281" i="9" s="1"/>
  <c r="E281" i="9"/>
  <c r="M280" i="9"/>
  <c r="L280" i="9"/>
  <c r="F280" i="9" s="1"/>
  <c r="B280" i="9" s="1"/>
  <c r="E280" i="9"/>
  <c r="M279" i="9"/>
  <c r="L279" i="9"/>
  <c r="F279" i="9" s="1"/>
  <c r="B279" i="9" s="1"/>
  <c r="E279" i="9"/>
  <c r="M278" i="9"/>
  <c r="F278" i="9" s="1"/>
  <c r="B278" i="9" s="1"/>
  <c r="L278" i="9"/>
  <c r="E278" i="9"/>
  <c r="M277" i="9"/>
  <c r="L277" i="9"/>
  <c r="F277" i="9"/>
  <c r="E277" i="9"/>
  <c r="B277" i="9" s="1"/>
  <c r="M276" i="9"/>
  <c r="F276" i="9" s="1"/>
  <c r="B276" i="9" s="1"/>
  <c r="L276" i="9"/>
  <c r="E276" i="9"/>
  <c r="M275" i="9"/>
  <c r="L275" i="9"/>
  <c r="F275" i="9" s="1"/>
  <c r="E275" i="9"/>
  <c r="B275" i="9" s="1"/>
  <c r="M274" i="9"/>
  <c r="L274" i="9"/>
  <c r="F274" i="9"/>
  <c r="E274" i="9"/>
  <c r="M273" i="9"/>
  <c r="L273" i="9"/>
  <c r="F273" i="9"/>
  <c r="E273" i="9"/>
  <c r="M272" i="9"/>
  <c r="L272" i="9"/>
  <c r="F272" i="9"/>
  <c r="B272" i="9" s="1"/>
  <c r="E272" i="9"/>
  <c r="M271" i="9"/>
  <c r="L271" i="9"/>
  <c r="F271" i="9" s="1"/>
  <c r="B271" i="9" s="1"/>
  <c r="E271" i="9"/>
  <c r="M270" i="9"/>
  <c r="F270" i="9" s="1"/>
  <c r="L270" i="9"/>
  <c r="E270" i="9"/>
  <c r="B270" i="9"/>
  <c r="M269" i="9"/>
  <c r="L269" i="9"/>
  <c r="F269" i="9"/>
  <c r="E269" i="9"/>
  <c r="B269" i="9" s="1"/>
  <c r="M268" i="9"/>
  <c r="F268" i="9" s="1"/>
  <c r="L268" i="9"/>
  <c r="E268" i="9"/>
  <c r="B268" i="9"/>
  <c r="M267" i="9"/>
  <c r="L267" i="9"/>
  <c r="F267" i="9" s="1"/>
  <c r="E267" i="9"/>
  <c r="B267" i="9"/>
  <c r="M266" i="9"/>
  <c r="L266" i="9"/>
  <c r="F266" i="9"/>
  <c r="E266" i="9"/>
  <c r="B266" i="9" s="1"/>
  <c r="M265" i="9"/>
  <c r="L265" i="9"/>
  <c r="F265" i="9"/>
  <c r="E265" i="9"/>
  <c r="M264" i="9"/>
  <c r="L264" i="9"/>
  <c r="F264" i="9"/>
  <c r="B264" i="9" s="1"/>
  <c r="E264" i="9"/>
  <c r="M263" i="9"/>
  <c r="L263" i="9"/>
  <c r="F263" i="9" s="1"/>
  <c r="B263" i="9" s="1"/>
  <c r="E263" i="9"/>
  <c r="M262" i="9"/>
  <c r="F262" i="9" s="1"/>
  <c r="B262" i="9" s="1"/>
  <c r="L262" i="9"/>
  <c r="E262" i="9"/>
  <c r="M261" i="9"/>
  <c r="L261" i="9"/>
  <c r="F261" i="9"/>
  <c r="E261" i="9"/>
  <c r="B261" i="9" s="1"/>
  <c r="M260" i="9"/>
  <c r="F260" i="9" s="1"/>
  <c r="B260" i="9" s="1"/>
  <c r="L260" i="9"/>
  <c r="E260" i="9"/>
  <c r="M259" i="9"/>
  <c r="L259" i="9"/>
  <c r="F259" i="9" s="1"/>
  <c r="E259" i="9"/>
  <c r="B259" i="9"/>
  <c r="M258" i="9"/>
  <c r="L258" i="9"/>
  <c r="F258" i="9"/>
  <c r="E258" i="9"/>
  <c r="B258" i="9" s="1"/>
  <c r="M257" i="9"/>
  <c r="L257" i="9"/>
  <c r="F257" i="9"/>
  <c r="E257" i="9"/>
  <c r="M256" i="9"/>
  <c r="L256" i="9"/>
  <c r="F256" i="9"/>
  <c r="B256" i="9" s="1"/>
  <c r="E256" i="9"/>
  <c r="M255" i="9"/>
  <c r="L255" i="9"/>
  <c r="E255" i="9"/>
  <c r="M254" i="9"/>
  <c r="F254" i="9" s="1"/>
  <c r="B254" i="9" s="1"/>
  <c r="L254" i="9"/>
  <c r="E254" i="9"/>
  <c r="M253" i="9"/>
  <c r="L253" i="9"/>
  <c r="F253" i="9"/>
  <c r="E253" i="9"/>
  <c r="B253" i="9" s="1"/>
  <c r="M252" i="9"/>
  <c r="F252" i="9" s="1"/>
  <c r="B252" i="9" s="1"/>
  <c r="L252" i="9"/>
  <c r="E252" i="9"/>
  <c r="M251" i="9"/>
  <c r="L251" i="9"/>
  <c r="F251" i="9" s="1"/>
  <c r="E251" i="9"/>
  <c r="B251" i="9"/>
  <c r="M250" i="9"/>
  <c r="L250" i="9"/>
  <c r="F250" i="9"/>
  <c r="E250" i="9"/>
  <c r="B250" i="9" s="1"/>
  <c r="M249" i="9"/>
  <c r="L249" i="9"/>
  <c r="F249" i="9" s="1"/>
  <c r="E249" i="9"/>
  <c r="M248" i="9"/>
  <c r="L248" i="9"/>
  <c r="F248" i="9" s="1"/>
  <c r="B248" i="9" s="1"/>
  <c r="E248" i="9"/>
  <c r="M247" i="9"/>
  <c r="L247" i="9"/>
  <c r="F247" i="9" s="1"/>
  <c r="B247" i="9" s="1"/>
  <c r="E247" i="9"/>
  <c r="M246" i="9"/>
  <c r="F246" i="9" s="1"/>
  <c r="B246" i="9" s="1"/>
  <c r="L246" i="9"/>
  <c r="E246" i="9"/>
  <c r="M245" i="9"/>
  <c r="L245" i="9"/>
  <c r="F245" i="9"/>
  <c r="E245" i="9"/>
  <c r="B245" i="9" s="1"/>
  <c r="M244" i="9"/>
  <c r="F244" i="9" s="1"/>
  <c r="B244" i="9" s="1"/>
  <c r="L244" i="9"/>
  <c r="E244" i="9"/>
  <c r="M243" i="9"/>
  <c r="L243" i="9"/>
  <c r="F243" i="9" s="1"/>
  <c r="E243" i="9"/>
  <c r="B243" i="9" s="1"/>
  <c r="M242" i="9"/>
  <c r="F242" i="9" s="1"/>
  <c r="L242" i="9"/>
  <c r="E242" i="9"/>
  <c r="M241" i="9"/>
  <c r="F241" i="9" s="1"/>
  <c r="L241" i="9"/>
  <c r="E241" i="9"/>
  <c r="M240" i="9"/>
  <c r="L240" i="9"/>
  <c r="F240" i="9"/>
  <c r="B240" i="9" s="1"/>
  <c r="E240" i="9"/>
  <c r="M239" i="9"/>
  <c r="L239" i="9"/>
  <c r="E239" i="9"/>
  <c r="M238" i="9"/>
  <c r="F238" i="9" s="1"/>
  <c r="B238" i="9" s="1"/>
  <c r="L238" i="9"/>
  <c r="E238" i="9"/>
  <c r="M237" i="9"/>
  <c r="F237" i="9" s="1"/>
  <c r="L237" i="9"/>
  <c r="E237" i="9"/>
  <c r="M236" i="9"/>
  <c r="L236" i="9"/>
  <c r="E236" i="9"/>
  <c r="M235" i="9"/>
  <c r="L235" i="9"/>
  <c r="F235" i="9" s="1"/>
  <c r="E235" i="9"/>
  <c r="B235" i="9"/>
  <c r="M234" i="9"/>
  <c r="L234" i="9"/>
  <c r="F234" i="9"/>
  <c r="E234" i="9"/>
  <c r="B234" i="9" s="1"/>
  <c r="M233" i="9"/>
  <c r="L233" i="9"/>
  <c r="F233" i="9"/>
  <c r="E233" i="9"/>
  <c r="M232" i="9"/>
  <c r="L232" i="9"/>
  <c r="F232" i="9"/>
  <c r="B232" i="9" s="1"/>
  <c r="E232" i="9"/>
  <c r="M231" i="9"/>
  <c r="L231" i="9"/>
  <c r="F231" i="9" s="1"/>
  <c r="B231" i="9" s="1"/>
  <c r="E231" i="9"/>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F158" i="9"/>
  <c r="H157" i="9"/>
  <c r="G157" i="9"/>
  <c r="E157" i="9" s="1"/>
  <c r="B157" i="9" s="1"/>
  <c r="F157"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F57" i="9"/>
  <c r="H56" i="9"/>
  <c r="G56" i="9"/>
  <c r="E56" i="9" s="1"/>
  <c r="B56" i="9" s="1"/>
  <c r="F56" i="9"/>
  <c r="H55" i="9"/>
  <c r="E55" i="9" s="1"/>
  <c r="B55" i="9" s="1"/>
  <c r="G55" i="9"/>
  <c r="F55" i="9"/>
  <c r="H54" i="9"/>
  <c r="E54" i="9" s="1"/>
  <c r="B54" i="9" s="1"/>
  <c r="G54" i="9"/>
  <c r="F54" i="9"/>
  <c r="H53" i="9"/>
  <c r="G53" i="9"/>
  <c r="E53" i="9" s="1"/>
  <c r="B53" i="9" s="1"/>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E37" i="9" s="1"/>
  <c r="B37" i="9" s="1"/>
  <c r="F37" i="9"/>
  <c r="H36" i="9"/>
  <c r="G36" i="9"/>
  <c r="F36" i="9"/>
  <c r="H35" i="9"/>
  <c r="E35" i="9" s="1"/>
  <c r="B35" i="9" s="1"/>
  <c r="G35" i="9"/>
  <c r="F35" i="9"/>
  <c r="H34" i="9"/>
  <c r="G34" i="9"/>
  <c r="F34" i="9"/>
  <c r="E34" i="9"/>
  <c r="B34" i="9" s="1"/>
  <c r="H33" i="9"/>
  <c r="G33" i="9"/>
  <c r="F33" i="9"/>
  <c r="H32" i="9"/>
  <c r="G32" i="9"/>
  <c r="F32" i="9"/>
  <c r="H31" i="9"/>
  <c r="G31" i="9"/>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E296" i="9" s="1"/>
  <c r="I3" i="9"/>
  <c r="H3" i="9"/>
  <c r="G3" i="9"/>
  <c r="D104" i="8"/>
  <c r="D97" i="8"/>
  <c r="D92" i="8"/>
  <c r="D87" i="8"/>
  <c r="D82" i="8"/>
  <c r="D77" i="8"/>
  <c r="D72" i="8"/>
  <c r="D67" i="8"/>
  <c r="D62" i="8"/>
  <c r="D57" i="8"/>
  <c r="D52" i="8"/>
  <c r="D46" i="8"/>
  <c r="D37" i="8"/>
  <c r="D27" i="8"/>
  <c r="D25" i="8" s="1"/>
  <c r="C1602" i="1" s="1"/>
  <c r="G1602" i="1" s="1"/>
  <c r="D18" i="8"/>
  <c r="D8" i="8"/>
  <c r="D6" i="8" s="1"/>
  <c r="C1583" i="1" s="1"/>
  <c r="E44" i="7"/>
  <c r="D1577" i="1" s="1"/>
  <c r="D44" i="7"/>
  <c r="E39" i="7"/>
  <c r="D39" i="7"/>
  <c r="D38" i="7" s="1"/>
  <c r="H35" i="3" s="1"/>
  <c r="E38" i="7"/>
  <c r="D1571" i="1" s="1"/>
  <c r="E30" i="7"/>
  <c r="D30" i="7"/>
  <c r="E23" i="7"/>
  <c r="D23" i="7"/>
  <c r="D22" i="7"/>
  <c r="H34" i="3" s="1"/>
  <c r="E14" i="7"/>
  <c r="D14" i="7"/>
  <c r="E7" i="7"/>
  <c r="E6" i="7" s="1"/>
  <c r="D1539" i="1" s="1"/>
  <c r="H1539" i="1" s="1"/>
  <c r="D7" i="7"/>
  <c r="D6" i="7" s="1"/>
  <c r="D5" i="7" s="1"/>
  <c r="C1538" i="1"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1495" i="1" s="1"/>
  <c r="D99" i="6"/>
  <c r="F98" i="6"/>
  <c r="F97" i="6"/>
  <c r="F96" i="6"/>
  <c r="F95" i="6"/>
  <c r="E94" i="6"/>
  <c r="D94" i="6"/>
  <c r="F94" i="6" s="1"/>
  <c r="F93" i="6"/>
  <c r="F92" i="6"/>
  <c r="F91" i="6"/>
  <c r="F90" i="6"/>
  <c r="E90" i="6"/>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1264" i="1" s="1"/>
  <c r="G1264" i="1" s="1"/>
  <c r="D260" i="5"/>
  <c r="F259" i="5"/>
  <c r="F258" i="5"/>
  <c r="F257" i="5"/>
  <c r="F256" i="5"/>
  <c r="E256" i="5"/>
  <c r="D256" i="5"/>
  <c r="D255" i="5"/>
  <c r="F254" i="5"/>
  <c r="F253" i="5"/>
  <c r="E252" i="5"/>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D178" i="5" s="1"/>
  <c r="C1182" i="1" s="1"/>
  <c r="F180" i="5"/>
  <c r="F179" i="5"/>
  <c r="E178" i="5"/>
  <c r="H336" i="9" s="1"/>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8" i="5"/>
  <c r="D88" i="5"/>
  <c r="F87" i="5"/>
  <c r="F86" i="5"/>
  <c r="F85" i="5"/>
  <c r="F84" i="5"/>
  <c r="F83" i="5"/>
  <c r="E82" i="5"/>
  <c r="F82" i="5" s="1"/>
  <c r="D82" i="5"/>
  <c r="F81" i="5"/>
  <c r="F80" i="5"/>
  <c r="F79" i="5"/>
  <c r="F78" i="5"/>
  <c r="F77" i="5"/>
  <c r="F76" i="5"/>
  <c r="E76" i="5"/>
  <c r="D1081" i="1" s="1"/>
  <c r="H1081" i="1" s="1"/>
  <c r="D76" i="5"/>
  <c r="F75" i="5"/>
  <c r="F74" i="5"/>
  <c r="F73" i="5"/>
  <c r="F72" i="5"/>
  <c r="E71" i="5"/>
  <c r="D71" i="5"/>
  <c r="D70" i="5"/>
  <c r="F68" i="5"/>
  <c r="F67" i="5"/>
  <c r="F66" i="5"/>
  <c r="F65" i="5"/>
  <c r="F64" i="5"/>
  <c r="E63" i="5"/>
  <c r="D63" i="5"/>
  <c r="F62" i="5"/>
  <c r="F61" i="5"/>
  <c r="F60" i="5"/>
  <c r="F59" i="5"/>
  <c r="F58" i="5"/>
  <c r="F57" i="5"/>
  <c r="E56" i="5"/>
  <c r="D56" i="5"/>
  <c r="F55" i="5"/>
  <c r="F54" i="5"/>
  <c r="F53" i="5"/>
  <c r="F52" i="5"/>
  <c r="E52" i="5"/>
  <c r="D1057" i="1" s="1"/>
  <c r="D52" i="5"/>
  <c r="F51" i="5"/>
  <c r="F50" i="5"/>
  <c r="F49" i="5"/>
  <c r="F48" i="5"/>
  <c r="F47" i="5"/>
  <c r="F46" i="5"/>
  <c r="E45" i="5"/>
  <c r="D1050" i="1" s="1"/>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7" i="4" s="1"/>
  <c r="F642" i="4"/>
  <c r="F641" i="4"/>
  <c r="F638" i="4"/>
  <c r="F637" i="4"/>
  <c r="F636" i="4"/>
  <c r="E636" i="4"/>
  <c r="D636" i="4"/>
  <c r="F635" i="4"/>
  <c r="F634" i="4"/>
  <c r="F633" i="4"/>
  <c r="E633" i="4"/>
  <c r="D633" i="4"/>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E584" i="4"/>
  <c r="F583" i="4"/>
  <c r="F582" i="4"/>
  <c r="F581" i="4"/>
  <c r="E581" i="4"/>
  <c r="D581" i="4"/>
  <c r="F580" i="4"/>
  <c r="F579" i="4"/>
  <c r="F578" i="4"/>
  <c r="E578" i="4"/>
  <c r="D578" i="4"/>
  <c r="F577" i="4"/>
  <c r="F576" i="4"/>
  <c r="E575" i="4"/>
  <c r="D575" i="4"/>
  <c r="F574" i="4"/>
  <c r="F573" i="4"/>
  <c r="E572" i="4"/>
  <c r="E571" i="4" s="1"/>
  <c r="D572" i="4"/>
  <c r="F572" i="4" s="1"/>
  <c r="F570" i="4"/>
  <c r="F569" i="4"/>
  <c r="F568" i="4"/>
  <c r="F567" i="4"/>
  <c r="F566" i="4"/>
  <c r="F565" i="4"/>
  <c r="F564" i="4"/>
  <c r="F563" i="4"/>
  <c r="F562" i="4"/>
  <c r="E562" i="4"/>
  <c r="E536" i="4" s="1"/>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E485" i="4"/>
  <c r="D485" i="4"/>
  <c r="F484" i="4"/>
  <c r="F483" i="4"/>
  <c r="F482" i="4"/>
  <c r="F481" i="4"/>
  <c r="F480" i="4"/>
  <c r="E480" i="4"/>
  <c r="E479" i="4" s="1"/>
  <c r="D480" i="4"/>
  <c r="F478" i="4"/>
  <c r="F477" i="4"/>
  <c r="F476" i="4"/>
  <c r="E476" i="4"/>
  <c r="D476" i="4"/>
  <c r="F475" i="4"/>
  <c r="F474" i="4"/>
  <c r="E473" i="4"/>
  <c r="D473" i="4"/>
  <c r="F473" i="4" s="1"/>
  <c r="F472" i="4"/>
  <c r="F471" i="4"/>
  <c r="E470" i="4"/>
  <c r="E466" i="4" s="1"/>
  <c r="E430" i="4" s="1"/>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D423" i="1" s="1"/>
  <c r="D428" i="4"/>
  <c r="E427" i="4"/>
  <c r="F427" i="4" s="1"/>
  <c r="D427" i="4"/>
  <c r="D648" i="4" s="1"/>
  <c r="F426" i="4"/>
  <c r="E426" i="4"/>
  <c r="D421" i="1" s="1"/>
  <c r="D426" i="4"/>
  <c r="F421" i="4"/>
  <c r="F420" i="4"/>
  <c r="F419" i="4"/>
  <c r="F416" i="4"/>
  <c r="F415" i="4"/>
  <c r="F414" i="4"/>
  <c r="F413" i="4"/>
  <c r="E412" i="4"/>
  <c r="F412" i="4" s="1"/>
  <c r="D412" i="4"/>
  <c r="F411" i="4"/>
  <c r="F410"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69" i="1" s="1"/>
  <c r="D374" i="4"/>
  <c r="F372" i="4"/>
  <c r="F371" i="4"/>
  <c r="F370" i="4"/>
  <c r="F369" i="4"/>
  <c r="F368" i="4"/>
  <c r="F367" i="4"/>
  <c r="E366" i="4"/>
  <c r="D361" i="1" s="1"/>
  <c r="D366" i="4"/>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0" i="4"/>
  <c r="F319" i="4"/>
  <c r="F318" i="4"/>
  <c r="F317" i="4"/>
  <c r="F316" i="4"/>
  <c r="F315" i="4"/>
  <c r="F314" i="4"/>
  <c r="E314" i="4"/>
  <c r="D314" i="4"/>
  <c r="F313" i="4"/>
  <c r="F312" i="4"/>
  <c r="F311"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F283" i="4" s="1"/>
  <c r="D283" i="4"/>
  <c r="F282" i="4"/>
  <c r="F281" i="4"/>
  <c r="F280" i="4"/>
  <c r="F279" i="4"/>
  <c r="F278" i="4"/>
  <c r="E278" i="4"/>
  <c r="D278" i="4"/>
  <c r="F277" i="4"/>
  <c r="F276" i="4"/>
  <c r="F275" i="4"/>
  <c r="E274" i="4"/>
  <c r="D274" i="4"/>
  <c r="F274" i="4" s="1"/>
  <c r="D273" i="4"/>
  <c r="F272" i="4"/>
  <c r="F271" i="4"/>
  <c r="F270" i="4"/>
  <c r="E269" i="4"/>
  <c r="F269" i="4" s="1"/>
  <c r="D269" i="4"/>
  <c r="F268" i="4"/>
  <c r="F267" i="4"/>
  <c r="F266" i="4"/>
  <c r="F265" i="4"/>
  <c r="F264" i="4"/>
  <c r="F263" i="4"/>
  <c r="E263" i="4"/>
  <c r="D263" i="4"/>
  <c r="D262" i="4" s="1"/>
  <c r="E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F225" i="4"/>
  <c r="E225" i="4"/>
  <c r="D225" i="4"/>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F189" i="4"/>
  <c r="E189" i="4"/>
  <c r="D185" i="1" s="1"/>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s="1"/>
  <c r="E134" i="4"/>
  <c r="D130" i="1" s="1"/>
  <c r="H130" i="1" s="1"/>
  <c r="F133" i="4"/>
  <c r="F132" i="4"/>
  <c r="F131" i="4"/>
  <c r="F130" i="4"/>
  <c r="E129" i="4"/>
  <c r="D129" i="4"/>
  <c r="F128" i="4"/>
  <c r="F127" i="4"/>
  <c r="F126" i="4"/>
  <c r="E126" i="4"/>
  <c r="D126" i="4"/>
  <c r="D125" i="4"/>
  <c r="F124" i="4"/>
  <c r="F123" i="4"/>
  <c r="F122" i="4"/>
  <c r="F121" i="4"/>
  <c r="E120" i="4"/>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1" i="4"/>
  <c r="F80" i="4"/>
  <c r="F79" i="4"/>
  <c r="F78" i="4"/>
  <c r="E77" i="4"/>
  <c r="F77" i="4"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0" i="4"/>
  <c r="F59" i="4"/>
  <c r="F58" i="4"/>
  <c r="E58" i="4"/>
  <c r="D58" i="4"/>
  <c r="F57" i="4"/>
  <c r="F56" i="4"/>
  <c r="F55" i="4"/>
  <c r="F54" i="4"/>
  <c r="E53" i="4"/>
  <c r="D53" i="4"/>
  <c r="F53" i="4" s="1"/>
  <c r="F52" i="4"/>
  <c r="F51" i="4"/>
  <c r="E50" i="4"/>
  <c r="F50" i="4" s="1"/>
  <c r="D50" i="4"/>
  <c r="D49"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I41" i="3"/>
  <c r="G41" i="3"/>
  <c r="B41" i="3"/>
  <c r="G40" i="3"/>
  <c r="B40" i="3"/>
  <c r="G39" i="3"/>
  <c r="B39" i="3"/>
  <c r="H38" i="3"/>
  <c r="G38" i="3"/>
  <c r="B38" i="3"/>
  <c r="I36" i="3"/>
  <c r="H36" i="3"/>
  <c r="G36" i="3"/>
  <c r="B36" i="3"/>
  <c r="I35" i="3"/>
  <c r="G35" i="3"/>
  <c r="B35" i="3"/>
  <c r="G34" i="3"/>
  <c r="B34" i="3"/>
  <c r="H33" i="3"/>
  <c r="G33" i="3"/>
  <c r="B33" i="3"/>
  <c r="G31" i="3"/>
  <c r="B31" i="3"/>
  <c r="I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4" i="1" s="1"/>
  <c r="C1683" i="1"/>
  <c r="H1683" i="1" s="1"/>
  <c r="C1682" i="1"/>
  <c r="G1682" i="1" s="1"/>
  <c r="C1681" i="1"/>
  <c r="H1681" i="1" s="1"/>
  <c r="C1680" i="1"/>
  <c r="H1680" i="1" s="1"/>
  <c r="G1679" i="1"/>
  <c r="C1679" i="1"/>
  <c r="H1679" i="1" s="1"/>
  <c r="C1678" i="1"/>
  <c r="G1678" i="1" s="1"/>
  <c r="H1677" i="1"/>
  <c r="G1677" i="1"/>
  <c r="C1677" i="1"/>
  <c r="H1676" i="1"/>
  <c r="G1676" i="1"/>
  <c r="C1676" i="1"/>
  <c r="C1675" i="1"/>
  <c r="H1675" i="1" s="1"/>
  <c r="H1674" i="1"/>
  <c r="C1674" i="1"/>
  <c r="G1674" i="1" s="1"/>
  <c r="H1673" i="1"/>
  <c r="G1673" i="1"/>
  <c r="C1673" i="1"/>
  <c r="C1672" i="1"/>
  <c r="H1672" i="1" s="1"/>
  <c r="C1671" i="1"/>
  <c r="H1671" i="1" s="1"/>
  <c r="C1670" i="1"/>
  <c r="G1670" i="1" s="1"/>
  <c r="C1669" i="1"/>
  <c r="H1669" i="1" s="1"/>
  <c r="H1668" i="1"/>
  <c r="G1668" i="1"/>
  <c r="C1668" i="1"/>
  <c r="C1667" i="1"/>
  <c r="H1667" i="1" s="1"/>
  <c r="H1666" i="1"/>
  <c r="C1666" i="1"/>
  <c r="G1666" i="1" s="1"/>
  <c r="H1665" i="1"/>
  <c r="G1665" i="1"/>
  <c r="C1665" i="1"/>
  <c r="C1664" i="1"/>
  <c r="H1664" i="1" s="1"/>
  <c r="G1663" i="1"/>
  <c r="C1663" i="1"/>
  <c r="H1663" i="1" s="1"/>
  <c r="C1662" i="1"/>
  <c r="G1662" i="1" s="1"/>
  <c r="H1661" i="1"/>
  <c r="G1661" i="1"/>
  <c r="C1661" i="1"/>
  <c r="H1660" i="1"/>
  <c r="G1660" i="1"/>
  <c r="C1660" i="1"/>
  <c r="C1659" i="1"/>
  <c r="H1659" i="1" s="1"/>
  <c r="H1658" i="1"/>
  <c r="C1658" i="1"/>
  <c r="G1658" i="1" s="1"/>
  <c r="H1657" i="1"/>
  <c r="G1657" i="1"/>
  <c r="C1657" i="1"/>
  <c r="C1656" i="1"/>
  <c r="H1656" i="1" s="1"/>
  <c r="G1655" i="1"/>
  <c r="C1655" i="1"/>
  <c r="H1655" i="1" s="1"/>
  <c r="C1654" i="1"/>
  <c r="G1654" i="1" s="1"/>
  <c r="H1653" i="1"/>
  <c r="G1653" i="1"/>
  <c r="C1653" i="1"/>
  <c r="H1652" i="1"/>
  <c r="G1652" i="1"/>
  <c r="C1652" i="1"/>
  <c r="C1651" i="1"/>
  <c r="H1651" i="1" s="1"/>
  <c r="H1650" i="1"/>
  <c r="C1650" i="1"/>
  <c r="G1650" i="1" s="1"/>
  <c r="H1649" i="1"/>
  <c r="G1649" i="1"/>
  <c r="C1649" i="1"/>
  <c r="C1648" i="1"/>
  <c r="H1648" i="1" s="1"/>
  <c r="G1647" i="1"/>
  <c r="C1647" i="1"/>
  <c r="H1647" i="1" s="1"/>
  <c r="C1646" i="1"/>
  <c r="G1646" i="1" s="1"/>
  <c r="H1645" i="1"/>
  <c r="G1645" i="1"/>
  <c r="C1645" i="1"/>
  <c r="H1644" i="1"/>
  <c r="G1644" i="1"/>
  <c r="C1644" i="1"/>
  <c r="C1643" i="1"/>
  <c r="H1643" i="1" s="1"/>
  <c r="H1642" i="1"/>
  <c r="C1642" i="1"/>
  <c r="G1642" i="1" s="1"/>
  <c r="H1641" i="1"/>
  <c r="G1641" i="1"/>
  <c r="C1641" i="1"/>
  <c r="C1640" i="1"/>
  <c r="H1640" i="1" s="1"/>
  <c r="C1639" i="1"/>
  <c r="H1639" i="1" s="1"/>
  <c r="C1638" i="1"/>
  <c r="G1638" i="1" s="1"/>
  <c r="C1637" i="1"/>
  <c r="H1637" i="1" s="1"/>
  <c r="C1636" i="1"/>
  <c r="H1636" i="1" s="1"/>
  <c r="C1635" i="1"/>
  <c r="H1635" i="1" s="1"/>
  <c r="C1634" i="1"/>
  <c r="G1634" i="1" s="1"/>
  <c r="H1633" i="1"/>
  <c r="G1633" i="1"/>
  <c r="C1633" i="1"/>
  <c r="C1632" i="1"/>
  <c r="H1632" i="1" s="1"/>
  <c r="C1631" i="1"/>
  <c r="H1631" i="1" s="1"/>
  <c r="C1630" i="1"/>
  <c r="G1630" i="1" s="1"/>
  <c r="C1629" i="1"/>
  <c r="H1629" i="1" s="1"/>
  <c r="C1627" i="1"/>
  <c r="H1627" i="1" s="1"/>
  <c r="C1626" i="1"/>
  <c r="G1626" i="1" s="1"/>
  <c r="C1625" i="1"/>
  <c r="H1625" i="1" s="1"/>
  <c r="C1624" i="1"/>
  <c r="H1624" i="1" s="1"/>
  <c r="C1623" i="1"/>
  <c r="H1623" i="1" s="1"/>
  <c r="C1620" i="1"/>
  <c r="H1620" i="1" s="1"/>
  <c r="C1619" i="1"/>
  <c r="H1619" i="1" s="1"/>
  <c r="H1618" i="1"/>
  <c r="C1618" i="1"/>
  <c r="G1618" i="1" s="1"/>
  <c r="H1617" i="1"/>
  <c r="G1617" i="1"/>
  <c r="C1617" i="1"/>
  <c r="C1616" i="1"/>
  <c r="H1616" i="1" s="1"/>
  <c r="G1615" i="1"/>
  <c r="C1615" i="1"/>
  <c r="H1615" i="1" s="1"/>
  <c r="C1614" i="1"/>
  <c r="G1614" i="1" s="1"/>
  <c r="C1613" i="1"/>
  <c r="G1613" i="1" s="1"/>
  <c r="G1612" i="1"/>
  <c r="C1612" i="1"/>
  <c r="H1612" i="1" s="1"/>
  <c r="C1611" i="1"/>
  <c r="H1611" i="1" s="1"/>
  <c r="C1610" i="1"/>
  <c r="G1610" i="1" s="1"/>
  <c r="H1609" i="1"/>
  <c r="G1609" i="1"/>
  <c r="C1609" i="1"/>
  <c r="C1608" i="1"/>
  <c r="H1608" i="1" s="1"/>
  <c r="G1607" i="1"/>
  <c r="C1607" i="1"/>
  <c r="H1607" i="1" s="1"/>
  <c r="C1606" i="1"/>
  <c r="G1606" i="1" s="1"/>
  <c r="C1605" i="1"/>
  <c r="H1605" i="1" s="1"/>
  <c r="C1604" i="1"/>
  <c r="G1604" i="1" s="1"/>
  <c r="C1603" i="1"/>
  <c r="H1603" i="1" s="1"/>
  <c r="H1601" i="1"/>
  <c r="G1601" i="1"/>
  <c r="C1601" i="1"/>
  <c r="C1600" i="1"/>
  <c r="H1600" i="1" s="1"/>
  <c r="G1599" i="1"/>
  <c r="C1599" i="1"/>
  <c r="H1599" i="1" s="1"/>
  <c r="C1598" i="1"/>
  <c r="G1598" i="1" s="1"/>
  <c r="H1597" i="1"/>
  <c r="G1597" i="1"/>
  <c r="C1597" i="1"/>
  <c r="H1596" i="1"/>
  <c r="G1596" i="1"/>
  <c r="C1596" i="1"/>
  <c r="C1595" i="1"/>
  <c r="H1595" i="1" s="1"/>
  <c r="C1594" i="1"/>
  <c r="G1594" i="1" s="1"/>
  <c r="C1593" i="1"/>
  <c r="H1593" i="1" s="1"/>
  <c r="C1592" i="1"/>
  <c r="H1592" i="1" s="1"/>
  <c r="C1591" i="1"/>
  <c r="H1591" i="1" s="1"/>
  <c r="C1590" i="1"/>
  <c r="G1590" i="1" s="1"/>
  <c r="H1589" i="1"/>
  <c r="G1589" i="1"/>
  <c r="C1589" i="1"/>
  <c r="H1588" i="1"/>
  <c r="C1588" i="1"/>
  <c r="G1588" i="1" s="1"/>
  <c r="C1587" i="1"/>
  <c r="H1587" i="1" s="1"/>
  <c r="H1586" i="1"/>
  <c r="C1586" i="1"/>
  <c r="G1586" i="1" s="1"/>
  <c r="C1584" i="1"/>
  <c r="H1584" i="1" s="1"/>
  <c r="C1582" i="1"/>
  <c r="D1581" i="1"/>
  <c r="C1581" i="1"/>
  <c r="H1581" i="1" s="1"/>
  <c r="G1580" i="1"/>
  <c r="D1580" i="1"/>
  <c r="C1580" i="1"/>
  <c r="J1580" i="1" s="1"/>
  <c r="G1579" i="1"/>
  <c r="D1579" i="1"/>
  <c r="C1579" i="1"/>
  <c r="H1578" i="1"/>
  <c r="D1578" i="1"/>
  <c r="C1578" i="1"/>
  <c r="J1578" i="1" s="1"/>
  <c r="H1577" i="1"/>
  <c r="G1577" i="1"/>
  <c r="C1577" i="1"/>
  <c r="D1576" i="1"/>
  <c r="C1576" i="1"/>
  <c r="H1576" i="1" s="1"/>
  <c r="D1575" i="1"/>
  <c r="C1575" i="1"/>
  <c r="J1575" i="1" s="1"/>
  <c r="D1574" i="1"/>
  <c r="G1574" i="1" s="1"/>
  <c r="C1574" i="1"/>
  <c r="H1573" i="1"/>
  <c r="G1573" i="1"/>
  <c r="I1573" i="1" s="1"/>
  <c r="D1573" i="1"/>
  <c r="C1573" i="1"/>
  <c r="J1573" i="1" s="1"/>
  <c r="H1572" i="1"/>
  <c r="G1572" i="1"/>
  <c r="D1572" i="1"/>
  <c r="C1572" i="1"/>
  <c r="H1571" i="1"/>
  <c r="G1571" i="1"/>
  <c r="C1571" i="1"/>
  <c r="G1570" i="1"/>
  <c r="D1570" i="1"/>
  <c r="C1570" i="1"/>
  <c r="H1569" i="1"/>
  <c r="D1569" i="1"/>
  <c r="C1569" i="1"/>
  <c r="D1568" i="1"/>
  <c r="C1568" i="1"/>
  <c r="H1568" i="1" s="1"/>
  <c r="G1567" i="1"/>
  <c r="D1567" i="1"/>
  <c r="C1567" i="1"/>
  <c r="J1567" i="1" s="1"/>
  <c r="G1566" i="1"/>
  <c r="D1566" i="1"/>
  <c r="C1566" i="1"/>
  <c r="H1565" i="1"/>
  <c r="D1565" i="1"/>
  <c r="C1565" i="1"/>
  <c r="J1565" i="1" s="1"/>
  <c r="D1564" i="1"/>
  <c r="C1564" i="1"/>
  <c r="H1564" i="1" s="1"/>
  <c r="D1563" i="1"/>
  <c r="C1563" i="1"/>
  <c r="D1562" i="1"/>
  <c r="C1562" i="1"/>
  <c r="J1562" i="1" s="1"/>
  <c r="D1561" i="1"/>
  <c r="G1561" i="1" s="1"/>
  <c r="C1561" i="1"/>
  <c r="H1560" i="1"/>
  <c r="G1560" i="1"/>
  <c r="I1560" i="1" s="1"/>
  <c r="D1560" i="1"/>
  <c r="C1560" i="1"/>
  <c r="J1560" i="1" s="1"/>
  <c r="D1559" i="1"/>
  <c r="C1559" i="1"/>
  <c r="H1559" i="1" s="1"/>
  <c r="D1558" i="1"/>
  <c r="C1558" i="1"/>
  <c r="D1557" i="1"/>
  <c r="G1557" i="1" s="1"/>
  <c r="C1557" i="1"/>
  <c r="D1556" i="1"/>
  <c r="C1556" i="1"/>
  <c r="C1555" i="1"/>
  <c r="D1554" i="1"/>
  <c r="C1554" i="1"/>
  <c r="J1554" i="1" s="1"/>
  <c r="D1553" i="1"/>
  <c r="G1553" i="1" s="1"/>
  <c r="C1553" i="1"/>
  <c r="H1552" i="1"/>
  <c r="G1552" i="1"/>
  <c r="I1552" i="1" s="1"/>
  <c r="D1552" i="1"/>
  <c r="C1552" i="1"/>
  <c r="J1552" i="1" s="1"/>
  <c r="D1551" i="1"/>
  <c r="C1551" i="1"/>
  <c r="H1551" i="1" s="1"/>
  <c r="D1550" i="1"/>
  <c r="C1550" i="1"/>
  <c r="J1550" i="1" s="1"/>
  <c r="D1549" i="1"/>
  <c r="G1549" i="1" s="1"/>
  <c r="C1549" i="1"/>
  <c r="H1548" i="1"/>
  <c r="G1548" i="1"/>
  <c r="I1548" i="1" s="1"/>
  <c r="D1548" i="1"/>
  <c r="C1548" i="1"/>
  <c r="J1548" i="1" s="1"/>
  <c r="J1547" i="1"/>
  <c r="H1547" i="1"/>
  <c r="D1547" i="1"/>
  <c r="C1547" i="1"/>
  <c r="J1546" i="1"/>
  <c r="H1546" i="1"/>
  <c r="G1546" i="1"/>
  <c r="D1546" i="1"/>
  <c r="C1546" i="1"/>
  <c r="D1545" i="1"/>
  <c r="C1545" i="1"/>
  <c r="G1545" i="1" s="1"/>
  <c r="D1544" i="1"/>
  <c r="J1544" i="1" s="1"/>
  <c r="C1544" i="1"/>
  <c r="H1543" i="1"/>
  <c r="D1543" i="1"/>
  <c r="C1543" i="1"/>
  <c r="J1542" i="1"/>
  <c r="D1542" i="1"/>
  <c r="H1542" i="1" s="1"/>
  <c r="C1542" i="1"/>
  <c r="D1541" i="1"/>
  <c r="C1541" i="1"/>
  <c r="G1541" i="1" s="1"/>
  <c r="D1540" i="1"/>
  <c r="C1540" i="1"/>
  <c r="G1540" i="1" s="1"/>
  <c r="C1539" i="1"/>
  <c r="D1536" i="1"/>
  <c r="C1536" i="1"/>
  <c r="G1536" i="1" s="1"/>
  <c r="H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D1497" i="1"/>
  <c r="H1497" i="1" s="1"/>
  <c r="C1497" i="1"/>
  <c r="H1496" i="1"/>
  <c r="G1496" i="1"/>
  <c r="D1496" i="1"/>
  <c r="C1496"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C1400" i="1"/>
  <c r="D1399" i="1"/>
  <c r="H1399" i="1" s="1"/>
  <c r="C1399" i="1"/>
  <c r="D1398" i="1"/>
  <c r="C1398" i="1"/>
  <c r="D1397" i="1"/>
  <c r="H1397" i="1" s="1"/>
  <c r="C1397" i="1"/>
  <c r="D1396" i="1"/>
  <c r="C1396" i="1"/>
  <c r="D1395" i="1"/>
  <c r="H1395" i="1" s="1"/>
  <c r="C1395" i="1"/>
  <c r="D1394" i="1"/>
  <c r="H1394" i="1" s="1"/>
  <c r="C1394" i="1"/>
  <c r="D1393" i="1"/>
  <c r="H1393" i="1" s="1"/>
  <c r="C1393" i="1"/>
  <c r="D1392" i="1"/>
  <c r="H1392" i="1" s="1"/>
  <c r="C1392" i="1"/>
  <c r="D1391" i="1"/>
  <c r="H1391" i="1" s="1"/>
  <c r="C1391" i="1"/>
  <c r="D1390" i="1"/>
  <c r="H1390" i="1" s="1"/>
  <c r="C1390" i="1"/>
  <c r="D1389" i="1"/>
  <c r="G1389" i="1" s="1"/>
  <c r="C1389" i="1"/>
  <c r="G1388" i="1"/>
  <c r="D1388" i="1"/>
  <c r="C1388" i="1"/>
  <c r="H1388" i="1" s="1"/>
  <c r="D1387" i="1"/>
  <c r="G1387" i="1" s="1"/>
  <c r="C1387" i="1"/>
  <c r="H1387" i="1" s="1"/>
  <c r="H1386" i="1"/>
  <c r="D1386" i="1"/>
  <c r="C1386" i="1"/>
  <c r="G1386" i="1" s="1"/>
  <c r="D1385" i="1"/>
  <c r="H1385" i="1" s="1"/>
  <c r="C1385" i="1"/>
  <c r="H1384" i="1"/>
  <c r="D1384" i="1"/>
  <c r="C1384" i="1"/>
  <c r="G1384" i="1" s="1"/>
  <c r="D1383" i="1"/>
  <c r="C1383"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D1370" i="1"/>
  <c r="C1370" i="1"/>
  <c r="H1369" i="1"/>
  <c r="G1369" i="1"/>
  <c r="D1369" i="1"/>
  <c r="C1369" i="1"/>
  <c r="D1368" i="1"/>
  <c r="H1368" i="1" s="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D1314" i="1"/>
  <c r="H1314" i="1" s="1"/>
  <c r="C1314" i="1"/>
  <c r="H1313" i="1"/>
  <c r="D1313" i="1"/>
  <c r="G1313" i="1" s="1"/>
  <c r="C1313" i="1"/>
  <c r="D1312" i="1"/>
  <c r="H1312" i="1" s="1"/>
  <c r="C1312" i="1"/>
  <c r="D1311" i="1"/>
  <c r="H1311" i="1" s="1"/>
  <c r="C1311" i="1"/>
  <c r="H1310" i="1"/>
  <c r="D1310" i="1"/>
  <c r="C1310" i="1"/>
  <c r="H1309" i="1"/>
  <c r="G1309" i="1"/>
  <c r="D1309" i="1"/>
  <c r="C1309" i="1"/>
  <c r="H1308" i="1"/>
  <c r="D1308" i="1"/>
  <c r="G1308" i="1" s="1"/>
  <c r="C1308" i="1"/>
  <c r="H1307" i="1"/>
  <c r="D1307" i="1"/>
  <c r="G1307" i="1" s="1"/>
  <c r="C1307" i="1"/>
  <c r="H1306" i="1"/>
  <c r="D1306" i="1"/>
  <c r="G1306" i="1" s="1"/>
  <c r="C1306" i="1"/>
  <c r="H1305" i="1"/>
  <c r="D1305" i="1"/>
  <c r="G1305" i="1" s="1"/>
  <c r="C1305" i="1"/>
  <c r="H1304" i="1"/>
  <c r="D1304" i="1"/>
  <c r="G1304" i="1" s="1"/>
  <c r="C1304" i="1"/>
  <c r="H1303" i="1"/>
  <c r="D1303" i="1"/>
  <c r="G1303" i="1" s="1"/>
  <c r="C1303" i="1"/>
  <c r="G1302" i="1"/>
  <c r="D1302" i="1"/>
  <c r="H1302" i="1" s="1"/>
  <c r="C1302" i="1"/>
  <c r="G1301" i="1"/>
  <c r="D1301" i="1"/>
  <c r="H1301" i="1" s="1"/>
  <c r="C1301" i="1"/>
  <c r="G1300" i="1"/>
  <c r="D1300" i="1"/>
  <c r="H1300" i="1" s="1"/>
  <c r="C1300" i="1"/>
  <c r="H1299" i="1"/>
  <c r="G1299" i="1"/>
  <c r="D1299" i="1"/>
  <c r="C1299" i="1"/>
  <c r="H1298" i="1"/>
  <c r="G1298" i="1"/>
  <c r="D1298" i="1"/>
  <c r="C1298" i="1"/>
  <c r="D1297" i="1"/>
  <c r="C1297" i="1"/>
  <c r="G1297" i="1" s="1"/>
  <c r="H1296" i="1"/>
  <c r="G1296" i="1"/>
  <c r="D1296" i="1"/>
  <c r="C1296" i="1"/>
  <c r="D1295" i="1"/>
  <c r="H1295" i="1" s="1"/>
  <c r="C1295" i="1"/>
  <c r="G1295" i="1" s="1"/>
  <c r="G1294" i="1"/>
  <c r="D1294" i="1"/>
  <c r="C1294" i="1"/>
  <c r="D1293" i="1"/>
  <c r="H1293" i="1" s="1"/>
  <c r="C1293" i="1"/>
  <c r="G1293" i="1" s="1"/>
  <c r="D1292" i="1"/>
  <c r="C1292" i="1"/>
  <c r="H1292" i="1" s="1"/>
  <c r="D1291" i="1"/>
  <c r="C1291" i="1"/>
  <c r="H1291" i="1" s="1"/>
  <c r="H1290" i="1"/>
  <c r="G1290" i="1"/>
  <c r="D1290" i="1"/>
  <c r="C1290" i="1"/>
  <c r="H1289" i="1"/>
  <c r="G1289" i="1"/>
  <c r="D1289" i="1"/>
  <c r="C1289" i="1"/>
  <c r="H1288" i="1"/>
  <c r="G1288" i="1"/>
  <c r="D1288" i="1"/>
  <c r="C1288" i="1"/>
  <c r="H1287" i="1"/>
  <c r="G1287" i="1"/>
  <c r="D1287" i="1"/>
  <c r="C1287" i="1"/>
  <c r="H1286" i="1"/>
  <c r="G1286" i="1"/>
  <c r="D1286" i="1"/>
  <c r="C1286" i="1"/>
  <c r="D1285" i="1"/>
  <c r="C1285" i="1"/>
  <c r="H1285" i="1" s="1"/>
  <c r="H1284" i="1"/>
  <c r="G1284" i="1"/>
  <c r="D1284" i="1"/>
  <c r="C1284" i="1"/>
  <c r="H1283" i="1"/>
  <c r="G1283" i="1"/>
  <c r="D1283" i="1"/>
  <c r="C1283" i="1"/>
  <c r="G1282" i="1"/>
  <c r="D1282" i="1"/>
  <c r="H1282" i="1" s="1"/>
  <c r="C1282"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G1266" i="1"/>
  <c r="D1266" i="1"/>
  <c r="H1266" i="1" s="1"/>
  <c r="C1266" i="1"/>
  <c r="H1265" i="1"/>
  <c r="G1265" i="1"/>
  <c r="D1265" i="1"/>
  <c r="C1265" i="1"/>
  <c r="C1264" i="1"/>
  <c r="D1263" i="1"/>
  <c r="H1263" i="1" s="1"/>
  <c r="C1263" i="1"/>
  <c r="D1262" i="1"/>
  <c r="H1262" i="1" s="1"/>
  <c r="C1262" i="1"/>
  <c r="H1261" i="1"/>
  <c r="G1261" i="1"/>
  <c r="D1261" i="1"/>
  <c r="C1261" i="1"/>
  <c r="C1260" i="1"/>
  <c r="C1259" i="1"/>
  <c r="G1258" i="1"/>
  <c r="D1258" i="1"/>
  <c r="H1258" i="1" s="1"/>
  <c r="C1258" i="1"/>
  <c r="H1257" i="1"/>
  <c r="D1257" i="1"/>
  <c r="G1257" i="1" s="1"/>
  <c r="C1257" i="1"/>
  <c r="H1256" i="1"/>
  <c r="D1256" i="1"/>
  <c r="G1256" i="1" s="1"/>
  <c r="C1256" i="1"/>
  <c r="H1254" i="1"/>
  <c r="G1254" i="1"/>
  <c r="D1254" i="1"/>
  <c r="C1254" i="1"/>
  <c r="H1253" i="1"/>
  <c r="D1253" i="1"/>
  <c r="G1253" i="1" s="1"/>
  <c r="C1253" i="1"/>
  <c r="H1252" i="1"/>
  <c r="D1252" i="1"/>
  <c r="G1252" i="1" s="1"/>
  <c r="C1252" i="1"/>
  <c r="H1251" i="1"/>
  <c r="D1251" i="1"/>
  <c r="C1251" i="1"/>
  <c r="G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D1206" i="1"/>
  <c r="C1206" i="1"/>
  <c r="G1206" i="1" s="1"/>
  <c r="H1205" i="1"/>
  <c r="G1205" i="1"/>
  <c r="D1205" i="1"/>
  <c r="C1205" i="1"/>
  <c r="H1204" i="1"/>
  <c r="G1204" i="1"/>
  <c r="D1204" i="1"/>
  <c r="C1204" i="1"/>
  <c r="D1203" i="1"/>
  <c r="C1203" i="1"/>
  <c r="H1203" i="1" s="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D1172" i="1"/>
  <c r="H1172" i="1" s="1"/>
  <c r="C1172" i="1"/>
  <c r="H1171" i="1"/>
  <c r="G1171" i="1"/>
  <c r="D1171" i="1"/>
  <c r="C1171" i="1"/>
  <c r="D1170" i="1"/>
  <c r="H1170" i="1" s="1"/>
  <c r="C1170" i="1"/>
  <c r="D1169" i="1"/>
  <c r="H1169" i="1" s="1"/>
  <c r="C1169" i="1"/>
  <c r="D1168" i="1"/>
  <c r="H1168" i="1" s="1"/>
  <c r="C1168" i="1"/>
  <c r="D1167" i="1"/>
  <c r="H1167" i="1" s="1"/>
  <c r="C1167" i="1"/>
  <c r="D1166" i="1"/>
  <c r="H1166" i="1" s="1"/>
  <c r="C1166" i="1"/>
  <c r="D1165" i="1"/>
  <c r="H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D1157" i="1"/>
  <c r="H1157" i="1" s="1"/>
  <c r="C1157" i="1"/>
  <c r="D1156" i="1"/>
  <c r="H1156" i="1" s="1"/>
  <c r="C1156" i="1"/>
  <c r="D1155" i="1"/>
  <c r="H1155" i="1" s="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G1091" i="1"/>
  <c r="D1091" i="1"/>
  <c r="H1091" i="1" s="1"/>
  <c r="C1091" i="1"/>
  <c r="D1090" i="1"/>
  <c r="H1090" i="1" s="1"/>
  <c r="C1090" i="1"/>
  <c r="D1089" i="1"/>
  <c r="H1089" i="1" s="1"/>
  <c r="C1089" i="1"/>
  <c r="H1088" i="1"/>
  <c r="G1088" i="1"/>
  <c r="D1088" i="1"/>
  <c r="C1088" i="1"/>
  <c r="D1087" i="1"/>
  <c r="H1087" i="1" s="1"/>
  <c r="C1087" i="1"/>
  <c r="H1086" i="1"/>
  <c r="G1086" i="1"/>
  <c r="D1086" i="1"/>
  <c r="C1086" i="1"/>
  <c r="D1085" i="1"/>
  <c r="H1085" i="1" s="1"/>
  <c r="C1085" i="1"/>
  <c r="D1084" i="1"/>
  <c r="H1084" i="1" s="1"/>
  <c r="C1084" i="1"/>
  <c r="D1083" i="1"/>
  <c r="H1083" i="1" s="1"/>
  <c r="C1083" i="1"/>
  <c r="D1082" i="1"/>
  <c r="H1082" i="1" s="1"/>
  <c r="C1082" i="1"/>
  <c r="C1081" i="1"/>
  <c r="D1080" i="1"/>
  <c r="H1080" i="1" s="1"/>
  <c r="C1080" i="1"/>
  <c r="D1079" i="1"/>
  <c r="H1079" i="1" s="1"/>
  <c r="C1079" i="1"/>
  <c r="D1078" i="1"/>
  <c r="H1078" i="1" s="1"/>
  <c r="C1078" i="1"/>
  <c r="D1077" i="1"/>
  <c r="H1077" i="1" s="1"/>
  <c r="C1077" i="1"/>
  <c r="D1076" i="1"/>
  <c r="H1076" i="1" s="1"/>
  <c r="C1076" i="1"/>
  <c r="C1075" i="1"/>
  <c r="D1073" i="1"/>
  <c r="C1073" i="1"/>
  <c r="H1072" i="1"/>
  <c r="G1072" i="1"/>
  <c r="D1072" i="1"/>
  <c r="C1072" i="1"/>
  <c r="H1071" i="1"/>
  <c r="G1071" i="1"/>
  <c r="D1071" i="1"/>
  <c r="C1071" i="1"/>
  <c r="D1070" i="1"/>
  <c r="H1070" i="1" s="1"/>
  <c r="C1070" i="1"/>
  <c r="G1070" i="1" s="1"/>
  <c r="G1069" i="1"/>
  <c r="D1069" i="1"/>
  <c r="C1069" i="1"/>
  <c r="D1068" i="1"/>
  <c r="C1068" i="1"/>
  <c r="G1067" i="1"/>
  <c r="D1067" i="1"/>
  <c r="H1067" i="1" s="1"/>
  <c r="C1067" i="1"/>
  <c r="G1066" i="1"/>
  <c r="D1066" i="1"/>
  <c r="H1066" i="1" s="1"/>
  <c r="C1066" i="1"/>
  <c r="H1065" i="1"/>
  <c r="G1065" i="1"/>
  <c r="D1065" i="1"/>
  <c r="C1065" i="1"/>
  <c r="H1064" i="1"/>
  <c r="G1064" i="1"/>
  <c r="D1064" i="1"/>
  <c r="C1064" i="1"/>
  <c r="H1063" i="1"/>
  <c r="G1063" i="1"/>
  <c r="D1063" i="1"/>
  <c r="C1063" i="1"/>
  <c r="G1062" i="1"/>
  <c r="D1062" i="1"/>
  <c r="H1062" i="1" s="1"/>
  <c r="C1062" i="1"/>
  <c r="D1061" i="1"/>
  <c r="H1061" i="1" s="1"/>
  <c r="C1061" i="1"/>
  <c r="G1060" i="1"/>
  <c r="D1060" i="1"/>
  <c r="H1060" i="1" s="1"/>
  <c r="C1060" i="1"/>
  <c r="G1059" i="1"/>
  <c r="D1059" i="1"/>
  <c r="H1059" i="1" s="1"/>
  <c r="C1059" i="1"/>
  <c r="H1058" i="1"/>
  <c r="G1058" i="1"/>
  <c r="D1058" i="1"/>
  <c r="C1058" i="1"/>
  <c r="C1057" i="1"/>
  <c r="H1056" i="1"/>
  <c r="G1056" i="1"/>
  <c r="D1056" i="1"/>
  <c r="C1056" i="1"/>
  <c r="H1055" i="1"/>
  <c r="G1055" i="1"/>
  <c r="D1055" i="1"/>
  <c r="C1055" i="1"/>
  <c r="D1054" i="1"/>
  <c r="H1054" i="1" s="1"/>
  <c r="C1054" i="1"/>
  <c r="H1053" i="1"/>
  <c r="G1053" i="1"/>
  <c r="D1053" i="1"/>
  <c r="C1053" i="1"/>
  <c r="G1052" i="1"/>
  <c r="D1052" i="1"/>
  <c r="H1052" i="1" s="1"/>
  <c r="C1052" i="1"/>
  <c r="H1051" i="1"/>
  <c r="G1051" i="1"/>
  <c r="D1051" i="1"/>
  <c r="C1051" i="1"/>
  <c r="C1050" i="1"/>
  <c r="H1049" i="1"/>
  <c r="G1049" i="1"/>
  <c r="D1049" i="1"/>
  <c r="C1049" i="1"/>
  <c r="H1048" i="1"/>
  <c r="G1048" i="1"/>
  <c r="D1048" i="1"/>
  <c r="C1048" i="1"/>
  <c r="H1047" i="1"/>
  <c r="G1047" i="1"/>
  <c r="D1047" i="1"/>
  <c r="C1047" i="1"/>
  <c r="H1046" i="1"/>
  <c r="G1046" i="1"/>
  <c r="D1046" i="1"/>
  <c r="C1046" i="1"/>
  <c r="G1045" i="1"/>
  <c r="D1045" i="1"/>
  <c r="H1045" i="1" s="1"/>
  <c r="C1045" i="1"/>
  <c r="G1044" i="1"/>
  <c r="D1044" i="1"/>
  <c r="H1044" i="1" s="1"/>
  <c r="C1044" i="1"/>
  <c r="G1043" i="1"/>
  <c r="D1043" i="1"/>
  <c r="H1043" i="1" s="1"/>
  <c r="C1043" i="1"/>
  <c r="G1042" i="1"/>
  <c r="D1042" i="1"/>
  <c r="H1042" i="1" s="1"/>
  <c r="C1042" i="1"/>
  <c r="G1041" i="1"/>
  <c r="D1041" i="1"/>
  <c r="H1041" i="1" s="1"/>
  <c r="C1041" i="1"/>
  <c r="D1040" i="1"/>
  <c r="H1040" i="1" s="1"/>
  <c r="C1040" i="1"/>
  <c r="G1039" i="1"/>
  <c r="D1039" i="1"/>
  <c r="H1039" i="1" s="1"/>
  <c r="C1039" i="1"/>
  <c r="H1038" i="1"/>
  <c r="G1038" i="1"/>
  <c r="D1038" i="1"/>
  <c r="C1038" i="1"/>
  <c r="H1037" i="1"/>
  <c r="G1037" i="1"/>
  <c r="D1037" i="1"/>
  <c r="C1037" i="1"/>
  <c r="H1036" i="1"/>
  <c r="G1036" i="1"/>
  <c r="D1036" i="1"/>
  <c r="C1036" i="1"/>
  <c r="G1035" i="1"/>
  <c r="D1035" i="1"/>
  <c r="H1035" i="1" s="1"/>
  <c r="C1035" i="1"/>
  <c r="C1034" i="1"/>
  <c r="G1033" i="1"/>
  <c r="D1033" i="1"/>
  <c r="H1033" i="1" s="1"/>
  <c r="C1033" i="1"/>
  <c r="H1032" i="1"/>
  <c r="G1032" i="1"/>
  <c r="D1032" i="1"/>
  <c r="C1032" i="1"/>
  <c r="G1031" i="1"/>
  <c r="D1031" i="1"/>
  <c r="H1031" i="1" s="1"/>
  <c r="C1031" i="1"/>
  <c r="H1030" i="1"/>
  <c r="G1030" i="1"/>
  <c r="D1030" i="1"/>
  <c r="C1030" i="1"/>
  <c r="H1029" i="1"/>
  <c r="G1029" i="1"/>
  <c r="D1029" i="1"/>
  <c r="C1029" i="1"/>
  <c r="G1028" i="1"/>
  <c r="D1028" i="1"/>
  <c r="H1028" i="1" s="1"/>
  <c r="C1028" i="1"/>
  <c r="G1027" i="1"/>
  <c r="D1027" i="1"/>
  <c r="H1027" i="1" s="1"/>
  <c r="C1027" i="1"/>
  <c r="H1026" i="1"/>
  <c r="G1026" i="1"/>
  <c r="D1026" i="1"/>
  <c r="C1026" i="1"/>
  <c r="G1025" i="1"/>
  <c r="D1025" i="1"/>
  <c r="H1025" i="1" s="1"/>
  <c r="C1025" i="1"/>
  <c r="D1024" i="1"/>
  <c r="H1024" i="1" s="1"/>
  <c r="C1024" i="1"/>
  <c r="G1023" i="1"/>
  <c r="D1023" i="1"/>
  <c r="H1023" i="1" s="1"/>
  <c r="C1023" i="1"/>
  <c r="H1022" i="1"/>
  <c r="G1022" i="1"/>
  <c r="D1022" i="1"/>
  <c r="C1022" i="1"/>
  <c r="G1021" i="1"/>
  <c r="D1021" i="1"/>
  <c r="H1021" i="1" s="1"/>
  <c r="C1021" i="1"/>
  <c r="G1020" i="1"/>
  <c r="D1020" i="1"/>
  <c r="H1020" i="1" s="1"/>
  <c r="C1020" i="1"/>
  <c r="G1019" i="1"/>
  <c r="D1019" i="1"/>
  <c r="H1019" i="1" s="1"/>
  <c r="C1019" i="1"/>
  <c r="G1018" i="1"/>
  <c r="D1018" i="1"/>
  <c r="H1018" i="1" s="1"/>
  <c r="C1018" i="1"/>
  <c r="C1017" i="1"/>
  <c r="H1016" i="1"/>
  <c r="G1016" i="1"/>
  <c r="D1016" i="1"/>
  <c r="C1016" i="1"/>
  <c r="H1015" i="1"/>
  <c r="D1015" i="1"/>
  <c r="G1015" i="1" s="1"/>
  <c r="C1015" i="1"/>
  <c r="D1014" i="1"/>
  <c r="G1014" i="1" s="1"/>
  <c r="C1014" i="1"/>
  <c r="C1013" i="1"/>
  <c r="H1010" i="1"/>
  <c r="D1010" i="1"/>
  <c r="G1010" i="1" s="1"/>
  <c r="C1010" i="1"/>
  <c r="H1009" i="1"/>
  <c r="G1009" i="1"/>
  <c r="D1009" i="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D839" i="1"/>
  <c r="G839" i="1" s="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G732" i="1"/>
  <c r="D732" i="1"/>
  <c r="H732" i="1" s="1"/>
  <c r="C732" i="1"/>
  <c r="H731" i="1"/>
  <c r="G731" i="1"/>
  <c r="D731" i="1"/>
  <c r="C731" i="1"/>
  <c r="H730" i="1"/>
  <c r="G730" i="1"/>
  <c r="D730" i="1"/>
  <c r="C730" i="1"/>
  <c r="H729" i="1"/>
  <c r="G729" i="1"/>
  <c r="D729" i="1"/>
  <c r="C729" i="1"/>
  <c r="H728" i="1"/>
  <c r="G728" i="1"/>
  <c r="D728" i="1"/>
  <c r="C728" i="1"/>
  <c r="H727" i="1"/>
  <c r="D727" i="1"/>
  <c r="G727" i="1" s="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D679" i="1"/>
  <c r="H679" i="1" s="1"/>
  <c r="C679" i="1"/>
  <c r="H678" i="1"/>
  <c r="G678" i="1"/>
  <c r="D678" i="1"/>
  <c r="C678" i="1"/>
  <c r="D677" i="1"/>
  <c r="H677" i="1" s="1"/>
  <c r="C677" i="1"/>
  <c r="H676" i="1"/>
  <c r="G676" i="1"/>
  <c r="D676" i="1"/>
  <c r="C676" i="1"/>
  <c r="H675" i="1"/>
  <c r="G675" i="1"/>
  <c r="D675" i="1"/>
  <c r="C675" i="1"/>
  <c r="D674" i="1"/>
  <c r="H674" i="1" s="1"/>
  <c r="C674" i="1"/>
  <c r="H673" i="1"/>
  <c r="G673" i="1"/>
  <c r="D673" i="1"/>
  <c r="C673" i="1"/>
  <c r="H672" i="1"/>
  <c r="G672" i="1"/>
  <c r="D672" i="1"/>
  <c r="C672" i="1"/>
  <c r="H671" i="1"/>
  <c r="G671" i="1"/>
  <c r="D671" i="1"/>
  <c r="C671" i="1"/>
  <c r="D670" i="1"/>
  <c r="H670" i="1" s="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D654" i="1"/>
  <c r="H654" i="1" s="1"/>
  <c r="C654" i="1"/>
  <c r="D653" i="1"/>
  <c r="H653" i="1" s="1"/>
  <c r="C653" i="1"/>
  <c r="H652" i="1"/>
  <c r="G652" i="1"/>
  <c r="D652" i="1"/>
  <c r="C652" i="1"/>
  <c r="H651" i="1"/>
  <c r="G651" i="1"/>
  <c r="D651" i="1"/>
  <c r="C651" i="1"/>
  <c r="H650" i="1"/>
  <c r="G650" i="1"/>
  <c r="D650" i="1"/>
  <c r="C650" i="1"/>
  <c r="D649" i="1"/>
  <c r="G649" i="1" s="1"/>
  <c r="C649" i="1"/>
  <c r="D648" i="1"/>
  <c r="H648" i="1" s="1"/>
  <c r="C648" i="1"/>
  <c r="D647" i="1"/>
  <c r="H647" i="1" s="1"/>
  <c r="C647" i="1"/>
  <c r="H646" i="1"/>
  <c r="D646" i="1"/>
  <c r="G646" i="1" s="1"/>
  <c r="C646" i="1"/>
  <c r="G645" i="1"/>
  <c r="D645" i="1"/>
  <c r="H645" i="1" s="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C423" i="1"/>
  <c r="D422" i="1"/>
  <c r="G422" i="1" s="1"/>
  <c r="C422" i="1"/>
  <c r="C421" i="1"/>
  <c r="H416" i="1"/>
  <c r="D416" i="1"/>
  <c r="G416" i="1" s="1"/>
  <c r="C416" i="1"/>
  <c r="G415" i="1"/>
  <c r="D415" i="1"/>
  <c r="H415" i="1" s="1"/>
  <c r="C415" i="1"/>
  <c r="H414" i="1"/>
  <c r="G414" i="1"/>
  <c r="D414" i="1"/>
  <c r="C414" i="1"/>
  <c r="H411" i="1"/>
  <c r="G411" i="1"/>
  <c r="D411" i="1"/>
  <c r="C411" i="1"/>
  <c r="H410" i="1"/>
  <c r="G410" i="1"/>
  <c r="D410" i="1"/>
  <c r="C410" i="1"/>
  <c r="H409" i="1"/>
  <c r="G409" i="1"/>
  <c r="D409" i="1"/>
  <c r="C409" i="1"/>
  <c r="H408" i="1"/>
  <c r="D408" i="1"/>
  <c r="G408" i="1" s="1"/>
  <c r="C408" i="1"/>
  <c r="H407" i="1"/>
  <c r="D407" i="1"/>
  <c r="G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D398" i="1"/>
  <c r="G398" i="1" s="1"/>
  <c r="C398" i="1"/>
  <c r="H397" i="1"/>
  <c r="G397" i="1"/>
  <c r="D397" i="1"/>
  <c r="C397" i="1"/>
  <c r="H396"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D384" i="1"/>
  <c r="G384" i="1" s="1"/>
  <c r="C384" i="1"/>
  <c r="H383" i="1"/>
  <c r="D383" i="1"/>
  <c r="G383" i="1" s="1"/>
  <c r="C383" i="1"/>
  <c r="H382" i="1"/>
  <c r="G382" i="1"/>
  <c r="D382" i="1"/>
  <c r="C382" i="1"/>
  <c r="H381" i="1"/>
  <c r="D381" i="1"/>
  <c r="G381" i="1" s="1"/>
  <c r="C381" i="1"/>
  <c r="H380" i="1"/>
  <c r="G380" i="1"/>
  <c r="D380" i="1"/>
  <c r="C380" i="1"/>
  <c r="H379" i="1"/>
  <c r="D379" i="1"/>
  <c r="G379" i="1" s="1"/>
  <c r="C379" i="1"/>
  <c r="H378" i="1"/>
  <c r="D378" i="1"/>
  <c r="G378" i="1" s="1"/>
  <c r="C378" i="1"/>
  <c r="H377" i="1"/>
  <c r="D377" i="1"/>
  <c r="G377" i="1" s="1"/>
  <c r="C377" i="1"/>
  <c r="H376" i="1"/>
  <c r="D376" i="1"/>
  <c r="G376" i="1" s="1"/>
  <c r="C376" i="1"/>
  <c r="H375" i="1"/>
  <c r="D375" i="1"/>
  <c r="G375" i="1" s="1"/>
  <c r="C375" i="1"/>
  <c r="D374" i="1"/>
  <c r="G374" i="1" s="1"/>
  <c r="C374" i="1"/>
  <c r="H373" i="1"/>
  <c r="D373" i="1"/>
  <c r="G373" i="1" s="1"/>
  <c r="C373" i="1"/>
  <c r="H372" i="1"/>
  <c r="G372" i="1"/>
  <c r="D372" i="1"/>
  <c r="C372" i="1"/>
  <c r="D371" i="1"/>
  <c r="H371" i="1" s="1"/>
  <c r="C371" i="1"/>
  <c r="H370" i="1"/>
  <c r="G370" i="1"/>
  <c r="D370" i="1"/>
  <c r="C370" i="1"/>
  <c r="C369" i="1"/>
  <c r="H367" i="1"/>
  <c r="G367" i="1"/>
  <c r="D367" i="1"/>
  <c r="C367" i="1"/>
  <c r="H366" i="1"/>
  <c r="G366" i="1"/>
  <c r="D366" i="1"/>
  <c r="C366" i="1"/>
  <c r="H365" i="1"/>
  <c r="G365" i="1"/>
  <c r="D365" i="1"/>
  <c r="C365" i="1"/>
  <c r="G364" i="1"/>
  <c r="D364" i="1"/>
  <c r="H364" i="1" s="1"/>
  <c r="C364" i="1"/>
  <c r="H363" i="1"/>
  <c r="G363" i="1"/>
  <c r="D363" i="1"/>
  <c r="C363" i="1"/>
  <c r="H362" i="1"/>
  <c r="G362" i="1"/>
  <c r="D362" i="1"/>
  <c r="C362"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D332" i="1"/>
  <c r="G332" i="1" s="1"/>
  <c r="C332" i="1"/>
  <c r="H331" i="1"/>
  <c r="D331" i="1"/>
  <c r="G331" i="1" s="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D318" i="1"/>
  <c r="G318" i="1" s="1"/>
  <c r="C318" i="1"/>
  <c r="H317" i="1"/>
  <c r="D317" i="1"/>
  <c r="G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D302" i="1"/>
  <c r="G302" i="1" s="1"/>
  <c r="C302" i="1"/>
  <c r="H301" i="1"/>
  <c r="D301" i="1"/>
  <c r="G301" i="1" s="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D284" i="1"/>
  <c r="G284" i="1" s="1"/>
  <c r="C284" i="1"/>
  <c r="H283" i="1"/>
  <c r="G283" i="1"/>
  <c r="D283" i="1"/>
  <c r="C283" i="1"/>
  <c r="H282" i="1"/>
  <c r="D282" i="1"/>
  <c r="G282" i="1" s="1"/>
  <c r="C282" i="1"/>
  <c r="H281" i="1"/>
  <c r="G281" i="1"/>
  <c r="D281" i="1"/>
  <c r="C281" i="1"/>
  <c r="H280" i="1"/>
  <c r="G280" i="1"/>
  <c r="D280" i="1"/>
  <c r="C280"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H215" i="1" s="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C185" i="1"/>
  <c r="H184" i="1"/>
  <c r="G184" i="1"/>
  <c r="D184" i="1"/>
  <c r="C184" i="1"/>
  <c r="H183" i="1"/>
  <c r="G183" i="1"/>
  <c r="D183" i="1"/>
  <c r="C183" i="1"/>
  <c r="H182" i="1"/>
  <c r="G182" i="1"/>
  <c r="D182" i="1"/>
  <c r="C182" i="1"/>
  <c r="H181" i="1"/>
  <c r="G181" i="1"/>
  <c r="D181" i="1"/>
  <c r="C181" i="1"/>
  <c r="D180" i="1"/>
  <c r="H180" i="1" s="1"/>
  <c r="C180" i="1"/>
  <c r="H179" i="1"/>
  <c r="D179" i="1"/>
  <c r="G179" i="1" s="1"/>
  <c r="C179" i="1"/>
  <c r="H178" i="1"/>
  <c r="D178" i="1"/>
  <c r="G178" i="1" s="1"/>
  <c r="C178" i="1"/>
  <c r="H177" i="1"/>
  <c r="D177" i="1"/>
  <c r="G177" i="1" s="1"/>
  <c r="C177" i="1"/>
  <c r="H176" i="1"/>
  <c r="D176" i="1"/>
  <c r="G176" i="1" s="1"/>
  <c r="C176" i="1"/>
  <c r="H175" i="1"/>
  <c r="D175" i="1"/>
  <c r="G175" i="1" s="1"/>
  <c r="C175" i="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D162" i="1"/>
  <c r="G162" i="1" s="1"/>
  <c r="C162" i="1"/>
  <c r="C161" i="1"/>
  <c r="C160" i="1"/>
  <c r="H159" i="1"/>
  <c r="D159" i="1"/>
  <c r="G159" i="1" s="1"/>
  <c r="C159" i="1"/>
  <c r="H158" i="1"/>
  <c r="G158" i="1"/>
  <c r="D158" i="1"/>
  <c r="C158" i="1"/>
  <c r="H157" i="1"/>
  <c r="G157" i="1"/>
  <c r="D157" i="1"/>
  <c r="C157" i="1"/>
  <c r="H156" i="1"/>
  <c r="D156" i="1"/>
  <c r="G156" i="1" s="1"/>
  <c r="C156" i="1"/>
  <c r="D155" i="1"/>
  <c r="H155" i="1" s="1"/>
  <c r="C155" i="1"/>
  <c r="D154" i="1"/>
  <c r="H154" i="1" s="1"/>
  <c r="C154" i="1"/>
  <c r="D153" i="1"/>
  <c r="H153" i="1" s="1"/>
  <c r="C153" i="1"/>
  <c r="H152" i="1"/>
  <c r="G152" i="1"/>
  <c r="D152" i="1"/>
  <c r="C152" i="1"/>
  <c r="H151" i="1"/>
  <c r="D151" i="1"/>
  <c r="G151" i="1" s="1"/>
  <c r="C151" i="1"/>
  <c r="C150" i="1"/>
  <c r="C149"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D136" i="1"/>
  <c r="G136" i="1" s="1"/>
  <c r="C136" i="1"/>
  <c r="H135" i="1"/>
  <c r="D135" i="1"/>
  <c r="G135" i="1" s="1"/>
  <c r="C135" i="1"/>
  <c r="H134" i="1"/>
  <c r="G134" i="1"/>
  <c r="D134" i="1"/>
  <c r="C134" i="1"/>
  <c r="H133" i="1"/>
  <c r="D133" i="1"/>
  <c r="G133" i="1" s="1"/>
  <c r="C133" i="1"/>
  <c r="D132" i="1"/>
  <c r="H132" i="1" s="1"/>
  <c r="C132" i="1"/>
  <c r="D131" i="1"/>
  <c r="H131" i="1" s="1"/>
  <c r="C131" i="1"/>
  <c r="C130" i="1"/>
  <c r="H129" i="1"/>
  <c r="G129" i="1"/>
  <c r="D129" i="1"/>
  <c r="C129" i="1"/>
  <c r="H128" i="1"/>
  <c r="G128" i="1"/>
  <c r="D128" i="1"/>
  <c r="C128" i="1"/>
  <c r="D127" i="1"/>
  <c r="H127" i="1" s="1"/>
  <c r="C127" i="1"/>
  <c r="D126" i="1"/>
  <c r="H126" i="1" s="1"/>
  <c r="C126" i="1"/>
  <c r="D125" i="1"/>
  <c r="H125" i="1" s="1"/>
  <c r="C125" i="1"/>
  <c r="D124" i="1"/>
  <c r="H124" i="1" s="1"/>
  <c r="C124" i="1"/>
  <c r="D123" i="1"/>
  <c r="H123" i="1" s="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H78" i="1"/>
  <c r="D78" i="1"/>
  <c r="G78" i="1" s="1"/>
  <c r="C78" i="1"/>
  <c r="H77" i="1"/>
  <c r="D77" i="1"/>
  <c r="G77" i="1" s="1"/>
  <c r="C77" i="1"/>
  <c r="H76" i="1"/>
  <c r="G76" i="1"/>
  <c r="D76" i="1"/>
  <c r="C76" i="1"/>
  <c r="H75" i="1"/>
  <c r="G75" i="1"/>
  <c r="D75" i="1"/>
  <c r="C75" i="1"/>
  <c r="H74" i="1"/>
  <c r="G74" i="1"/>
  <c r="D74" i="1"/>
  <c r="C74" i="1"/>
  <c r="H73"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D59" i="1"/>
  <c r="H59" i="1" s="1"/>
  <c r="C59" i="1"/>
  <c r="H58" i="1"/>
  <c r="G58" i="1"/>
  <c r="D58" i="1"/>
  <c r="C58"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D47" i="1"/>
  <c r="G47" i="1" s="1"/>
  <c r="C47" i="1"/>
  <c r="H46" i="1"/>
  <c r="D46" i="1"/>
  <c r="G46" i="1" s="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1542" i="1" l="1"/>
  <c r="J1569" i="1"/>
  <c r="E22" i="7"/>
  <c r="H1563" i="1"/>
  <c r="H1556" i="1"/>
  <c r="J1558" i="1"/>
  <c r="H1182" i="1"/>
  <c r="H1400" i="1"/>
  <c r="H1495" i="1"/>
  <c r="G1495" i="1"/>
  <c r="G1497" i="1"/>
  <c r="F89" i="6"/>
  <c r="E89" i="6"/>
  <c r="D1485" i="1" s="1"/>
  <c r="F99" i="6"/>
  <c r="H1389" i="1"/>
  <c r="G1385" i="1"/>
  <c r="H1396" i="1"/>
  <c r="E318" i="9"/>
  <c r="B318" i="9" s="1"/>
  <c r="G1310" i="1"/>
  <c r="H1383" i="1"/>
  <c r="H1382" i="1"/>
  <c r="H1370" i="1"/>
  <c r="H1297" i="1"/>
  <c r="H1294" i="1"/>
  <c r="G1292" i="1"/>
  <c r="G1291" i="1"/>
  <c r="G1285" i="1"/>
  <c r="H1281" i="1"/>
  <c r="G1182" i="1"/>
  <c r="G1184" i="1"/>
  <c r="G1203" i="1"/>
  <c r="C1201" i="1"/>
  <c r="H1201" i="1" s="1"/>
  <c r="H1202" i="1"/>
  <c r="F197" i="5"/>
  <c r="H1073" i="1"/>
  <c r="H1068" i="1"/>
  <c r="H1069" i="1"/>
  <c r="H1398" i="1"/>
  <c r="G1400" i="1"/>
  <c r="G1399" i="1"/>
  <c r="G1398" i="1"/>
  <c r="G1397" i="1"/>
  <c r="G1396" i="1"/>
  <c r="G1395" i="1"/>
  <c r="G1394" i="1"/>
  <c r="G1393" i="1"/>
  <c r="G1392" i="1"/>
  <c r="G1391" i="1"/>
  <c r="G1390" i="1"/>
  <c r="G1383" i="1"/>
  <c r="G1382" i="1"/>
  <c r="G1370" i="1"/>
  <c r="G1368" i="1"/>
  <c r="G1347" i="1"/>
  <c r="G1346" i="1"/>
  <c r="G1345" i="1"/>
  <c r="G1344" i="1"/>
  <c r="G1343" i="1"/>
  <c r="G1342" i="1"/>
  <c r="G1341" i="1"/>
  <c r="G1340" i="1"/>
  <c r="G1339" i="1"/>
  <c r="G1338" i="1"/>
  <c r="G1314" i="1"/>
  <c r="G1312" i="1"/>
  <c r="G1311" i="1"/>
  <c r="H1264" i="1"/>
  <c r="E255" i="5"/>
  <c r="D1259" i="1" s="1"/>
  <c r="G1259" i="1" s="1"/>
  <c r="E303" i="9"/>
  <c r="B303" i="9" s="1"/>
  <c r="G1263" i="1"/>
  <c r="F260" i="5"/>
  <c r="G1262" i="1"/>
  <c r="E304" i="9"/>
  <c r="D1260" i="1"/>
  <c r="E337" i="9"/>
  <c r="B337" i="9" s="1"/>
  <c r="G1201" i="1"/>
  <c r="G1202" i="1"/>
  <c r="G1170" i="1"/>
  <c r="G1172" i="1"/>
  <c r="F165" i="5"/>
  <c r="G1169" i="1"/>
  <c r="G1168" i="1"/>
  <c r="G1167" i="1"/>
  <c r="G1166" i="1"/>
  <c r="G1165" i="1"/>
  <c r="G1157" i="1"/>
  <c r="G1155" i="1"/>
  <c r="G1156" i="1"/>
  <c r="G1090" i="1"/>
  <c r="G1087" i="1"/>
  <c r="G1089" i="1"/>
  <c r="G1085" i="1"/>
  <c r="G1084" i="1"/>
  <c r="G1083" i="1"/>
  <c r="G1081" i="1"/>
  <c r="G1082" i="1"/>
  <c r="G1080" i="1"/>
  <c r="G1079" i="1"/>
  <c r="G1078" i="1"/>
  <c r="F341" i="9"/>
  <c r="B341" i="9" s="1"/>
  <c r="G1076" i="1"/>
  <c r="G1077" i="1"/>
  <c r="G1073" i="1"/>
  <c r="G1068" i="1"/>
  <c r="F63" i="5"/>
  <c r="G1061" i="1"/>
  <c r="F56" i="5"/>
  <c r="G1057" i="1"/>
  <c r="H1057" i="1"/>
  <c r="G1054" i="1"/>
  <c r="G1050" i="1"/>
  <c r="H1050" i="1"/>
  <c r="F45" i="5"/>
  <c r="G1040" i="1"/>
  <c r="D1034" i="1"/>
  <c r="G1024" i="1"/>
  <c r="H1013" i="1"/>
  <c r="H1014" i="1"/>
  <c r="F236" i="9"/>
  <c r="B236" i="9" s="1"/>
  <c r="E311" i="9"/>
  <c r="B311" i="9" s="1"/>
  <c r="E36" i="9"/>
  <c r="B36" i="9" s="1"/>
  <c r="E307" i="9"/>
  <c r="B307" i="9" s="1"/>
  <c r="G717" i="1"/>
  <c r="G679" i="1"/>
  <c r="G677" i="1"/>
  <c r="G674" i="1"/>
  <c r="G670" i="1"/>
  <c r="G654" i="1"/>
  <c r="G653" i="1"/>
  <c r="B296" i="9"/>
  <c r="G648" i="1"/>
  <c r="G647" i="1"/>
  <c r="H649" i="1"/>
  <c r="G1684" i="1"/>
  <c r="G1681" i="1"/>
  <c r="H1682" i="1"/>
  <c r="G1671" i="1"/>
  <c r="G1669" i="1"/>
  <c r="G1639" i="1"/>
  <c r="G1637" i="1"/>
  <c r="G1636" i="1"/>
  <c r="H1634" i="1"/>
  <c r="G1631" i="1"/>
  <c r="G1629" i="1"/>
  <c r="D51" i="8"/>
  <c r="C1628" i="1" s="1"/>
  <c r="H1626" i="1"/>
  <c r="G1625" i="1"/>
  <c r="G1623" i="1"/>
  <c r="G1620" i="1"/>
  <c r="H1613" i="1"/>
  <c r="H1610" i="1"/>
  <c r="H1604" i="1"/>
  <c r="G1605" i="1"/>
  <c r="H1602" i="1"/>
  <c r="H1594" i="1"/>
  <c r="G1593" i="1"/>
  <c r="G1591" i="1"/>
  <c r="C1585" i="1"/>
  <c r="H1585" i="1" s="1"/>
  <c r="H1583" i="1"/>
  <c r="G1583" i="1"/>
  <c r="E31" i="9"/>
  <c r="B31" i="9" s="1"/>
  <c r="E327" i="9"/>
  <c r="B327" i="9" s="1"/>
  <c r="E322" i="9"/>
  <c r="G421" i="1"/>
  <c r="H421" i="1"/>
  <c r="H422" i="1"/>
  <c r="H374" i="1"/>
  <c r="H369" i="1"/>
  <c r="G369" i="1"/>
  <c r="F374" i="4"/>
  <c r="G371" i="1"/>
  <c r="E373" i="4"/>
  <c r="D368" i="1" s="1"/>
  <c r="H361" i="1"/>
  <c r="G361" i="1"/>
  <c r="E361" i="4"/>
  <c r="D356" i="1" s="1"/>
  <c r="F366" i="4"/>
  <c r="G423" i="1"/>
  <c r="H423" i="1"/>
  <c r="F428" i="4"/>
  <c r="G180" i="1"/>
  <c r="D279" i="1"/>
  <c r="E273" i="4"/>
  <c r="D269" i="1" s="1"/>
  <c r="G258" i="1"/>
  <c r="G265" i="1"/>
  <c r="G266" i="1"/>
  <c r="E81" i="9"/>
  <c r="B81" i="9" s="1"/>
  <c r="G215" i="1"/>
  <c r="G212" i="1"/>
  <c r="G213" i="1"/>
  <c r="E57" i="9"/>
  <c r="B57" i="9" s="1"/>
  <c r="F194" i="4"/>
  <c r="H185" i="1"/>
  <c r="G185" i="1"/>
  <c r="E52" i="9"/>
  <c r="B52" i="9" s="1"/>
  <c r="F239" i="9"/>
  <c r="B239" i="9" s="1"/>
  <c r="E164" i="4"/>
  <c r="D160" i="1" s="1"/>
  <c r="G160" i="1" s="1"/>
  <c r="H174" i="1"/>
  <c r="F178" i="4"/>
  <c r="H166" i="1"/>
  <c r="D161" i="1"/>
  <c r="G161" i="1" s="1"/>
  <c r="E49" i="9"/>
  <c r="B49" i="9" s="1"/>
  <c r="H161" i="1"/>
  <c r="H162" i="1"/>
  <c r="E153" i="4"/>
  <c r="D149" i="1" s="1"/>
  <c r="G149" i="1" s="1"/>
  <c r="B237" i="9"/>
  <c r="G155" i="1"/>
  <c r="E48" i="9"/>
  <c r="B48" i="9" s="1"/>
  <c r="G154" i="1"/>
  <c r="G153" i="1"/>
  <c r="H149" i="1"/>
  <c r="F154" i="4"/>
  <c r="D150" i="1"/>
  <c r="F134" i="4"/>
  <c r="G130" i="1"/>
  <c r="G131" i="1"/>
  <c r="G132" i="1"/>
  <c r="G127" i="1"/>
  <c r="G125" i="1"/>
  <c r="G126" i="1"/>
  <c r="G124" i="1"/>
  <c r="G122" i="1"/>
  <c r="G123" i="1"/>
  <c r="E125" i="4"/>
  <c r="D121" i="1" s="1"/>
  <c r="H121" i="1" s="1"/>
  <c r="G108" i="1"/>
  <c r="H108" i="1"/>
  <c r="F112" i="4"/>
  <c r="E49" i="4"/>
  <c r="D45" i="1" s="1"/>
  <c r="G45" i="1" s="1"/>
  <c r="G65" i="1"/>
  <c r="G64" i="1"/>
  <c r="G59" i="1"/>
  <c r="E33" i="9"/>
  <c r="B33" i="9" s="1"/>
  <c r="D57" i="1"/>
  <c r="E32" i="9"/>
  <c r="B32" i="9" s="1"/>
  <c r="D3" i="1"/>
  <c r="E535" i="4"/>
  <c r="D530" i="1"/>
  <c r="G1544" i="1"/>
  <c r="J1551" i="1"/>
  <c r="J1559" i="1"/>
  <c r="J1576" i="1"/>
  <c r="G1582" i="1"/>
  <c r="G1624" i="1"/>
  <c r="G1627" i="1"/>
  <c r="H1630" i="1"/>
  <c r="G1632" i="1"/>
  <c r="G1635" i="1"/>
  <c r="H1638" i="1"/>
  <c r="G1640" i="1"/>
  <c r="G1643" i="1"/>
  <c r="H1646" i="1"/>
  <c r="G1648" i="1"/>
  <c r="G1651" i="1"/>
  <c r="H1654" i="1"/>
  <c r="G1656" i="1"/>
  <c r="G1659" i="1"/>
  <c r="H1662" i="1"/>
  <c r="G1664" i="1"/>
  <c r="G1667" i="1"/>
  <c r="H1670" i="1"/>
  <c r="G1672" i="1"/>
  <c r="G1675" i="1"/>
  <c r="H1678" i="1"/>
  <c r="G1680" i="1"/>
  <c r="G1683" i="1"/>
  <c r="F44" i="4"/>
  <c r="D43" i="4"/>
  <c r="F61" i="4"/>
  <c r="E106" i="4"/>
  <c r="D102" i="1" s="1"/>
  <c r="F129" i="4"/>
  <c r="D321" i="4"/>
  <c r="F322" i="4"/>
  <c r="D597" i="4"/>
  <c r="G1535" i="1"/>
  <c r="G1539" i="1"/>
  <c r="H1541" i="1"/>
  <c r="I1541" i="1" s="1"/>
  <c r="G1543" i="1"/>
  <c r="I1543" i="1" s="1"/>
  <c r="J1543" i="1"/>
  <c r="H1544" i="1"/>
  <c r="H1545" i="1"/>
  <c r="I1545" i="1" s="1"/>
  <c r="G1547" i="1"/>
  <c r="G1550" i="1"/>
  <c r="G1554" i="1"/>
  <c r="G1556" i="1"/>
  <c r="G1558" i="1"/>
  <c r="G1562" i="1"/>
  <c r="G1564" i="1"/>
  <c r="I1564" i="1" s="1"/>
  <c r="H1566" i="1"/>
  <c r="I1566" i="1" s="1"/>
  <c r="J1566" i="1"/>
  <c r="H1567" i="1"/>
  <c r="I1567" i="1" s="1"/>
  <c r="G1568" i="1"/>
  <c r="I1568" i="1" s="1"/>
  <c r="H1570" i="1"/>
  <c r="I1570" i="1" s="1"/>
  <c r="J1570" i="1"/>
  <c r="G1575" i="1"/>
  <c r="H1579" i="1"/>
  <c r="I1579" i="1" s="1"/>
  <c r="J1579" i="1"/>
  <c r="H1580" i="1"/>
  <c r="I1580" i="1" s="1"/>
  <c r="G1581" i="1"/>
  <c r="I1581" i="1" s="1"/>
  <c r="H1582" i="1"/>
  <c r="G1584" i="1"/>
  <c r="G1587" i="1"/>
  <c r="H1590" i="1"/>
  <c r="G1592" i="1"/>
  <c r="G1595" i="1"/>
  <c r="H1598" i="1"/>
  <c r="G1600" i="1"/>
  <c r="G1603" i="1"/>
  <c r="H1606" i="1"/>
  <c r="G1608" i="1"/>
  <c r="G1611" i="1"/>
  <c r="H1614" i="1"/>
  <c r="G1616" i="1"/>
  <c r="G1619" i="1"/>
  <c r="F82" i="4"/>
  <c r="H24" i="9"/>
  <c r="G24" i="9"/>
  <c r="F153" i="4"/>
  <c r="F273" i="4"/>
  <c r="D584" i="4"/>
  <c r="F585" i="4"/>
  <c r="F255" i="5"/>
  <c r="F114" i="6"/>
  <c r="H30" i="3"/>
  <c r="H1536" i="1"/>
  <c r="H1540" i="1"/>
  <c r="I1542" i="1"/>
  <c r="I1546" i="1"/>
  <c r="H1549" i="1"/>
  <c r="I1549" i="1" s="1"/>
  <c r="J1549" i="1"/>
  <c r="H1550" i="1"/>
  <c r="G1551" i="1"/>
  <c r="I1551" i="1" s="1"/>
  <c r="H1553" i="1"/>
  <c r="I1553" i="1" s="1"/>
  <c r="J1553" i="1"/>
  <c r="H1554" i="1"/>
  <c r="H1557" i="1"/>
  <c r="I1557" i="1" s="1"/>
  <c r="J1557" i="1"/>
  <c r="H1558" i="1"/>
  <c r="G1559" i="1"/>
  <c r="I1559" i="1" s="1"/>
  <c r="H1561" i="1"/>
  <c r="I1561" i="1" s="1"/>
  <c r="J1561" i="1"/>
  <c r="H1562" i="1"/>
  <c r="G1563" i="1"/>
  <c r="G1565" i="1"/>
  <c r="I1565" i="1" s="1"/>
  <c r="G1569" i="1"/>
  <c r="I1569" i="1" s="1"/>
  <c r="H1574" i="1"/>
  <c r="I1574" i="1" s="1"/>
  <c r="J1574" i="1"/>
  <c r="H1575" i="1"/>
  <c r="G1576" i="1"/>
  <c r="I1576" i="1" s="1"/>
  <c r="G1578" i="1"/>
  <c r="I1578" i="1" s="1"/>
  <c r="F49" i="4"/>
  <c r="F83" i="4"/>
  <c r="D106" i="4"/>
  <c r="D6" i="4" s="1"/>
  <c r="F165" i="4"/>
  <c r="E230" i="4"/>
  <c r="D226" i="1" s="1"/>
  <c r="D309" i="4"/>
  <c r="F310" i="4"/>
  <c r="D431" i="4"/>
  <c r="F437" i="4"/>
  <c r="D466" i="4"/>
  <c r="F467" i="4"/>
  <c r="D536" i="4"/>
  <c r="F537" i="4"/>
  <c r="F575" i="4"/>
  <c r="D571" i="4"/>
  <c r="G156" i="9"/>
  <c r="E156" i="9" s="1"/>
  <c r="B156" i="9" s="1"/>
  <c r="F607" i="4"/>
  <c r="D7" i="5"/>
  <c r="F8" i="5"/>
  <c r="F252" i="5"/>
  <c r="D44" i="8"/>
  <c r="J1541" i="1"/>
  <c r="J1545" i="1"/>
  <c r="J1564" i="1"/>
  <c r="J1568" i="1"/>
  <c r="J1581" i="1"/>
  <c r="F216" i="4"/>
  <c r="E202" i="4"/>
  <c r="D198" i="1" s="1"/>
  <c r="F327" i="4"/>
  <c r="E321" i="4"/>
  <c r="D316" i="1" s="1"/>
  <c r="E639" i="4"/>
  <c r="D633" i="1" s="1"/>
  <c r="D479" i="4"/>
  <c r="F485" i="4"/>
  <c r="E648" i="4"/>
  <c r="D642" i="1" s="1"/>
  <c r="F13" i="5"/>
  <c r="E12" i="5"/>
  <c r="F71" i="5"/>
  <c r="E70" i="5"/>
  <c r="F70" i="5" s="1"/>
  <c r="D135" i="5"/>
  <c r="F136" i="5"/>
  <c r="G315" i="9"/>
  <c r="G316" i="9"/>
  <c r="D147" i="5"/>
  <c r="F150" i="5"/>
  <c r="G339" i="9"/>
  <c r="E339" i="9" s="1"/>
  <c r="B339" i="9" s="1"/>
  <c r="F219" i="5"/>
  <c r="E35" i="6"/>
  <c r="E5" i="7"/>
  <c r="G346" i="9" s="1"/>
  <c r="E346" i="9" s="1"/>
  <c r="D230" i="4"/>
  <c r="F262" i="4"/>
  <c r="E308" i="4"/>
  <c r="D361" i="4"/>
  <c r="D373" i="4"/>
  <c r="F393" i="4"/>
  <c r="E647" i="4"/>
  <c r="D641" i="1" s="1"/>
  <c r="D522" i="4"/>
  <c r="G336" i="9"/>
  <c r="E336" i="9" s="1"/>
  <c r="B336" i="9" s="1"/>
  <c r="F178" i="5"/>
  <c r="D177" i="5"/>
  <c r="D274" i="5"/>
  <c r="D251" i="5" s="1"/>
  <c r="F277" i="5"/>
  <c r="F5" i="6"/>
  <c r="F43" i="6"/>
  <c r="D35" i="6"/>
  <c r="D141" i="6" s="1"/>
  <c r="E338" i="9"/>
  <c r="B338" i="9" s="1"/>
  <c r="H310" i="9"/>
  <c r="H309" i="9"/>
  <c r="H308" i="9"/>
  <c r="E308" i="9" s="1"/>
  <c r="B308" i="9" s="1"/>
  <c r="G301" i="9"/>
  <c r="E301" i="9" s="1"/>
  <c r="B301" i="9" s="1"/>
  <c r="G310" i="9"/>
  <c r="E310" i="9" s="1"/>
  <c r="B310" i="9" s="1"/>
  <c r="G309" i="9"/>
  <c r="E309" i="9" s="1"/>
  <c r="B309" i="9" s="1"/>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300" i="9"/>
  <c r="E300" i="9" s="1"/>
  <c r="B300" i="9" s="1"/>
  <c r="M228" i="9"/>
  <c r="G227" i="9"/>
  <c r="E227" i="9" s="1"/>
  <c r="B227" i="9" s="1"/>
  <c r="G219" i="9"/>
  <c r="E219" i="9" s="1"/>
  <c r="B219"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9" i="9"/>
  <c r="G178" i="9"/>
  <c r="E178" i="9" s="1"/>
  <c r="B178" i="9" s="1"/>
  <c r="G177" i="9"/>
  <c r="E177" i="9" s="1"/>
  <c r="B177" i="9" s="1"/>
  <c r="G176" i="9"/>
  <c r="E176" i="9" s="1"/>
  <c r="B176" i="9" s="1"/>
  <c r="G175" i="9"/>
  <c r="E175" i="9" s="1"/>
  <c r="B175" i="9" s="1"/>
  <c r="G174" i="9"/>
  <c r="E174" i="9" s="1"/>
  <c r="B174" i="9" s="1"/>
  <c r="G223" i="9"/>
  <c r="E223" i="9" s="1"/>
  <c r="B223" i="9" s="1"/>
  <c r="G215" i="9"/>
  <c r="E215" i="9" s="1"/>
  <c r="B215" i="9" s="1"/>
  <c r="G204" i="9"/>
  <c r="E204" i="9" s="1"/>
  <c r="B204" i="9" s="1"/>
  <c r="G200" i="9"/>
  <c r="E200" i="9" s="1"/>
  <c r="B200" i="9" s="1"/>
  <c r="G196" i="9"/>
  <c r="E196" i="9" s="1"/>
  <c r="B196" i="9" s="1"/>
  <c r="G192" i="9"/>
  <c r="E192" i="9" s="1"/>
  <c r="B192" i="9" s="1"/>
  <c r="G188" i="9"/>
  <c r="E188" i="9" s="1"/>
  <c r="B188" i="9" s="1"/>
  <c r="G184" i="9"/>
  <c r="E184" i="9" s="1"/>
  <c r="B184" i="9" s="1"/>
  <c r="H180" i="9"/>
  <c r="G226" i="9"/>
  <c r="E226" i="9" s="1"/>
  <c r="B226" i="9" s="1"/>
  <c r="G221" i="9"/>
  <c r="E221" i="9" s="1"/>
  <c r="B221" i="9" s="1"/>
  <c r="G218" i="9"/>
  <c r="E218" i="9" s="1"/>
  <c r="B218" i="9" s="1"/>
  <c r="G213" i="9"/>
  <c r="E213" i="9" s="1"/>
  <c r="B213"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E180" i="9" s="1"/>
  <c r="B180" i="9" s="1"/>
  <c r="H179" i="9"/>
  <c r="I10" i="9"/>
  <c r="G187" i="9"/>
  <c r="E187" i="9" s="1"/>
  <c r="B187" i="9" s="1"/>
  <c r="G195" i="9"/>
  <c r="E195" i="9" s="1"/>
  <c r="B195" i="9" s="1"/>
  <c r="G203" i="9"/>
  <c r="E203" i="9" s="1"/>
  <c r="B203" i="9" s="1"/>
  <c r="G214" i="9"/>
  <c r="E214" i="9" s="1"/>
  <c r="B214" i="9" s="1"/>
  <c r="G222" i="9"/>
  <c r="E222" i="9" s="1"/>
  <c r="B222" i="9" s="1"/>
  <c r="E88" i="5"/>
  <c r="D1093" i="1" s="1"/>
  <c r="F89" i="5"/>
  <c r="E177" i="5"/>
  <c r="H19" i="9" s="1"/>
  <c r="E19" i="9" s="1"/>
  <c r="B19" i="9" s="1"/>
  <c r="B162" i="9"/>
  <c r="B170" i="9"/>
  <c r="G207" i="9"/>
  <c r="E207" i="9" s="1"/>
  <c r="G217" i="9"/>
  <c r="E217" i="9" s="1"/>
  <c r="B217" i="9" s="1"/>
  <c r="G225" i="9"/>
  <c r="E225" i="9" s="1"/>
  <c r="B225" i="9" s="1"/>
  <c r="L228" i="9"/>
  <c r="B154" i="9"/>
  <c r="G183" i="9"/>
  <c r="E183" i="9" s="1"/>
  <c r="B183" i="9" s="1"/>
  <c r="G191" i="9"/>
  <c r="E191" i="9" s="1"/>
  <c r="B191" i="9" s="1"/>
  <c r="G199" i="9"/>
  <c r="E199" i="9" s="1"/>
  <c r="B199" i="9" s="1"/>
  <c r="E314" i="9"/>
  <c r="B314" i="9" s="1"/>
  <c r="H315" i="9"/>
  <c r="H316" i="9"/>
  <c r="B158" i="9"/>
  <c r="B166" i="9"/>
  <c r="B304" i="9"/>
  <c r="B329" i="9"/>
  <c r="B242" i="9"/>
  <c r="F255" i="9"/>
  <c r="B255" i="9" s="1"/>
  <c r="B274" i="9"/>
  <c r="F287" i="9"/>
  <c r="B287" i="9" s="1"/>
  <c r="B322" i="9"/>
  <c r="B321" i="9"/>
  <c r="E340" i="9"/>
  <c r="B340" i="9" s="1"/>
  <c r="B233" i="9"/>
  <c r="B241" i="9"/>
  <c r="B249" i="9"/>
  <c r="B257" i="9"/>
  <c r="B265" i="9"/>
  <c r="B273" i="9"/>
  <c r="B281" i="9"/>
  <c r="B289" i="9"/>
  <c r="E313" i="9"/>
  <c r="B313" i="9" s="1"/>
  <c r="E317" i="9"/>
  <c r="B317" i="9" s="1"/>
  <c r="E325" i="9"/>
  <c r="B325" i="9" s="1"/>
  <c r="E333" i="9"/>
  <c r="B333" i="9" s="1"/>
  <c r="D1555" i="1" l="1"/>
  <c r="I34" i="3"/>
  <c r="H1485" i="1"/>
  <c r="G1485" i="1"/>
  <c r="E251" i="5"/>
  <c r="H1259" i="1"/>
  <c r="H1260" i="1"/>
  <c r="G1260" i="1"/>
  <c r="G1034" i="1"/>
  <c r="H1034" i="1"/>
  <c r="B207" i="9"/>
  <c r="F228" i="9"/>
  <c r="B228" i="9" s="1"/>
  <c r="D45" i="8"/>
  <c r="H1628" i="1"/>
  <c r="G1628" i="1"/>
  <c r="G343" i="9"/>
  <c r="E343" i="9" s="1"/>
  <c r="B343" i="9" s="1"/>
  <c r="C1622" i="1"/>
  <c r="I40" i="3"/>
  <c r="G1585" i="1"/>
  <c r="E360" i="4"/>
  <c r="E417" i="4" s="1"/>
  <c r="D412" i="1" s="1"/>
  <c r="H269" i="1"/>
  <c r="G269" i="1"/>
  <c r="H279" i="1"/>
  <c r="G279" i="1"/>
  <c r="F202" i="4"/>
  <c r="H160" i="1"/>
  <c r="F164" i="4"/>
  <c r="G150" i="1"/>
  <c r="H150" i="1"/>
  <c r="G121" i="1"/>
  <c r="F125" i="4"/>
  <c r="H45" i="1"/>
  <c r="G57" i="1"/>
  <c r="H57" i="1"/>
  <c r="H17" i="3"/>
  <c r="C2" i="1"/>
  <c r="H31" i="3"/>
  <c r="C1537" i="1"/>
  <c r="F251" i="5"/>
  <c r="H25" i="3"/>
  <c r="C1255" i="1"/>
  <c r="E176" i="5"/>
  <c r="D1180" i="1" s="1"/>
  <c r="I24" i="3"/>
  <c r="D1181" i="1"/>
  <c r="B346" i="9"/>
  <c r="E345" i="9"/>
  <c r="I10" i="3" s="1"/>
  <c r="D176" i="5"/>
  <c r="F177" i="5"/>
  <c r="H24" i="3"/>
  <c r="C1181" i="1"/>
  <c r="G641" i="1"/>
  <c r="H641" i="1"/>
  <c r="D303" i="1"/>
  <c r="I33" i="3"/>
  <c r="D1538" i="1"/>
  <c r="D1017" i="1"/>
  <c r="E7" i="5"/>
  <c r="F7" i="5" s="1"/>
  <c r="F12" i="5"/>
  <c r="K1481" i="9"/>
  <c r="G344" i="9"/>
  <c r="E344" i="9" s="1"/>
  <c r="B344" i="9" s="1"/>
  <c r="C1621" i="1"/>
  <c r="I39" i="3"/>
  <c r="F536" i="4"/>
  <c r="D535" i="4"/>
  <c r="C530" i="1"/>
  <c r="D430" i="4"/>
  <c r="F431" i="4"/>
  <c r="C425" i="1"/>
  <c r="F648" i="4"/>
  <c r="E24" i="9"/>
  <c r="I1558" i="1"/>
  <c r="I1544" i="1"/>
  <c r="H28" i="3"/>
  <c r="F35" i="6"/>
  <c r="C1431" i="1"/>
  <c r="D1431" i="1"/>
  <c r="I28" i="3"/>
  <c r="F147" i="5"/>
  <c r="C1152" i="1"/>
  <c r="F135" i="5"/>
  <c r="C1140" i="1"/>
  <c r="F479" i="4"/>
  <c r="C473" i="1"/>
  <c r="G198" i="1"/>
  <c r="H198" i="1"/>
  <c r="F571" i="4"/>
  <c r="C565" i="1"/>
  <c r="E152" i="4"/>
  <c r="F321" i="4"/>
  <c r="C316" i="1"/>
  <c r="F43" i="4"/>
  <c r="C39" i="1"/>
  <c r="H3" i="1"/>
  <c r="G3" i="1"/>
  <c r="G1093" i="1"/>
  <c r="H1093" i="1"/>
  <c r="E179" i="9"/>
  <c r="B179" i="9" s="1"/>
  <c r="F373" i="4"/>
  <c r="C368" i="1"/>
  <c r="F230" i="4"/>
  <c r="C226" i="1"/>
  <c r="E316" i="9"/>
  <c r="B316" i="9" s="1"/>
  <c r="E69" i="5"/>
  <c r="D1075" i="1"/>
  <c r="G642" i="1"/>
  <c r="H642" i="1"/>
  <c r="E141" i="6"/>
  <c r="H22" i="3"/>
  <c r="C1012" i="1"/>
  <c r="F466" i="4"/>
  <c r="C460" i="1"/>
  <c r="F309" i="4"/>
  <c r="C304" i="1"/>
  <c r="D308" i="4"/>
  <c r="F106" i="4"/>
  <c r="C102" i="1"/>
  <c r="I1554" i="1"/>
  <c r="D69" i="5"/>
  <c r="E640" i="4"/>
  <c r="D634" i="1" s="1"/>
  <c r="D529" i="1"/>
  <c r="E6" i="4"/>
  <c r="F274" i="5"/>
  <c r="C1278" i="1"/>
  <c r="F522" i="4"/>
  <c r="C516" i="1"/>
  <c r="F361" i="4"/>
  <c r="C356" i="1"/>
  <c r="D360" i="4"/>
  <c r="E315" i="9"/>
  <c r="B315" i="9" s="1"/>
  <c r="I25" i="3"/>
  <c r="D1255" i="1"/>
  <c r="F584" i="4"/>
  <c r="C578" i="1"/>
  <c r="I1575" i="1"/>
  <c r="I1562" i="1"/>
  <c r="I1550" i="1"/>
  <c r="F597" i="4"/>
  <c r="C591" i="1"/>
  <c r="D152" i="4"/>
  <c r="G1555" i="1" l="1"/>
  <c r="H1555" i="1"/>
  <c r="G1622" i="1"/>
  <c r="H1622" i="1"/>
  <c r="E342" i="9"/>
  <c r="D355" i="1"/>
  <c r="E418" i="4"/>
  <c r="D413" i="1" s="1"/>
  <c r="D417" i="4"/>
  <c r="F308" i="4"/>
  <c r="C303" i="1"/>
  <c r="D299" i="4"/>
  <c r="F152" i="4"/>
  <c r="H18" i="3"/>
  <c r="C148" i="1"/>
  <c r="G516" i="1"/>
  <c r="H516" i="1"/>
  <c r="E422" i="4"/>
  <c r="D2" i="1"/>
  <c r="G2" i="1" s="1"/>
  <c r="I17" i="3"/>
  <c r="G304" i="1"/>
  <c r="H304" i="1"/>
  <c r="I31" i="3"/>
  <c r="D1537" i="1"/>
  <c r="D1074" i="1"/>
  <c r="I23" i="3"/>
  <c r="G368" i="1"/>
  <c r="H368" i="1"/>
  <c r="G39" i="1"/>
  <c r="H39" i="1"/>
  <c r="E299" i="4"/>
  <c r="E300" i="4" s="1"/>
  <c r="D296" i="1" s="1"/>
  <c r="D148" i="1"/>
  <c r="I18" i="3"/>
  <c r="H9" i="3"/>
  <c r="G1431" i="1"/>
  <c r="H1431" i="1"/>
  <c r="H1538" i="1"/>
  <c r="G1538" i="1"/>
  <c r="G1255" i="1"/>
  <c r="H1255" i="1"/>
  <c r="G1537" i="1"/>
  <c r="H1537" i="1"/>
  <c r="F69" i="5"/>
  <c r="H23" i="3"/>
  <c r="C1074" i="1"/>
  <c r="G591" i="1"/>
  <c r="H591" i="1"/>
  <c r="D418" i="4"/>
  <c r="F360" i="4"/>
  <c r="C355" i="1"/>
  <c r="G102" i="1"/>
  <c r="H102" i="1"/>
  <c r="D6" i="5"/>
  <c r="G565" i="1"/>
  <c r="H565" i="1"/>
  <c r="G1140" i="1"/>
  <c r="H1140" i="1"/>
  <c r="B24" i="9"/>
  <c r="F430" i="4"/>
  <c r="C424" i="1"/>
  <c r="D639" i="4"/>
  <c r="F176" i="5"/>
  <c r="C1180" i="1"/>
  <c r="F6" i="4"/>
  <c r="G578" i="1"/>
  <c r="H578" i="1"/>
  <c r="G356" i="1"/>
  <c r="H356" i="1"/>
  <c r="G1278" i="1"/>
  <c r="H1278" i="1"/>
  <c r="G460" i="1"/>
  <c r="H460" i="1"/>
  <c r="G226" i="1"/>
  <c r="H226" i="1"/>
  <c r="G316" i="1"/>
  <c r="H316" i="1"/>
  <c r="G530" i="1"/>
  <c r="H530" i="1"/>
  <c r="H1621" i="1"/>
  <c r="G1621" i="1"/>
  <c r="H11" i="3"/>
  <c r="E6" i="5"/>
  <c r="D1012" i="1"/>
  <c r="H1012" i="1" s="1"/>
  <c r="I22" i="3"/>
  <c r="G1181" i="1"/>
  <c r="H1181" i="1"/>
  <c r="H2" i="1"/>
  <c r="G1075" i="1"/>
  <c r="H1075" i="1"/>
  <c r="G473" i="1"/>
  <c r="H473" i="1"/>
  <c r="G1152" i="1"/>
  <c r="H1152" i="1"/>
  <c r="G348" i="9"/>
  <c r="E348" i="9" s="1"/>
  <c r="G425" i="1"/>
  <c r="H425" i="1"/>
  <c r="D640" i="4"/>
  <c r="F535" i="4"/>
  <c r="C529" i="1"/>
  <c r="G1017" i="1"/>
  <c r="H1017" i="1"/>
  <c r="F141" i="6"/>
  <c r="D422" i="4"/>
  <c r="F640" i="4" l="1"/>
  <c r="C634" i="1"/>
  <c r="H299" i="9"/>
  <c r="D1011" i="1"/>
  <c r="N3" i="9"/>
  <c r="I11" i="3"/>
  <c r="F639" i="4"/>
  <c r="C633" i="1"/>
  <c r="G355" i="1"/>
  <c r="H355" i="1"/>
  <c r="E347" i="9"/>
  <c r="B348" i="9"/>
  <c r="G424" i="1"/>
  <c r="H424" i="1"/>
  <c r="G306" i="9"/>
  <c r="E306" i="9" s="1"/>
  <c r="B306" i="9" s="1"/>
  <c r="G299" i="9"/>
  <c r="E299" i="9" s="1"/>
  <c r="F6" i="5"/>
  <c r="C1011" i="1"/>
  <c r="G1074" i="1"/>
  <c r="H1074" i="1"/>
  <c r="G1012" i="1"/>
  <c r="D423" i="4"/>
  <c r="D301" i="4"/>
  <c r="F299" i="4"/>
  <c r="C295" i="1"/>
  <c r="D300" i="4"/>
  <c r="G1180" i="1"/>
  <c r="H1180" i="1"/>
  <c r="F418" i="4"/>
  <c r="C413" i="1"/>
  <c r="G148" i="1"/>
  <c r="H148" i="1"/>
  <c r="G303" i="1"/>
  <c r="H303" i="1"/>
  <c r="E643" i="4"/>
  <c r="E424" i="4"/>
  <c r="D419" i="1" s="1"/>
  <c r="D417" i="1"/>
  <c r="E301" i="4"/>
  <c r="D297" i="1" s="1"/>
  <c r="E423" i="4"/>
  <c r="D295" i="1"/>
  <c r="D643" i="4"/>
  <c r="F422" i="4"/>
  <c r="C417" i="1"/>
  <c r="G529" i="1"/>
  <c r="H529" i="1"/>
  <c r="K3" i="9"/>
  <c r="I9" i="3"/>
  <c r="F417" i="4"/>
  <c r="C412" i="1"/>
  <c r="B299" i="9" l="1"/>
  <c r="G633" i="1"/>
  <c r="H633" i="1"/>
  <c r="D637" i="1"/>
  <c r="G412" i="1"/>
  <c r="H412" i="1"/>
  <c r="G634" i="1"/>
  <c r="H634" i="1"/>
  <c r="G417" i="1"/>
  <c r="H417" i="1"/>
  <c r="E644" i="4"/>
  <c r="D418" i="1"/>
  <c r="E425" i="4"/>
  <c r="D420" i="1" s="1"/>
  <c r="H20" i="9"/>
  <c r="F301" i="4"/>
  <c r="C297" i="1"/>
  <c r="F643" i="4"/>
  <c r="C637" i="1"/>
  <c r="G413" i="1"/>
  <c r="H413" i="1"/>
  <c r="F300" i="4"/>
  <c r="C296" i="1"/>
  <c r="D425" i="4"/>
  <c r="F423" i="4"/>
  <c r="D644" i="4"/>
  <c r="C418" i="1"/>
  <c r="G20" i="9"/>
  <c r="H8" i="3"/>
  <c r="G1011" i="1"/>
  <c r="H1011" i="1"/>
  <c r="D424" i="4"/>
  <c r="G295" i="1"/>
  <c r="H295" i="1"/>
  <c r="E20" i="9" l="1"/>
  <c r="B20" i="9" s="1"/>
  <c r="M3" i="9"/>
  <c r="G637" i="1"/>
  <c r="H637" i="1"/>
  <c r="C419" i="1"/>
  <c r="F424" i="4"/>
  <c r="F425" i="4"/>
  <c r="C420" i="1"/>
  <c r="G297" i="1"/>
  <c r="H297" i="1"/>
  <c r="G418" i="1"/>
  <c r="H418" i="1"/>
  <c r="D646" i="4"/>
  <c r="F644" i="4"/>
  <c r="C638" i="1"/>
  <c r="G296" i="1"/>
  <c r="H296" i="1"/>
  <c r="D645" i="4"/>
  <c r="E646" i="4"/>
  <c r="D638" i="1"/>
  <c r="E645" i="4"/>
  <c r="E649" i="4" l="1"/>
  <c r="D639" i="1"/>
  <c r="H334" i="9"/>
  <c r="G334" i="9"/>
  <c r="G420" i="1"/>
  <c r="H420" i="1"/>
  <c r="D650" i="4"/>
  <c r="F646" i="4"/>
  <c r="C640" i="1"/>
  <c r="G419" i="1"/>
  <c r="H419" i="1"/>
  <c r="D640" i="1"/>
  <c r="E650" i="4"/>
  <c r="G638" i="1"/>
  <c r="H638" i="1"/>
  <c r="D649" i="4"/>
  <c r="F645" i="4"/>
  <c r="C639" i="1"/>
  <c r="G297" i="9"/>
  <c r="E297" i="9" s="1"/>
  <c r="B297" i="9" s="1"/>
  <c r="E334" i="9" l="1"/>
  <c r="B334" i="9" s="1"/>
  <c r="G639" i="1"/>
  <c r="H639" i="1"/>
  <c r="F650" i="4"/>
  <c r="H20" i="3"/>
  <c r="C644" i="1"/>
  <c r="I20" i="3"/>
  <c r="D644" i="1"/>
  <c r="H19" i="3"/>
  <c r="F649" i="4"/>
  <c r="C643" i="1"/>
  <c r="G640" i="1"/>
  <c r="H640" i="1"/>
  <c r="I19" i="3"/>
  <c r="D643" i="1"/>
  <c r="E298" i="9" l="1"/>
  <c r="I8" i="3" s="1"/>
  <c r="G644" i="1"/>
  <c r="H644" i="1"/>
  <c r="G643" i="1"/>
  <c r="H643" i="1"/>
  <c r="H7" i="3"/>
  <c r="J3" i="9" l="1"/>
  <c r="G295" i="9" l="1"/>
  <c r="H295" i="9"/>
  <c r="L293" i="9"/>
  <c r="F293" i="9" s="1"/>
  <c r="H18" i="9"/>
  <c r="G18" i="9"/>
  <c r="G17" i="9"/>
  <c r="L16" i="9"/>
  <c r="H15" i="9"/>
  <c r="J9" i="9"/>
  <c r="K5" i="9"/>
  <c r="J10" i="9"/>
  <c r="M16" i="9"/>
  <c r="G22" i="9"/>
  <c r="J7" i="9"/>
  <c r="I12" i="9"/>
  <c r="K7" i="9"/>
  <c r="J12" i="9"/>
  <c r="J5" i="9"/>
  <c r="I8" i="9"/>
  <c r="J8" i="9"/>
  <c r="I13" i="9"/>
  <c r="M15" i="9"/>
  <c r="I6" i="9"/>
  <c r="K12" i="9"/>
  <c r="I7" i="9"/>
  <c r="K13" i="9"/>
  <c r="K10" i="9"/>
  <c r="G16" i="9"/>
  <c r="H21" i="9"/>
  <c r="I9" i="9"/>
  <c r="G15" i="9"/>
  <c r="J17" i="9"/>
  <c r="K8" i="9"/>
  <c r="J13" i="9"/>
  <c r="K9" i="9"/>
  <c r="L15" i="9"/>
  <c r="G21" i="9"/>
  <c r="E21" i="9" s="1"/>
  <c r="B21" i="9" s="1"/>
  <c r="K6" i="9"/>
  <c r="J11" i="9"/>
  <c r="I17" i="9"/>
  <c r="H22" i="9"/>
  <c r="I5" i="9"/>
  <c r="K11" i="9"/>
  <c r="H16" i="9"/>
  <c r="J6" i="9"/>
  <c r="I11" i="9"/>
  <c r="H17" i="9"/>
  <c r="F15" i="9" l="1"/>
  <c r="E295" i="9"/>
  <c r="E23" i="9" s="1"/>
  <c r="I7" i="3" s="1"/>
  <c r="E5" i="9"/>
  <c r="B5" i="9" s="1"/>
  <c r="E11" i="9"/>
  <c r="B11" i="9" s="1"/>
  <c r="E15" i="9"/>
  <c r="E6" i="9"/>
  <c r="B6" i="9" s="1"/>
  <c r="E8" i="9"/>
  <c r="B8" i="9" s="1"/>
  <c r="E12" i="9"/>
  <c r="B12" i="9" s="1"/>
  <c r="E10" i="9"/>
  <c r="B10" i="9" s="1"/>
  <c r="F16" i="9"/>
  <c r="B293" i="9"/>
  <c r="F23" i="9"/>
  <c r="E16" i="9"/>
  <c r="E9" i="9"/>
  <c r="B9" i="9" s="1"/>
  <c r="E17" i="9"/>
  <c r="B17" i="9" s="1"/>
  <c r="E7" i="9"/>
  <c r="B7" i="9" s="1"/>
  <c r="E13" i="9"/>
  <c r="B13" i="9" s="1"/>
  <c r="E22" i="9"/>
  <c r="B22" i="9" s="1"/>
  <c r="E18" i="9"/>
  <c r="B18" i="9" s="1"/>
  <c r="B295" i="9" l="1"/>
  <c r="F14" i="9"/>
  <c r="F3" i="9" s="1"/>
  <c r="E4" i="9"/>
  <c r="B16" i="9"/>
  <c r="E14" i="9"/>
  <c r="I13" i="3" s="1"/>
  <c r="B15" i="9"/>
  <c r="E3" i="9" l="1"/>
</calcChain>
</file>

<file path=xl/sharedStrings.xml><?xml version="1.0" encoding="utf-8"?>
<sst xmlns="http://schemas.openxmlformats.org/spreadsheetml/2006/main" count="4733" uniqueCount="3656">
  <si>
    <t>Obveznik:</t>
  </si>
  <si>
    <t>26400 - KLINIČKI BOLNIČKI CENTAR OSIJEK</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</si>
  <si>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</si>
  <si>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</si>
  <si>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</si>
  <si>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</si>
  <si>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</si>
  <si>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</si>
  <si>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</si>
  <si>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</si>
  <si>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</si>
  <si>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</si>
  <si>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</si>
  <si>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</si>
  <si>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</si>
  <si>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</si>
  <si>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</si>
  <si>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</si>
  <si>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</si>
  <si>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</si>
  <si>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</si>
  <si>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</si>
  <si>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</si>
  <si>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</si>
  <si>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</si>
  <si>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</si>
  <si>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</si>
  <si>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</si>
  <si>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</si>
  <si>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</si>
  <si>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</si>
  <si>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</si>
  <si>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</si>
  <si>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</si>
  <si>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</si>
  <si>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</si>
  <si>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</si>
  <si>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</si>
  <si>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</si>
  <si>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</si>
  <si>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</si>
  <si>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</si>
  <si>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</si>
  <si>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</si>
  <si>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</si>
  <si>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</si>
  <si>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</si>
  <si>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</si>
  <si>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</si>
  <si>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</si>
  <si>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</si>
  <si>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</si>
  <si>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</si>
  <si>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</si>
  <si>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</si>
  <si>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</si>
  <si>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</si>
  <si>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</si>
  <si>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</si>
  <si>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</si>
  <si>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</si>
  <si>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</si>
  <si>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</si>
  <si>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</si>
  <si>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</si>
  <si>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</si>
  <si>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</si>
  <si>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</si>
  <si>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</si>
  <si>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</si>
  <si>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</si>
  <si>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</si>
  <si>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</si>
  <si>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</si>
  <si>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</si>
  <si>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</si>
  <si>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</si>
  <si>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</si>
  <si>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</si>
  <si>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</si>
  <si>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</si>
  <si>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</si>
  <si>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</si>
  <si>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</si>
  <si>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</si>
  <si>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</si>
  <si>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</si>
  <si>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</si>
  <si>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</si>
  <si>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</si>
  <si>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</si>
  <si>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</si>
  <si>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</si>
  <si>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</si>
  <si>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</si>
  <si>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</si>
  <si>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</si>
  <si>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</si>
  <si>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</si>
  <si>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</si>
  <si>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</si>
  <si>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</si>
  <si>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</si>
  <si>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</si>
  <si>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</si>
  <si>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</si>
  <si>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</si>
  <si>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</si>
  <si>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</si>
  <si>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</si>
  <si>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</si>
  <si>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</si>
  <si>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</si>
  <si>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</si>
  <si>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</si>
  <si>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</si>
  <si>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</si>
  <si>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</si>
  <si>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</si>
  <si>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</si>
  <si>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</si>
  <si>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</si>
  <si>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</si>
  <si>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</si>
  <si>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</si>
  <si>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</si>
  <si>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</si>
  <si>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</si>
  <si>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</si>
  <si>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</si>
  <si>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</si>
  <si>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</si>
  <si>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</si>
  <si>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</si>
  <si>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</si>
  <si>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</si>
  <si>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</si>
  <si>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</si>
  <si>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</si>
  <si>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</si>
  <si>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</si>
  <si>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</si>
  <si>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</si>
  <si>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</si>
  <si>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</si>
  <si>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</si>
  <si>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</si>
  <si>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</si>
  <si>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</si>
  <si>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</si>
  <si>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</si>
  <si>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</si>
  <si>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</si>
  <si>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</si>
  <si>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</si>
  <si>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</si>
  <si>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</si>
  <si>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</si>
  <si>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</si>
  <si>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</si>
  <si>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</si>
  <si>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</si>
  <si>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</si>
  <si>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</si>
  <si>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</si>
  <si>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</si>
  <si>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</si>
  <si>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</si>
  <si>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</si>
  <si>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</si>
  <si>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</si>
  <si>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</si>
  <si>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</si>
  <si>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</si>
  <si>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</si>
  <si>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</si>
  <si>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</si>
  <si>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</si>
  <si>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</si>
  <si>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</si>
  <si>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</si>
  <si>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</si>
  <si>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</si>
  <si>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</si>
  <si>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</si>
  <si>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</si>
  <si>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</si>
  <si>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</si>
  <si>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</si>
  <si>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</si>
  <si>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</si>
  <si>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</si>
  <si>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</si>
  <si>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</si>
  <si>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</si>
  <si>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</si>
  <si>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</si>
  <si>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</si>
  <si>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</si>
  <si>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</si>
  <si>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</si>
  <si>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</si>
  <si>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</si>
  <si>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</si>
  <si>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</si>
  <si>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</si>
  <si>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</si>
  <si>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</si>
  <si>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</si>
  <si>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</si>
  <si>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</si>
  <si>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</si>
  <si>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</si>
  <si>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</si>
  <si>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</si>
  <si>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</si>
  <si>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</si>
  <si>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</si>
  <si>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</si>
  <si>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</si>
  <si>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</si>
  <si>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</si>
  <si>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</si>
  <si>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</si>
  <si>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</si>
  <si>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</si>
  <si>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</si>
  <si>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</si>
  <si>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</si>
  <si>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</si>
  <si>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</si>
  <si>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</si>
  <si>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</si>
  <si>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</si>
  <si>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</si>
  <si>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</si>
  <si>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</si>
  <si>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</si>
  <si>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</si>
  <si>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</si>
  <si>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</si>
  <si>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</si>
  <si>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</si>
  <si>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</si>
  <si>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</si>
  <si>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</si>
  <si>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</si>
  <si>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</si>
  <si>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</si>
  <si>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</si>
  <si>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</si>
  <si>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</si>
  <si>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</si>
  <si>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</si>
  <si>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</si>
  <si>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</si>
  <si>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</si>
  <si>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</si>
  <si>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</si>
  <si>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</si>
  <si>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</si>
  <si>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</si>
  <si>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</si>
  <si>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</si>
  <si>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</si>
  <si>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</si>
  <si>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</si>
  <si>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</si>
  <si>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</si>
  <si>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</si>
  <si>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</si>
  <si>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</si>
  <si>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</si>
  <si>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</si>
  <si>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</si>
  <si>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</si>
  <si>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</si>
  <si>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</si>
  <si>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</si>
  <si>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</si>
  <si>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</si>
  <si>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</si>
  <si>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</si>
  <si>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</si>
  <si>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</si>
  <si>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</si>
  <si>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</si>
  <si>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</si>
  <si>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</si>
  <si>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</si>
  <si>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</si>
  <si>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</si>
  <si>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</si>
  <si>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</si>
  <si>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</si>
  <si>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</si>
  <si>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</si>
  <si>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</si>
  <si>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</si>
  <si>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</si>
  <si>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</si>
  <si>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</si>
  <si>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</si>
  <si>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</si>
  <si>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</si>
  <si>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</si>
  <si>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</si>
  <si>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</si>
  <si>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</si>
  <si>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</si>
  <si>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</si>
  <si>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</si>
  <si>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</si>
  <si>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</si>
  <si>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</si>
  <si>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</si>
  <si>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</si>
  <si>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</si>
  <si>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</si>
  <si>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</si>
  <si>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</si>
  <si>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</si>
  <si>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</si>
  <si>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</si>
  <si>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</si>
  <si>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</si>
  <si>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</si>
  <si>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</si>
  <si>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</si>
  <si>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</si>
  <si>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</si>
  <si>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</si>
  <si>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</si>
  <si>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</si>
  <si>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</si>
  <si>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</si>
  <si>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</si>
  <si>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</si>
  <si>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</si>
  <si>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</si>
  <si>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</si>
  <si>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</si>
  <si>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</si>
  <si>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</si>
  <si>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</si>
  <si>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</si>
  <si>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</si>
  <si>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</si>
  <si>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</si>
  <si>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</si>
  <si>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</si>
  <si>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</si>
  <si>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</si>
  <si>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</si>
  <si>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</si>
  <si>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</si>
  <si>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</si>
  <si>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</si>
  <si>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</si>
  <si>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</si>
  <si>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</si>
  <si>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</si>
  <si>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</si>
  <si>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</si>
  <si>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</si>
  <si>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</si>
  <si>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</si>
  <si>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</si>
  <si>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</si>
  <si>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</si>
  <si>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</si>
  <si>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</si>
  <si>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</si>
  <si>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</si>
  <si>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</si>
  <si>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</si>
  <si>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</si>
  <si>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</si>
  <si>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</si>
  <si>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</si>
  <si>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</si>
  <si>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</si>
  <si>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</si>
  <si>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</si>
  <si>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</si>
  <si>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</si>
  <si>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</si>
  <si>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</si>
  <si>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</si>
  <si>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</si>
  <si>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</si>
  <si>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</si>
  <si>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</si>
  <si>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</si>
  <si>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</si>
  <si>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</si>
  <si>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</si>
  <si>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</si>
  <si>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</si>
  <si>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</si>
  <si>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</si>
  <si>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</si>
  <si>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</si>
  <si>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</si>
  <si>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</si>
  <si>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</si>
  <si>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</si>
  <si>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</si>
  <si>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</si>
  <si>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</si>
  <si>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</si>
  <si>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</si>
  <si>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</si>
  <si>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</si>
  <si>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</si>
  <si>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</si>
  <si>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</si>
  <si>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</si>
  <si>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</si>
  <si>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</si>
  <si>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</si>
  <si>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</si>
  <si>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</si>
  <si>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</si>
  <si>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</si>
  <si>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</si>
  <si>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</si>
  <si>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</si>
  <si>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</si>
  <si>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</si>
  <si>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</si>
  <si>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</si>
  <si>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</si>
  <si>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</si>
  <si>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</si>
  <si>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</si>
  <si>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</si>
  <si>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</si>
  <si>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</si>
  <si>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</si>
  <si>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</si>
  <si>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</si>
  <si>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</si>
  <si>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</si>
  <si>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</si>
  <si>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</si>
  <si>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</si>
  <si>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</si>
  <si>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</si>
  <si>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</si>
  <si>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</si>
  <si>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</si>
  <si>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</si>
  <si>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</si>
  <si>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</si>
  <si>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</si>
  <si>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</si>
  <si>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</si>
  <si>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</si>
  <si>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</si>
  <si>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</si>
  <si>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</si>
  <si>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</si>
  <si>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</si>
  <si>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</si>
  <si>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</si>
  <si>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</si>
  <si>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</si>
  <si>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</si>
  <si>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</si>
  <si>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</si>
  <si>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</si>
  <si>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</si>
  <si>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</si>
  <si>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</si>
  <si>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</si>
  <si>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</si>
  <si>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</si>
  <si>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</si>
  <si>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</si>
  <si>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</si>
  <si>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</si>
  <si>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</si>
  <si>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</si>
  <si>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</si>
  <si>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</si>
  <si>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</si>
  <si>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</si>
  <si>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</si>
  <si>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</si>
  <si>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</si>
  <si>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</si>
  <si>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</si>
  <si>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</si>
  <si>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</si>
  <si>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</si>
  <si>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</si>
  <si>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</si>
  <si>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</si>
  <si>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</si>
  <si>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</si>
  <si>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</si>
  <si>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</si>
  <si>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</si>
  <si>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</si>
  <si>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</si>
  <si>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</si>
  <si>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</si>
  <si>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</si>
  <si>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</si>
  <si>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</si>
  <si>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</si>
  <si>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</si>
  <si>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</si>
  <si>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</si>
  <si>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</si>
  <si>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</si>
  <si>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</si>
  <si>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</si>
  <si>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</si>
  <si>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</si>
  <si>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</si>
  <si>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</si>
  <si>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</si>
  <si>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</si>
  <si>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</si>
  <si>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</si>
  <si>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</si>
  <si>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</si>
  <si>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</si>
  <si>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</si>
  <si>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</si>
  <si>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</si>
  <si>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</si>
  <si>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</si>
  <si>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</si>
  <si>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</si>
  <si>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</si>
  <si>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</si>
  <si>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</si>
  <si>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</si>
  <si>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</si>
  <si>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</si>
  <si>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</si>
  <si>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</si>
  <si>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</si>
  <si>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</si>
  <si>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</si>
  <si>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</si>
  <si>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</si>
  <si>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</si>
  <si>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</si>
  <si>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</si>
  <si>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</si>
  <si>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</si>
  <si>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</si>
  <si>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</si>
  <si>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</si>
  <si>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</si>
  <si>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</si>
  <si>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</si>
  <si>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</si>
  <si>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</si>
  <si>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</si>
  <si>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</si>
  <si>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</si>
  <si>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</si>
  <si>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</si>
  <si>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</si>
  <si>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</si>
  <si>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</si>
  <si>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</si>
  <si>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</si>
  <si>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</si>
  <si>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</si>
  <si>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</si>
  <si>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</si>
  <si>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</si>
  <si>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</si>
  <si>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</si>
  <si>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</si>
  <si>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</si>
  <si>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</si>
  <si>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</si>
  <si>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</si>
  <si>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</si>
  <si>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</si>
  <si>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</si>
  <si>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</si>
  <si>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</si>
  <si>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</si>
  <si>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</si>
  <si>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</si>
  <si>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</si>
  <si>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</si>
  <si>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</si>
  <si>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</si>
  <si>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</si>
  <si>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</si>
  <si>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</si>
  <si>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</si>
  <si>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</si>
  <si>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</si>
  <si>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</si>
  <si>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</si>
  <si>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</si>
  <si>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</si>
  <si>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</si>
  <si>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</si>
  <si>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</si>
  <si>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</si>
  <si>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</si>
  <si>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</si>
  <si>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</si>
  <si>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</si>
  <si>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</si>
  <si>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</si>
  <si>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</si>
  <si>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</si>
  <si>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</si>
  <si>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</si>
  <si>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</si>
  <si>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</si>
  <si>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</si>
  <si>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</si>
  <si>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</si>
  <si>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</si>
  <si>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</si>
  <si>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</si>
  <si>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</si>
  <si>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</si>
  <si>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</si>
  <si>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</si>
  <si>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</si>
  <si>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</si>
  <si>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</si>
  <si>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</si>
  <si>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</si>
  <si>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</si>
  <si>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</si>
  <si>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</si>
  <si>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</si>
  <si>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</si>
  <si>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</si>
  <si>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</si>
  <si>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</si>
  <si>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</si>
  <si>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</si>
  <si>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</si>
  <si>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</si>
  <si>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</si>
  <si>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</si>
  <si>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</si>
  <si>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</si>
  <si>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</si>
  <si>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</si>
  <si>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</si>
  <si>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</si>
  <si>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</si>
  <si>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</si>
  <si>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</si>
  <si>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</si>
  <si>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</si>
  <si>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</si>
  <si>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</si>
  <si>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</si>
  <si>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</si>
  <si>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</si>
  <si>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</si>
  <si>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</si>
  <si>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</si>
  <si>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</si>
  <si>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</si>
  <si>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</si>
  <si>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</si>
  <si>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</si>
  <si>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</si>
  <si>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</si>
  <si>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</si>
  <si>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</si>
  <si>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</si>
  <si>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</si>
  <si>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</si>
  <si>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</si>
  <si>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</si>
  <si>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</si>
  <si>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</si>
  <si>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</si>
  <si>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</si>
  <si>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</si>
  <si>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</si>
  <si>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</si>
  <si>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</si>
  <si>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</si>
  <si>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</si>
  <si>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</si>
  <si>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</si>
  <si>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</si>
  <si>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</si>
  <si>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</si>
  <si>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</si>
  <si>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</si>
  <si>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</si>
  <si>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</si>
  <si>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</si>
  <si>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</si>
  <si>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</si>
  <si>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</si>
  <si>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</si>
  <si>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</si>
  <si>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</si>
  <si>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</si>
  <si>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</si>
  <si>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</si>
  <si>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</si>
  <si>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</si>
  <si>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</si>
  <si>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</si>
  <si>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</si>
  <si>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</si>
  <si>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</si>
  <si>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</si>
  <si>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</si>
  <si>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</si>
  <si>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</si>
  <si>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</si>
  <si>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</si>
  <si>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</si>
  <si>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</si>
  <si>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</si>
  <si>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</si>
  <si>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</si>
  <si>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</si>
  <si>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</si>
  <si>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</si>
  <si>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</si>
  <si>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</si>
  <si>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</si>
  <si>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</si>
  <si>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</si>
  <si>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</si>
  <si>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</si>
  <si>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</si>
  <si>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</si>
  <si>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</si>
  <si>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</si>
  <si>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</si>
  <si>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</si>
  <si>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</si>
  <si>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</si>
  <si>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</si>
  <si>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</si>
  <si>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</si>
  <si>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</si>
  <si>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</si>
  <si>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</si>
  <si>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</si>
  <si>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</si>
  <si>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</si>
  <si>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</si>
  <si>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</si>
  <si>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</si>
  <si>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</si>
  <si>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</si>
  <si>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</si>
  <si>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</si>
  <si>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</si>
  <si>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</si>
  <si>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</si>
  <si>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</si>
  <si>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</si>
  <si>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</si>
  <si>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</si>
  <si>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</si>
  <si>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</si>
  <si>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</si>
  <si>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</si>
  <si>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</si>
  <si>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</si>
  <si>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</si>
  <si>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</si>
  <si>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</si>
  <si>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</si>
  <si>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</si>
  <si>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</si>
  <si>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</si>
  <si>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</si>
  <si>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</si>
  <si>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</si>
  <si>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</si>
  <si>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</si>
  <si>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</si>
  <si>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</si>
  <si>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</si>
  <si>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</si>
  <si>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</si>
  <si>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</si>
  <si>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</si>
  <si>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</si>
  <si>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</si>
  <si>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</si>
  <si>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</si>
  <si>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</si>
  <si>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</si>
  <si>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</si>
  <si>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</si>
  <si>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</si>
  <si>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</si>
  <si>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</si>
  <si>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</si>
  <si>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</si>
  <si>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</si>
  <si>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</si>
  <si>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</si>
  <si>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</si>
  <si>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</si>
  <si>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</si>
  <si>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</si>
  <si>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</si>
  <si>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</si>
  <si>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</si>
  <si>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</si>
  <si>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</si>
  <si>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</si>
  <si>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</si>
  <si>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</si>
  <si>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</si>
  <si>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</si>
  <si>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</si>
  <si>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</si>
  <si>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</si>
  <si>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</si>
  <si>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</si>
  <si>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</si>
  <si>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</si>
  <si>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</si>
  <si>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</si>
  <si>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</si>
  <si>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</si>
  <si>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</si>
  <si>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</si>
  <si>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</si>
  <si>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</si>
  <si>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</si>
  <si>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</si>
  <si>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</si>
  <si>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</si>
  <si>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</si>
  <si>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</si>
  <si>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</si>
  <si>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</si>
  <si>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</si>
  <si>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</si>
  <si>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</si>
  <si>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</si>
  <si>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</si>
  <si>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</si>
  <si>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</si>
  <si>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</si>
  <si>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</si>
  <si>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</si>
  <si>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</si>
  <si>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</si>
  <si>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</si>
  <si>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</si>
  <si>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</si>
  <si>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</si>
  <si>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</si>
  <si>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</si>
  <si>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</si>
  <si>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</si>
  <si>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</si>
  <si>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</si>
  <si>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</si>
  <si>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</si>
  <si>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</si>
  <si>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</si>
  <si>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</si>
  <si>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</si>
  <si>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</si>
  <si>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</si>
  <si>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</si>
  <si>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</si>
  <si>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</si>
  <si>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</si>
  <si>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</si>
  <si>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</si>
  <si>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</si>
  <si>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</si>
  <si>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</si>
  <si>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</si>
  <si>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</si>
  <si>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</si>
  <si>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</si>
  <si>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</si>
  <si>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</si>
  <si>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</si>
  <si>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</si>
  <si>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</si>
  <si>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</si>
  <si>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</si>
  <si>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</si>
  <si>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</si>
  <si>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</si>
  <si>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</si>
  <si>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</si>
  <si>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</si>
  <si>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</si>
  <si>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</si>
  <si>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</si>
  <si>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</si>
  <si>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</si>
  <si>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</si>
  <si>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</si>
  <si>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</si>
  <si>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</si>
  <si>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</si>
  <si>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</si>
  <si>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</si>
  <si>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</si>
  <si>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</si>
  <si>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</si>
  <si>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</si>
  <si>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</si>
  <si>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</si>
  <si>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</si>
  <si>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</si>
  <si>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</si>
  <si>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</si>
  <si>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</si>
  <si>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</si>
  <si>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</si>
  <si>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</si>
  <si>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</si>
  <si>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</si>
  <si>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</si>
  <si>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</si>
  <si>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</si>
  <si>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</si>
  <si>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</si>
  <si>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</si>
  <si>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</si>
  <si>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</si>
  <si>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</si>
  <si>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</si>
  <si>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</si>
  <si>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</si>
  <si>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</si>
  <si>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</si>
  <si>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</si>
  <si>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</si>
  <si>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</si>
  <si>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</si>
  <si>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</si>
  <si>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</si>
  <si>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</si>
  <si>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</si>
  <si>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</si>
  <si>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</si>
  <si>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</si>
  <si>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</si>
  <si>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</si>
  <si>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</si>
  <si>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</si>
  <si>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</si>
  <si>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</si>
  <si>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</si>
  <si>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</si>
  <si>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</si>
  <si>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</si>
  <si>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</si>
  <si>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</si>
  <si>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</si>
  <si>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</si>
  <si>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</si>
  <si>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</si>
  <si>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</si>
  <si>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</si>
  <si>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</si>
  <si>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</si>
  <si>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</si>
  <si>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</si>
  <si>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</si>
  <si>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</si>
  <si>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</si>
  <si>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</si>
  <si>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</si>
  <si>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</si>
  <si>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</si>
  <si>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</si>
  <si>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</si>
  <si>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</si>
  <si>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</si>
  <si>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</si>
  <si>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</si>
  <si>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</si>
  <si>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</si>
  <si>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</si>
  <si>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</si>
  <si>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</si>
  <si>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</si>
  <si>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</si>
  <si>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</si>
  <si>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</si>
  <si>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</si>
  <si>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</si>
  <si>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</si>
  <si>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</si>
  <si>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</si>
  <si>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</si>
  <si>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</si>
  <si>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</si>
  <si>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</si>
  <si>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</si>
  <si>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</si>
  <si>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</si>
  <si>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</si>
  <si>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</si>
  <si>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</si>
  <si>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</si>
  <si>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</si>
  <si>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</si>
  <si>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</si>
  <si>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</si>
  <si>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</si>
  <si>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</si>
  <si>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</si>
  <si>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</si>
  <si>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</si>
  <si>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</si>
  <si>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</si>
  <si>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</si>
  <si>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</si>
  <si>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</si>
  <si>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</si>
  <si>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</si>
  <si>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</si>
  <si>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</si>
  <si>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</si>
  <si>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</si>
  <si>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</si>
  <si>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</si>
  <si>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</si>
  <si>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</si>
  <si>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</si>
  <si>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</si>
  <si>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</si>
  <si>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</si>
  <si>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</si>
  <si>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</si>
  <si>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</si>
  <si>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</si>
  <si>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</si>
  <si>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</si>
  <si>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</si>
  <si>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</si>
  <si>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</si>
  <si>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</si>
  <si>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</si>
  <si>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</si>
  <si>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</si>
  <si>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</si>
  <si>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</si>
  <si>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</si>
  <si>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</si>
  <si>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</si>
  <si>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</si>
  <si>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</si>
  <si>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</si>
  <si>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</si>
  <si>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</si>
  <si>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</si>
  <si>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</si>
  <si>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</si>
  <si>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</si>
  <si>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</si>
  <si>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</si>
  <si>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</si>
  <si>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</si>
  <si>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</si>
  <si>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</si>
  <si>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</si>
  <si>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</si>
  <si>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</si>
  <si>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</si>
  <si>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</si>
  <si>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</si>
  <si>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</si>
  <si>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</si>
  <si>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</si>
  <si>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</si>
  <si>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</si>
  <si>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</si>
  <si>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</si>
  <si>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</si>
  <si>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</si>
  <si>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</si>
  <si>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</si>
  <si>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</si>
  <si>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</si>
  <si>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</si>
  <si>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</si>
  <si>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</si>
  <si>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</si>
  <si>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</si>
  <si>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</si>
  <si>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</si>
  <si>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</si>
  <si>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</si>
  <si>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</si>
  <si>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</si>
  <si>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</si>
  <si>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</si>
  <si>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</si>
  <si>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</si>
  <si>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</si>
  <si>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</si>
  <si>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</si>
  <si>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</si>
  <si>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</si>
  <si>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</si>
  <si>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</si>
  <si>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</si>
  <si>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</si>
  <si>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</si>
  <si>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</si>
  <si>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</si>
  <si>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</si>
  <si>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</si>
  <si>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</si>
  <si>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</si>
  <si>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</si>
  <si>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</si>
  <si>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</si>
  <si>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</si>
  <si>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</si>
  <si>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</si>
  <si>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</si>
  <si>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</si>
  <si>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</si>
  <si>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</si>
  <si>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</si>
  <si>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</si>
  <si>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</si>
  <si>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</si>
  <si>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</si>
  <si>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</si>
  <si>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</si>
  <si>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</si>
  <si>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</si>
  <si>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</si>
  <si>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</si>
  <si>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</si>
  <si>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</si>
  <si>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</si>
  <si>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</si>
  <si>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</si>
  <si>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</si>
  <si>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</si>
  <si>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</si>
  <si>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</si>
  <si>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</si>
  <si>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</si>
  <si>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</si>
  <si>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</si>
  <si>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</si>
  <si>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</si>
  <si>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</si>
  <si>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</si>
  <si>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</si>
  <si>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</si>
  <si>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</si>
  <si>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</si>
  <si>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</si>
  <si>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</si>
  <si>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</si>
  <si>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</si>
  <si>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</si>
  <si>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</si>
  <si>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</si>
  <si>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</si>
  <si>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</si>
  <si>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</si>
  <si>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</si>
  <si>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</si>
  <si>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</si>
  <si>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</si>
  <si>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</si>
  <si>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</si>
  <si>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</si>
  <si>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</si>
  <si>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</si>
  <si>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</si>
  <si>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</si>
  <si>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</si>
  <si>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</si>
  <si>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</si>
  <si>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</si>
  <si>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</si>
  <si>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</si>
  <si>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</si>
  <si>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</si>
  <si>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</si>
  <si>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</si>
  <si>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</si>
  <si>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</si>
  <si>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</si>
  <si>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</si>
  <si>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</si>
  <si>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</si>
  <si>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</si>
  <si>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</si>
  <si>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</si>
  <si>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</si>
  <si>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</si>
  <si>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</si>
  <si>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</si>
  <si>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</si>
  <si>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</si>
  <si>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</si>
  <si>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</si>
  <si>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</si>
  <si>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</si>
  <si>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</si>
  <si>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</si>
  <si>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</si>
  <si>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</si>
  <si>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</si>
  <si>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</si>
  <si>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</si>
  <si>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</si>
  <si>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</si>
  <si>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</si>
  <si>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</si>
  <si>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</si>
  <si>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</si>
  <si>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</si>
  <si>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</si>
  <si>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</si>
  <si>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</si>
  <si>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</si>
  <si>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</si>
  <si>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</si>
  <si>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</si>
  <si>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</si>
  <si>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</si>
  <si>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</si>
  <si>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</si>
  <si>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</si>
  <si>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</si>
  <si>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</si>
  <si>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</si>
  <si>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</si>
  <si>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</si>
  <si>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</si>
  <si>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</si>
  <si>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</si>
  <si>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</si>
  <si>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</si>
  <si>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</si>
  <si>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</si>
  <si>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</si>
  <si>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</si>
  <si>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</si>
  <si>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</si>
  <si>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</si>
  <si>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</si>
  <si>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</si>
  <si>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</si>
  <si>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</si>
  <si>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</si>
  <si>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</si>
  <si>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</si>
  <si>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</si>
  <si>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</si>
  <si>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</si>
  <si>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</si>
  <si>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</si>
  <si>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</si>
  <si>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</si>
  <si>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</si>
  <si>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</si>
  <si>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</si>
  <si>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</si>
  <si>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</si>
  <si>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</si>
  <si>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</si>
  <si>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</si>
  <si>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</si>
  <si>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</si>
  <si>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</si>
  <si>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</si>
  <si>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</si>
  <si>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</si>
  <si>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</si>
  <si>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</si>
  <si>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</si>
  <si>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</si>
  <si>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</si>
  <si>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</si>
  <si>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</si>
  <si>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</si>
  <si>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</si>
  <si>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</si>
  <si>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</si>
  <si>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</si>
  <si>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</si>
  <si>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</si>
  <si>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</si>
  <si>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</si>
  <si>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</si>
  <si>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</si>
  <si>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</si>
  <si>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</si>
  <si>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</si>
  <si>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</si>
  <si>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</si>
  <si>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</si>
  <si>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</si>
  <si>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</si>
  <si>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</si>
  <si>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</si>
  <si>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</si>
  <si>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</si>
  <si>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</si>
  <si>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</si>
  <si>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</si>
  <si>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</si>
  <si>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</si>
  <si>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</si>
  <si>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</si>
  <si>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</si>
  <si>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</si>
  <si>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</si>
  <si>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</si>
  <si>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</si>
  <si>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</si>
  <si>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</si>
  <si>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</si>
  <si>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</si>
  <si>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</si>
  <si>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</si>
  <si>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</si>
  <si>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</si>
  <si>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</si>
  <si>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</si>
  <si>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</si>
  <si>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</si>
  <si>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</si>
  <si>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</si>
  <si>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</si>
  <si>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</si>
  <si>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</si>
  <si>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</si>
  <si>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</si>
  <si>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</si>
  <si>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</si>
  <si>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</si>
  <si>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</si>
  <si>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</si>
  <si>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</si>
  <si>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</si>
  <si>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</si>
  <si>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</si>
  <si>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</si>
  <si>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</si>
  <si>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</si>
  <si>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</si>
  <si>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</si>
  <si>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</si>
  <si>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</si>
  <si>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</si>
  <si>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</si>
  <si>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</si>
  <si>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</si>
  <si>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</si>
  <si>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</si>
  <si>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</si>
  <si>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</si>
  <si>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</si>
  <si>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</si>
  <si>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</si>
  <si>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</si>
  <si>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</si>
  <si>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</si>
  <si>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</si>
  <si>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</si>
  <si>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</si>
  <si>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</si>
  <si>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</si>
  <si>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</si>
  <si>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</si>
  <si>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</si>
  <si>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</si>
  <si>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</si>
  <si>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</si>
  <si>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</si>
  <si>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</si>
  <si>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</si>
  <si>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</si>
  <si>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</si>
  <si>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</si>
  <si>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</si>
  <si>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</si>
  <si>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</si>
  <si>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</si>
  <si>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</si>
  <si>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</si>
  <si>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</si>
  <si>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</si>
  <si>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</si>
  <si>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</si>
  <si>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</si>
  <si>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</si>
  <si>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</si>
  <si>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</si>
  <si>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</si>
  <si>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</si>
  <si>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</si>
  <si>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</si>
  <si>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</si>
  <si>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</si>
  <si>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</si>
  <si>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</si>
  <si>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</si>
  <si>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</si>
  <si>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</si>
  <si>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</si>
  <si>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</si>
  <si>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</si>
  <si>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</si>
  <si>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</si>
  <si>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</si>
  <si>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</si>
  <si>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</si>
  <si>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</si>
  <si>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</si>
  <si>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</si>
  <si>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</si>
  <si>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</si>
  <si>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</si>
  <si>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</si>
  <si>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</si>
  <si>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</si>
  <si>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</si>
  <si>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</si>
  <si>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</si>
  <si>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</si>
  <si>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</si>
  <si>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</si>
  <si>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</si>
  <si>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</si>
  <si>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</si>
  <si>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</si>
  <si>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</si>
  <si>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</si>
  <si>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</si>
  <si>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</si>
  <si>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</si>
  <si>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</si>
  <si>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</si>
  <si>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</si>
  <si>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</si>
  <si>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</si>
  <si>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</si>
  <si>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</si>
  <si>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</si>
  <si>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</si>
  <si>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</si>
  <si>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</si>
  <si>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</si>
  <si>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</si>
  <si>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</si>
  <si>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</si>
  <si>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</si>
  <si>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</si>
  <si>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</si>
  <si>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</si>
  <si>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</si>
  <si>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</si>
  <si>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</si>
  <si>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</si>
  <si>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</si>
  <si>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</si>
  <si>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</si>
  <si>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</si>
  <si>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</si>
  <si>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</si>
  <si>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</si>
  <si>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</si>
  <si>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</si>
  <si>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</si>
  <si>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</si>
  <si>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</si>
  <si>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</si>
  <si>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</si>
  <si>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</si>
  <si>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</si>
  <si>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</si>
  <si>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</si>
  <si>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</si>
  <si>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</si>
  <si>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</si>
  <si>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</si>
  <si>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</si>
  <si>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</si>
  <si>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</si>
  <si>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</si>
  <si>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</si>
  <si>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</si>
  <si>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</si>
  <si>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</si>
  <si>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</si>
  <si>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</si>
  <si>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</si>
  <si>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</si>
  <si>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</si>
  <si>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</si>
  <si>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</si>
  <si>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</si>
  <si>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</si>
  <si>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</si>
  <si>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</si>
  <si>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</si>
  <si>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</si>
  <si>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</si>
  <si>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</si>
  <si>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</si>
  <si>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</si>
  <si>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</si>
  <si>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</si>
  <si>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</si>
  <si>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</si>
  <si>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</si>
  <si>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</si>
  <si>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</si>
  <si>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</si>
  <si>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</si>
  <si>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</si>
  <si>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</si>
  <si>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</si>
  <si>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</si>
  <si>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</si>
  <si>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</si>
  <si>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</si>
  <si>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</si>
  <si>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</si>
  <si>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</si>
  <si>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</si>
  <si>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</si>
  <si>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</si>
  <si>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</si>
  <si>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</si>
  <si>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</si>
  <si>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</si>
  <si>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</si>
  <si>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</si>
  <si>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</si>
  <si>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</si>
  <si>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</si>
  <si>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</si>
  <si>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</si>
  <si>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</si>
  <si>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</si>
  <si>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</si>
  <si>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</si>
  <si>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</si>
  <si>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</si>
  <si>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</si>
  <si>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</si>
  <si>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</si>
  <si>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</si>
  <si>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</si>
  <si>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</si>
  <si>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</si>
  <si>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</si>
  <si>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</si>
  <si>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</si>
  <si>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</si>
  <si>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</si>
  <si>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</si>
  <si>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</si>
  <si>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</si>
  <si>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</si>
  <si>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</si>
  <si>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</si>
  <si>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</si>
  <si>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</si>
  <si>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</si>
  <si>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</si>
  <si>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</si>
  <si>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</si>
  <si>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</si>
  <si>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</si>
  <si>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</si>
  <si>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</si>
  <si>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</si>
  <si>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</si>
  <si>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</si>
  <si>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</si>
  <si>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</si>
  <si>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</si>
  <si>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</si>
  <si>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</si>
  <si>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</si>
  <si>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</si>
  <si>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</si>
  <si>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</si>
  <si>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</si>
  <si>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</si>
  <si>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</si>
  <si>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</si>
  <si>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</si>
  <si>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</si>
  <si>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</si>
  <si>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</si>
  <si>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</si>
  <si>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</si>
  <si>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</si>
  <si>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</si>
  <si>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</si>
  <si>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</si>
  <si>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</si>
  <si>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</si>
  <si>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</si>
  <si>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</si>
  <si>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</si>
  <si>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</si>
  <si>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</si>
  <si>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</si>
  <si>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</si>
  <si>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</si>
  <si>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</si>
  <si>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</si>
  <si>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</si>
  <si>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</si>
  <si>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</si>
  <si>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</si>
  <si>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</si>
  <si>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</si>
  <si>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</si>
  <si>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</si>
  <si>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</si>
  <si>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</si>
  <si>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</si>
  <si>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</si>
  <si>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</si>
  <si>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</si>
  <si>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</si>
  <si>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</si>
  <si>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</si>
  <si>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</si>
  <si>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</si>
  <si>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</si>
  <si>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</si>
  <si>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</si>
  <si>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</si>
  <si>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</si>
  <si>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</si>
  <si>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</si>
  <si>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</si>
  <si>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</si>
  <si>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</si>
  <si>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</si>
  <si>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</si>
  <si>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</si>
  <si>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</si>
  <si>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</si>
  <si>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</si>
  <si>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</si>
  <si>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</si>
  <si>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</si>
  <si>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</si>
  <si>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</si>
  <si>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</si>
  <si>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</si>
  <si>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</si>
  <si>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</si>
  <si>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</si>
  <si>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</si>
  <si>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</si>
  <si>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</si>
  <si>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</si>
  <si>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</si>
  <si>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</si>
  <si>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</si>
  <si>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</si>
  <si>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</si>
  <si>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</si>
  <si>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</si>
  <si>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</si>
  <si>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</si>
  <si>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</si>
  <si>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</si>
  <si>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</si>
  <si>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</si>
  <si>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</si>
  <si>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</si>
  <si>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</si>
  <si>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</si>
  <si>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</si>
  <si>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</si>
  <si>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</si>
  <si>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</si>
  <si>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</si>
  <si>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</si>
  <si>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</si>
  <si>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</si>
  <si>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</si>
  <si>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</si>
  <si>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</si>
  <si>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</si>
  <si>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</si>
  <si>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</si>
  <si>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</si>
  <si>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</si>
  <si>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</si>
  <si>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</si>
  <si>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</si>
  <si>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</si>
  <si>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</si>
  <si>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</si>
  <si>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</si>
  <si>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</si>
  <si>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</si>
  <si>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</si>
  <si>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</si>
  <si>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</si>
  <si>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</si>
  <si>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</si>
  <si>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</si>
  <si>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</si>
  <si>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</si>
  <si>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</si>
  <si>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</si>
  <si>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</si>
  <si>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</si>
  <si>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</si>
  <si>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</si>
  <si>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</si>
  <si>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</si>
  <si>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</si>
  <si>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</si>
  <si>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</si>
  <si>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</si>
  <si>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</si>
  <si>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</si>
  <si>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</si>
  <si>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</si>
  <si>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</si>
  <si>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</si>
  <si>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</si>
  <si>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</si>
  <si>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</si>
  <si>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</si>
  <si>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</si>
  <si>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</si>
  <si>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</si>
  <si>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</si>
  <si>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</si>
  <si>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</si>
  <si>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</si>
  <si>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</si>
  <si>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</si>
  <si>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</si>
  <si>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</si>
  <si>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</si>
  <si>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</si>
  <si>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</si>
  <si>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</si>
  <si>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</si>
  <si>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</si>
  <si>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</si>
  <si>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</si>
  <si>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</si>
  <si>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</si>
  <si>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</si>
  <si>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</si>
  <si>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</si>
  <si>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</si>
  <si>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</si>
  <si>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</si>
  <si>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</si>
  <si>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</si>
  <si>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</si>
  <si>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</si>
  <si>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</si>
  <si>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</si>
  <si>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</si>
  <si>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</si>
  <si>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</si>
  <si>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</si>
  <si>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</si>
  <si>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</si>
  <si>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</si>
  <si>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</si>
  <si>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</si>
  <si>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</si>
  <si>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</si>
  <si>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</si>
  <si>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</si>
  <si>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</si>
  <si>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</si>
  <si>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</si>
  <si>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</si>
  <si>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</si>
  <si>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</si>
  <si>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</si>
  <si>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</si>
  <si>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</si>
  <si>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</si>
  <si>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</si>
  <si>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</si>
  <si>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</si>
  <si>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</si>
  <si>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</si>
  <si>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</si>
  <si>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</si>
  <si>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</si>
  <si>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</si>
  <si>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</si>
  <si>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</si>
  <si>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</si>
  <si>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</si>
  <si>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</si>
  <si>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</si>
  <si>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</si>
  <si>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</si>
  <si>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</si>
  <si>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</si>
  <si>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</si>
  <si>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</si>
  <si>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</si>
  <si>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</si>
  <si>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</si>
  <si>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</si>
  <si>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</si>
  <si>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</si>
  <si>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</si>
  <si>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</si>
  <si>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</si>
  <si>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</si>
  <si>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</si>
  <si>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</si>
  <si>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</si>
  <si>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</si>
  <si>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</si>
  <si>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</si>
  <si>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</si>
  <si>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</si>
  <si>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</si>
  <si>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</si>
  <si>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</si>
  <si>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</si>
  <si>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</si>
  <si>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</si>
  <si>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</si>
  <si>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</si>
  <si>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</si>
  <si>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</si>
  <si>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</si>
  <si>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</si>
  <si>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</si>
  <si>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</si>
  <si>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</si>
  <si>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</si>
  <si>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</si>
  <si>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</si>
  <si>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</si>
  <si>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</si>
  <si>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</si>
  <si>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</si>
  <si>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</si>
  <si>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</si>
  <si>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</si>
  <si>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</si>
  <si>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</si>
  <si>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</si>
  <si>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</si>
  <si>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</si>
  <si>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</si>
  <si>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</si>
  <si>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</si>
  <si>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</si>
  <si>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</si>
  <si>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</si>
  <si>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</si>
  <si>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</si>
  <si>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</si>
  <si>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</si>
  <si>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</si>
  <si>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</si>
  <si>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</si>
  <si>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</si>
  <si>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</si>
  <si>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</si>
  <si>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</si>
  <si>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</si>
  <si>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</si>
  <si>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</si>
  <si>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</si>
  <si>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</si>
  <si>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</si>
  <si>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</si>
  <si>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</si>
  <si>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</si>
  <si>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</si>
  <si>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</si>
  <si>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</si>
  <si>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</si>
  <si>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</si>
  <si>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</si>
  <si>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</si>
  <si>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</si>
  <si>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</si>
  <si>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</si>
  <si>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</si>
  <si>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</si>
  <si>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</si>
  <si>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</si>
  <si>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</si>
  <si>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</si>
  <si>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</si>
  <si>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</si>
  <si>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</si>
  <si>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</si>
  <si>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</si>
  <si>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</si>
  <si>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</si>
  <si>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</si>
  <si>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</si>
  <si>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</si>
  <si>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</si>
  <si>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</si>
  <si>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</si>
  <si>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</si>
  <si>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</si>
  <si>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</si>
  <si>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</si>
  <si>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</si>
  <si>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</si>
  <si>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</si>
  <si>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</si>
  <si>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</si>
  <si>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</si>
  <si>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</si>
  <si>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</si>
  <si>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</si>
  <si>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</si>
  <si>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</si>
  <si>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</si>
  <si>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</si>
  <si>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</si>
  <si>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</si>
  <si>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</si>
  <si>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</si>
  <si>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</si>
  <si>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</si>
  <si>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</si>
  <si>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</si>
  <si>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</si>
  <si>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</si>
  <si>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</si>
  <si>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</si>
  <si>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</si>
  <si>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</si>
  <si>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</si>
  <si>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</si>
  <si>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</si>
  <si>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</si>
  <si>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</si>
  <si>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</si>
  <si>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</si>
  <si>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</si>
  <si>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</si>
  <si>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</si>
  <si>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</si>
  <si>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</si>
  <si>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</si>
  <si>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KLINIČKI BOLNIČKI CENTAR OSIJEK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</si>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</sst>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222340507.65999997</v>
      </c>
      <c r="D2" s="7">
        <f>'PR-RAS'!E6</f>
        <v>254683124.90000004</v>
      </c>
      <c r="E2" s="7">
        <v>0</v>
      </c>
      <c r="F2" s="7">
        <v>0</v>
      </c>
      <c r="G2" s="8">
        <f t="shared" ref="G2:G274" si="0">(B2/1000)*(C2*1+D2*2)</f>
        <v>731706.75746000011</v>
      </c>
      <c r="H2" s="8">
        <f t="shared" ref="H2:H274" si="1">ABS(C2-ROUND(C2,0))+ABS(D2-ROUND(D2,0))</f>
        <v>0.43999999761581421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6677112.29</v>
      </c>
      <c r="D45" s="2">
        <f>'PR-RAS'!E49</f>
        <v>6688136.5599999996</v>
      </c>
      <c r="E45" s="2">
        <v>0</v>
      </c>
      <c r="F45" s="2">
        <v>0</v>
      </c>
      <c r="G45" s="3">
        <f t="shared" si="0"/>
        <v>882348.95803999994</v>
      </c>
      <c r="H45" s="3">
        <f t="shared" si="1"/>
        <v>0.73000000044703484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71395.789999999994</v>
      </c>
      <c r="D46" s="2">
        <f>'PR-RAS'!E50</f>
        <v>2249.1</v>
      </c>
      <c r="E46" s="2">
        <v>0</v>
      </c>
      <c r="F46" s="2">
        <v>0</v>
      </c>
      <c r="G46" s="3">
        <f t="shared" si="0"/>
        <v>3415.2295499999996</v>
      </c>
      <c r="H46" s="3">
        <f t="shared" si="1"/>
        <v>0.31000000000631189</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71395.789999999994</v>
      </c>
      <c r="D47" s="2">
        <f>'PR-RAS'!E51</f>
        <v>2249.1</v>
      </c>
      <c r="E47" s="2">
        <v>0</v>
      </c>
      <c r="F47" s="2">
        <v>0</v>
      </c>
      <c r="G47" s="3">
        <f t="shared" si="0"/>
        <v>3491.1235399999996</v>
      </c>
      <c r="H47" s="3">
        <f t="shared" si="1"/>
        <v>0.31000000000631189</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4409397.59</v>
      </c>
      <c r="D57" s="2">
        <f>'PR-RAS'!E61</f>
        <v>5642022.6399999997</v>
      </c>
      <c r="E57" s="2">
        <v>0</v>
      </c>
      <c r="F57" s="2">
        <v>0</v>
      </c>
      <c r="G57" s="3">
        <f t="shared" si="0"/>
        <v>878832.80071999994</v>
      </c>
      <c r="H57" s="3">
        <f t="shared" si="1"/>
        <v>0.77000000048428774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4409397.59</v>
      </c>
      <c r="D58" s="2">
        <f>'PR-RAS'!E62</f>
        <v>5337009</v>
      </c>
      <c r="E58" s="2">
        <v>0</v>
      </c>
      <c r="F58" s="2">
        <v>0</v>
      </c>
      <c r="G58" s="3">
        <f t="shared" si="0"/>
        <v>859754.68862999999</v>
      </c>
      <c r="H58" s="3">
        <f t="shared" si="1"/>
        <v>0.41000000014901161</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305013.64</v>
      </c>
      <c r="E59" s="2">
        <v>0</v>
      </c>
      <c r="F59" s="2">
        <v>0</v>
      </c>
      <c r="G59" s="3">
        <f t="shared" si="0"/>
        <v>35381.582240000003</v>
      </c>
      <c r="H59" s="3">
        <f t="shared" si="1"/>
        <v>0.35999999998603016</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40639.199999999997</v>
      </c>
      <c r="D64" s="2">
        <f>'PR-RAS'!E68</f>
        <v>229862.82</v>
      </c>
      <c r="E64" s="2">
        <v>0</v>
      </c>
      <c r="F64" s="2">
        <v>0</v>
      </c>
      <c r="G64" s="3">
        <f t="shared" si="0"/>
        <v>31522.984920000003</v>
      </c>
      <c r="H64" s="3">
        <f t="shared" si="1"/>
        <v>0.3799999999901047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600</v>
      </c>
      <c r="D65" s="2">
        <f>'PR-RAS'!E69</f>
        <v>13400</v>
      </c>
      <c r="E65" s="2">
        <v>0</v>
      </c>
      <c r="F65" s="2">
        <v>0</v>
      </c>
      <c r="G65" s="3">
        <f t="shared" si="0"/>
        <v>1753.6000000000001</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40039.199999999997</v>
      </c>
      <c r="D66" s="2">
        <f>'PR-RAS'!E70</f>
        <v>216462.82</v>
      </c>
      <c r="E66" s="2">
        <v>0</v>
      </c>
      <c r="F66" s="2">
        <v>0</v>
      </c>
      <c r="G66" s="3">
        <f t="shared" si="0"/>
        <v>30742.714600000003</v>
      </c>
      <c r="H66" s="3">
        <f t="shared" si="1"/>
        <v>0.3799999999901047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97946.74</v>
      </c>
      <c r="D70" s="2">
        <f>'PR-RAS'!E74</f>
        <v>0</v>
      </c>
      <c r="E70" s="2">
        <v>0</v>
      </c>
      <c r="F70" s="2">
        <v>0</v>
      </c>
      <c r="G70" s="3">
        <f t="shared" si="0"/>
        <v>6758.325060000001</v>
      </c>
      <c r="H70" s="3">
        <f t="shared" si="1"/>
        <v>0.25999999999476131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97946.74</v>
      </c>
      <c r="D71" s="2">
        <f>'PR-RAS'!E75</f>
        <v>0</v>
      </c>
      <c r="E71" s="2">
        <v>0</v>
      </c>
      <c r="F71" s="2">
        <v>0</v>
      </c>
      <c r="G71" s="3">
        <f t="shared" si="0"/>
        <v>6856.2718000000013</v>
      </c>
      <c r="H71" s="3">
        <f t="shared" si="1"/>
        <v>0.25999999999476131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2057732.97</v>
      </c>
      <c r="D73" s="2">
        <f>'PR-RAS'!E77</f>
        <v>814002</v>
      </c>
      <c r="E73" s="2">
        <v>0</v>
      </c>
      <c r="F73" s="2">
        <v>0</v>
      </c>
      <c r="G73" s="3">
        <f t="shared" si="0"/>
        <v>265373.06183999998</v>
      </c>
      <c r="H73" s="3">
        <f t="shared" si="1"/>
        <v>3.0000000027939677E-2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9356.9599999999991</v>
      </c>
      <c r="D74" s="2">
        <f>'PR-RAS'!E78</f>
        <v>21439.32</v>
      </c>
      <c r="E74" s="2">
        <v>0</v>
      </c>
      <c r="F74" s="2">
        <v>0</v>
      </c>
      <c r="G74" s="3">
        <f t="shared" si="0"/>
        <v>3813.1987999999997</v>
      </c>
      <c r="H74" s="3">
        <f t="shared" si="1"/>
        <v>0.36000000000058208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2048376.01</v>
      </c>
      <c r="D77" s="2">
        <f>'PR-RAS'!E81</f>
        <v>792562.68</v>
      </c>
      <c r="E77" s="2">
        <v>0</v>
      </c>
      <c r="F77" s="2">
        <v>0</v>
      </c>
      <c r="G77" s="3">
        <f t="shared" si="0"/>
        <v>276146.10411999997</v>
      </c>
      <c r="H77" s="3">
        <f t="shared" si="1"/>
        <v>0.32999999995809048</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0.12</v>
      </c>
      <c r="D78" s="2">
        <f>'PR-RAS'!E82</f>
        <v>0.12</v>
      </c>
      <c r="E78" s="2">
        <v>0</v>
      </c>
      <c r="F78" s="2">
        <v>0</v>
      </c>
      <c r="G78" s="3">
        <f t="shared" si="0"/>
        <v>2.7719999999999998E-2</v>
      </c>
      <c r="H78" s="3">
        <f t="shared" si="1"/>
        <v>0.24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0.12</v>
      </c>
      <c r="D79" s="2">
        <f>'PR-RAS'!E83</f>
        <v>0.12</v>
      </c>
      <c r="E79" s="2">
        <v>0</v>
      </c>
      <c r="F79" s="2">
        <v>0</v>
      </c>
      <c r="G79" s="3">
        <f t="shared" si="0"/>
        <v>2.8079999999999997E-2</v>
      </c>
      <c r="H79" s="3">
        <f t="shared" si="1"/>
        <v>0.24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0.12</v>
      </c>
      <c r="D81" s="2">
        <f>'PR-RAS'!E85</f>
        <v>0.12</v>
      </c>
      <c r="E81" s="2">
        <v>0</v>
      </c>
      <c r="F81" s="2">
        <v>0</v>
      </c>
      <c r="G81" s="3">
        <f t="shared" si="0"/>
        <v>2.8799999999999999E-2</v>
      </c>
      <c r="H81" s="3">
        <f t="shared" si="1"/>
        <v>0.24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14815154.33</v>
      </c>
      <c r="D102" s="2">
        <f>'PR-RAS'!E106</f>
        <v>15191490.890000001</v>
      </c>
      <c r="E102" s="2">
        <v>0</v>
      </c>
      <c r="F102" s="2">
        <v>0</v>
      </c>
      <c r="G102" s="3">
        <f t="shared" si="0"/>
        <v>4565011.7471099999</v>
      </c>
      <c r="H102" s="3">
        <f t="shared" si="1"/>
        <v>0.43999999947845936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14815154.33</v>
      </c>
      <c r="D108" s="2">
        <f>'PR-RAS'!E112</f>
        <v>15191490.890000001</v>
      </c>
      <c r="E108" s="2">
        <v>0</v>
      </c>
      <c r="F108" s="2">
        <v>0</v>
      </c>
      <c r="G108" s="3">
        <f t="shared" si="0"/>
        <v>4836200.5637699999</v>
      </c>
      <c r="H108" s="3">
        <f t="shared" si="1"/>
        <v>0.43999999947845936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14815154.33</v>
      </c>
      <c r="D113" s="2">
        <f>'PR-RAS'!E117</f>
        <v>15191490.890000001</v>
      </c>
      <c r="E113" s="2">
        <v>0</v>
      </c>
      <c r="F113" s="2">
        <v>0</v>
      </c>
      <c r="G113" s="3">
        <f t="shared" si="0"/>
        <v>5062191.2443199996</v>
      </c>
      <c r="H113" s="3">
        <f t="shared" si="1"/>
        <v>0.43999999947845936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2967608.8600000003</v>
      </c>
      <c r="D121" s="2">
        <f>'PR-RAS'!E125</f>
        <v>3376007.99</v>
      </c>
      <c r="E121" s="2">
        <v>0</v>
      </c>
      <c r="F121" s="2">
        <v>0</v>
      </c>
      <c r="G121" s="3">
        <f t="shared" si="0"/>
        <v>1166354.9808</v>
      </c>
      <c r="H121" s="3">
        <f t="shared" si="1"/>
        <v>0.14999999944120646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2514970.2000000002</v>
      </c>
      <c r="D122" s="2">
        <f>'PR-RAS'!E126</f>
        <v>2918321.2600000002</v>
      </c>
      <c r="E122" s="2">
        <v>0</v>
      </c>
      <c r="F122" s="2">
        <v>0</v>
      </c>
      <c r="G122" s="3">
        <f t="shared" si="0"/>
        <v>1010545.1391200001</v>
      </c>
      <c r="H122" s="3">
        <f t="shared" si="1"/>
        <v>0.46000000042840838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146445.26</v>
      </c>
      <c r="D123" s="2">
        <f>'PR-RAS'!E127</f>
        <v>161567.35</v>
      </c>
      <c r="E123" s="2">
        <v>0</v>
      </c>
      <c r="F123" s="2">
        <v>0</v>
      </c>
      <c r="G123" s="3">
        <f t="shared" si="0"/>
        <v>57288.755120000002</v>
      </c>
      <c r="H123" s="3">
        <f t="shared" si="1"/>
        <v>0.61000000001513399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2368524.94</v>
      </c>
      <c r="D124" s="2">
        <f>'PR-RAS'!E128</f>
        <v>2756753.91</v>
      </c>
      <c r="E124" s="2">
        <v>0</v>
      </c>
      <c r="F124" s="2">
        <v>0</v>
      </c>
      <c r="G124" s="3">
        <f t="shared" si="0"/>
        <v>969490.02947999991</v>
      </c>
      <c r="H124" s="3">
        <f t="shared" si="1"/>
        <v>0.14999999990686774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452638.66000000003</v>
      </c>
      <c r="D125" s="2">
        <f>'PR-RAS'!E129</f>
        <v>457686.73</v>
      </c>
      <c r="E125" s="2">
        <v>0</v>
      </c>
      <c r="F125" s="2">
        <v>0</v>
      </c>
      <c r="G125" s="3">
        <f t="shared" si="0"/>
        <v>169633.50288000001</v>
      </c>
      <c r="H125" s="3">
        <f t="shared" si="1"/>
        <v>0.60999999998603016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101207.83</v>
      </c>
      <c r="D126" s="2">
        <f>'PR-RAS'!E130</f>
        <v>77033.679999999993</v>
      </c>
      <c r="E126" s="2">
        <v>0</v>
      </c>
      <c r="F126" s="2">
        <v>0</v>
      </c>
      <c r="G126" s="3">
        <f t="shared" si="0"/>
        <v>31909.39875</v>
      </c>
      <c r="H126" s="3">
        <f t="shared" si="1"/>
        <v>0.49000000000523869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351430.83</v>
      </c>
      <c r="D127" s="2">
        <f>'PR-RAS'!E131</f>
        <v>380653.05</v>
      </c>
      <c r="E127" s="2">
        <v>0</v>
      </c>
      <c r="F127" s="2">
        <v>0</v>
      </c>
      <c r="G127" s="3">
        <f t="shared" si="0"/>
        <v>140204.85318000001</v>
      </c>
      <c r="H127" s="3">
        <f t="shared" si="1"/>
        <v>0.21999999997206032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197596149.29999998</v>
      </c>
      <c r="D130" s="2">
        <f>'PR-RAS'!E134</f>
        <v>229268416.10000002</v>
      </c>
      <c r="E130" s="2">
        <v>0</v>
      </c>
      <c r="F130" s="2">
        <v>0</v>
      </c>
      <c r="G130" s="3">
        <f t="shared" si="0"/>
        <v>84641154.613499999</v>
      </c>
      <c r="H130" s="3">
        <f t="shared" si="1"/>
        <v>0.40000000596046448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11507397.91</v>
      </c>
      <c r="D131" s="2">
        <f>'PR-RAS'!E135</f>
        <v>19616545.52</v>
      </c>
      <c r="E131" s="2">
        <v>0</v>
      </c>
      <c r="F131" s="2">
        <v>0</v>
      </c>
      <c r="G131" s="3">
        <f t="shared" si="0"/>
        <v>6596263.5635000002</v>
      </c>
      <c r="H131" s="3">
        <f t="shared" si="1"/>
        <v>0.57000000029802322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7299741.4400000004</v>
      </c>
      <c r="D132" s="2">
        <f>'PR-RAS'!E136</f>
        <v>14083416.289999999</v>
      </c>
      <c r="E132" s="2">
        <v>0</v>
      </c>
      <c r="F132" s="2">
        <v>0</v>
      </c>
      <c r="G132" s="3">
        <f t="shared" si="0"/>
        <v>4646121.1966199996</v>
      </c>
      <c r="H132" s="3">
        <f t="shared" si="1"/>
        <v>0.72999999951571226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4207656.47</v>
      </c>
      <c r="D133" s="2">
        <f>'PR-RAS'!E137</f>
        <v>5533129.2300000004</v>
      </c>
      <c r="E133" s="2">
        <v>0</v>
      </c>
      <c r="F133" s="2">
        <v>0</v>
      </c>
      <c r="G133" s="3">
        <f t="shared" si="0"/>
        <v>2016156.77076</v>
      </c>
      <c r="H133" s="3">
        <f t="shared" si="1"/>
        <v>0.70000000018626451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186088751.38999999</v>
      </c>
      <c r="D135" s="2">
        <f>'PR-RAS'!E139</f>
        <v>209651870.58000001</v>
      </c>
      <c r="E135" s="2">
        <v>0</v>
      </c>
      <c r="F135" s="2">
        <v>0</v>
      </c>
      <c r="G135" s="3">
        <f t="shared" si="0"/>
        <v>81122594.001699999</v>
      </c>
      <c r="H135" s="3">
        <f t="shared" si="1"/>
        <v>0.8099999725818634</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284482.76</v>
      </c>
      <c r="D136" s="2">
        <f>'PR-RAS'!E140</f>
        <v>159073.24</v>
      </c>
      <c r="E136" s="2">
        <v>0</v>
      </c>
      <c r="F136" s="2">
        <v>0</v>
      </c>
      <c r="G136" s="3">
        <f t="shared" si="0"/>
        <v>81354.947400000005</v>
      </c>
      <c r="H136" s="3">
        <f t="shared" si="1"/>
        <v>0.47999999998137355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284482.76</v>
      </c>
      <c r="D147" s="2">
        <f>'PR-RAS'!E151</f>
        <v>159073.24</v>
      </c>
      <c r="E147" s="2">
        <v>0</v>
      </c>
      <c r="F147" s="2">
        <v>0</v>
      </c>
      <c r="G147" s="3">
        <f t="shared" si="0"/>
        <v>87983.86903999999</v>
      </c>
      <c r="H147" s="3">
        <f t="shared" si="1"/>
        <v>0.47999999998137355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224578445.92999998</v>
      </c>
      <c r="D148" s="2">
        <f>'PR-RAS'!E152</f>
        <v>260541148.02000001</v>
      </c>
      <c r="E148" s="2">
        <v>0</v>
      </c>
      <c r="F148" s="2">
        <v>0</v>
      </c>
      <c r="G148" s="3">
        <f t="shared" si="0"/>
        <v>109612129.06959</v>
      </c>
      <c r="H148" s="3">
        <f t="shared" si="1"/>
        <v>9.0000033378601074E-2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115915380.81</v>
      </c>
      <c r="D149" s="2">
        <f>'PR-RAS'!E153</f>
        <v>129105349.68999998</v>
      </c>
      <c r="E149" s="2">
        <v>0</v>
      </c>
      <c r="F149" s="2">
        <v>0</v>
      </c>
      <c r="G149" s="3">
        <f t="shared" si="0"/>
        <v>55370659.868119985</v>
      </c>
      <c r="H149" s="3">
        <f t="shared" si="1"/>
        <v>0.50000001490116119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98828147.609999999</v>
      </c>
      <c r="D150" s="2">
        <f>'PR-RAS'!E154</f>
        <v>109984359.35999998</v>
      </c>
      <c r="E150" s="2">
        <v>0</v>
      </c>
      <c r="F150" s="2">
        <v>0</v>
      </c>
      <c r="G150" s="3">
        <f t="shared" si="0"/>
        <v>47500733.083169997</v>
      </c>
      <c r="H150" s="3">
        <f t="shared" si="1"/>
        <v>0.74999998509883881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85977919.230000004</v>
      </c>
      <c r="D151" s="2">
        <f>'PR-RAS'!E155</f>
        <v>97794143.069999993</v>
      </c>
      <c r="E151" s="2">
        <v>0</v>
      </c>
      <c r="F151" s="2">
        <v>0</v>
      </c>
      <c r="G151" s="3">
        <f t="shared" si="0"/>
        <v>42234930.805500001</v>
      </c>
      <c r="H151" s="3">
        <f t="shared" si="1"/>
        <v>0.29999999701976776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8651251.0299999993</v>
      </c>
      <c r="D153" s="2">
        <f>'PR-RAS'!E157</f>
        <v>10213431.49</v>
      </c>
      <c r="E153" s="2">
        <v>0</v>
      </c>
      <c r="F153" s="2">
        <v>0</v>
      </c>
      <c r="G153" s="3">
        <f t="shared" si="0"/>
        <v>4419873.3295199992</v>
      </c>
      <c r="H153" s="3">
        <f t="shared" si="1"/>
        <v>0.51999999955296516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4198977.3499999996</v>
      </c>
      <c r="D154" s="2">
        <f>'PR-RAS'!E158</f>
        <v>1976784.8</v>
      </c>
      <c r="E154" s="2">
        <v>0</v>
      </c>
      <c r="F154" s="2">
        <v>0</v>
      </c>
      <c r="G154" s="3">
        <f t="shared" si="0"/>
        <v>1247339.6833499998</v>
      </c>
      <c r="H154" s="3">
        <f t="shared" si="1"/>
        <v>0.54999999958090484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3100925.34</v>
      </c>
      <c r="D155" s="2">
        <f>'PR-RAS'!E159</f>
        <v>3232986.42</v>
      </c>
      <c r="E155" s="2">
        <v>0</v>
      </c>
      <c r="F155" s="2">
        <v>0</v>
      </c>
      <c r="G155" s="3">
        <f t="shared" si="0"/>
        <v>1473302.31972</v>
      </c>
      <c r="H155" s="3">
        <f t="shared" si="1"/>
        <v>0.75999999977648258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13986307.859999999</v>
      </c>
      <c r="D156" s="2">
        <f>'PR-RAS'!E160</f>
        <v>15888003.91</v>
      </c>
      <c r="E156" s="2">
        <v>0</v>
      </c>
      <c r="F156" s="2">
        <v>0</v>
      </c>
      <c r="G156" s="3">
        <f t="shared" si="0"/>
        <v>7093158.9304</v>
      </c>
      <c r="H156" s="3">
        <f t="shared" si="1"/>
        <v>0.23000000044703484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13986152.83</v>
      </c>
      <c r="D158" s="2">
        <f>'PR-RAS'!E162</f>
        <v>15887892.310000001</v>
      </c>
      <c r="E158" s="2">
        <v>0</v>
      </c>
      <c r="F158" s="2">
        <v>0</v>
      </c>
      <c r="G158" s="3">
        <f t="shared" si="0"/>
        <v>7184624.1796500003</v>
      </c>
      <c r="H158" s="3">
        <f t="shared" si="1"/>
        <v>0.48000000044703484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155.03</v>
      </c>
      <c r="D159" s="2">
        <f>'PR-RAS'!E163</f>
        <v>111.6</v>
      </c>
      <c r="E159" s="2">
        <v>0</v>
      </c>
      <c r="F159" s="2">
        <v>0</v>
      </c>
      <c r="G159" s="3">
        <f t="shared" si="0"/>
        <v>59.760340000000006</v>
      </c>
      <c r="H159" s="3">
        <f t="shared" si="1"/>
        <v>0.43000000000000682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107827449.95</v>
      </c>
      <c r="D160" s="2">
        <f>'PR-RAS'!E164</f>
        <v>129292804.7</v>
      </c>
      <c r="E160" s="2">
        <v>0</v>
      </c>
      <c r="F160" s="2">
        <v>0</v>
      </c>
      <c r="G160" s="3">
        <f t="shared" si="0"/>
        <v>58259676.436650008</v>
      </c>
      <c r="H160" s="3">
        <f t="shared" si="1"/>
        <v>0.34999999403953552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2375036.0900000003</v>
      </c>
      <c r="D161" s="2">
        <f>'PR-RAS'!E165</f>
        <v>2504933.1799999997</v>
      </c>
      <c r="E161" s="2">
        <v>0</v>
      </c>
      <c r="F161" s="2">
        <v>0</v>
      </c>
      <c r="G161" s="3">
        <f t="shared" si="0"/>
        <v>1181584.392</v>
      </c>
      <c r="H161" s="3">
        <f t="shared" si="1"/>
        <v>0.27000000001862645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47790.18</v>
      </c>
      <c r="D162" s="2">
        <f>'PR-RAS'!E166</f>
        <v>49097.03</v>
      </c>
      <c r="E162" s="2">
        <v>0</v>
      </c>
      <c r="F162" s="2">
        <v>0</v>
      </c>
      <c r="G162" s="3">
        <f t="shared" si="0"/>
        <v>23503.462639999998</v>
      </c>
      <c r="H162" s="3">
        <f t="shared" si="1"/>
        <v>0.20999999999912689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2259993.29</v>
      </c>
      <c r="D163" s="2">
        <f>'PR-RAS'!E167</f>
        <v>2339143.12</v>
      </c>
      <c r="E163" s="2">
        <v>0</v>
      </c>
      <c r="F163" s="2">
        <v>0</v>
      </c>
      <c r="G163" s="3">
        <f t="shared" si="0"/>
        <v>1124001.2838600001</v>
      </c>
      <c r="H163" s="3">
        <f t="shared" si="1"/>
        <v>0.41000000014901161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67252.62</v>
      </c>
      <c r="D164" s="2">
        <f>'PR-RAS'!E168</f>
        <v>116412.03</v>
      </c>
      <c r="E164" s="2">
        <v>0</v>
      </c>
      <c r="F164" s="2">
        <v>0</v>
      </c>
      <c r="G164" s="3">
        <f t="shared" si="0"/>
        <v>48912.49884</v>
      </c>
      <c r="H164" s="3">
        <f t="shared" si="1"/>
        <v>0.41000000000349246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281</v>
      </c>
      <c r="E165" s="2">
        <v>0</v>
      </c>
      <c r="F165" s="2">
        <v>0</v>
      </c>
      <c r="G165" s="3">
        <f t="shared" si="0"/>
        <v>92.168000000000006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96069255.629999995</v>
      </c>
      <c r="D166" s="2">
        <f>'PR-RAS'!E170</f>
        <v>7172467.5500000007</v>
      </c>
      <c r="E166" s="2">
        <v>0</v>
      </c>
      <c r="F166" s="2">
        <v>0</v>
      </c>
      <c r="G166" s="3">
        <f t="shared" si="0"/>
        <v>18218341.470449999</v>
      </c>
      <c r="H166" s="3">
        <f t="shared" si="1"/>
        <v>0.82000000402331352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3239532.06</v>
      </c>
      <c r="D167" s="2">
        <f>'PR-RAS'!E171</f>
        <v>1589773.58</v>
      </c>
      <c r="E167" s="2">
        <v>0</v>
      </c>
      <c r="F167" s="2">
        <v>0</v>
      </c>
      <c r="G167" s="3">
        <f t="shared" si="0"/>
        <v>1065567.1505200001</v>
      </c>
      <c r="H167" s="3">
        <f t="shared" si="1"/>
        <v>0.47999999998137355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88983688.689999998</v>
      </c>
      <c r="D168" s="2">
        <f>'PR-RAS'!E172</f>
        <v>1530363.67</v>
      </c>
      <c r="E168" s="2">
        <v>0</v>
      </c>
      <c r="F168" s="2">
        <v>0</v>
      </c>
      <c r="G168" s="3">
        <f t="shared" si="0"/>
        <v>15371417.47701</v>
      </c>
      <c r="H168" s="3">
        <f t="shared" si="1"/>
        <v>0.6400000024586916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2889405.47</v>
      </c>
      <c r="D169" s="2">
        <f>'PR-RAS'!E173</f>
        <v>3090119.82</v>
      </c>
      <c r="E169" s="2">
        <v>0</v>
      </c>
      <c r="F169" s="2">
        <v>0</v>
      </c>
      <c r="G169" s="3">
        <f t="shared" si="0"/>
        <v>1523700.37848</v>
      </c>
      <c r="H169" s="3">
        <f t="shared" si="1"/>
        <v>0.65000000037252903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384360.78</v>
      </c>
      <c r="D170" s="2">
        <f>'PR-RAS'!E174</f>
        <v>430657.28000000003</v>
      </c>
      <c r="E170" s="2">
        <v>0</v>
      </c>
      <c r="F170" s="2">
        <v>0</v>
      </c>
      <c r="G170" s="3">
        <f t="shared" si="0"/>
        <v>210519.13246000002</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394116.91</v>
      </c>
      <c r="D171" s="2">
        <f>'PR-RAS'!E175</f>
        <v>346416.92</v>
      </c>
      <c r="E171" s="2">
        <v>0</v>
      </c>
      <c r="F171" s="2">
        <v>0</v>
      </c>
      <c r="G171" s="3">
        <f t="shared" si="0"/>
        <v>184781.6275</v>
      </c>
      <c r="H171" s="3">
        <f t="shared" si="1"/>
        <v>0.17000000004190952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178151.72</v>
      </c>
      <c r="D173" s="2">
        <f>'PR-RAS'!E177</f>
        <v>185136.28</v>
      </c>
      <c r="E173" s="2">
        <v>0</v>
      </c>
      <c r="F173" s="2">
        <v>0</v>
      </c>
      <c r="G173" s="3">
        <f t="shared" si="0"/>
        <v>94328.976159999991</v>
      </c>
      <c r="H173" s="3">
        <f t="shared" si="1"/>
        <v>0.55999999999767169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8569111.0799999982</v>
      </c>
      <c r="D174" s="2">
        <f>'PR-RAS'!E178</f>
        <v>8604622.5199999996</v>
      </c>
      <c r="E174" s="2">
        <v>0</v>
      </c>
      <c r="F174" s="2">
        <v>0</v>
      </c>
      <c r="G174" s="3">
        <f t="shared" si="0"/>
        <v>4459655.6087599993</v>
      </c>
      <c r="H174" s="3">
        <f t="shared" si="1"/>
        <v>0.55999999865889549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255390.05</v>
      </c>
      <c r="D175" s="2">
        <f>'PR-RAS'!E179</f>
        <v>252307.82</v>
      </c>
      <c r="E175" s="2">
        <v>0</v>
      </c>
      <c r="F175" s="2">
        <v>0</v>
      </c>
      <c r="G175" s="3">
        <f t="shared" si="0"/>
        <v>132240.99005999998</v>
      </c>
      <c r="H175" s="3">
        <f t="shared" si="1"/>
        <v>0.22999999998137355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1703165.47</v>
      </c>
      <c r="D176" s="2">
        <f>'PR-RAS'!E180</f>
        <v>1520178.9</v>
      </c>
      <c r="E176" s="2">
        <v>0</v>
      </c>
      <c r="F176" s="2">
        <v>0</v>
      </c>
      <c r="G176" s="3">
        <f t="shared" si="0"/>
        <v>830116.57224999985</v>
      </c>
      <c r="H176" s="3">
        <f t="shared" si="1"/>
        <v>0.57000000006519258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20500.63</v>
      </c>
      <c r="D177" s="2">
        <f>'PR-RAS'!E181</f>
        <v>3564.5</v>
      </c>
      <c r="E177" s="2">
        <v>0</v>
      </c>
      <c r="F177" s="2">
        <v>0</v>
      </c>
      <c r="G177" s="3">
        <f t="shared" si="0"/>
        <v>4862.8148799999999</v>
      </c>
      <c r="H177" s="3">
        <f t="shared" si="1"/>
        <v>0.86999999999898137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1662084.92</v>
      </c>
      <c r="D178" s="2">
        <f>'PR-RAS'!E182</f>
        <v>1343243.28</v>
      </c>
      <c r="E178" s="2">
        <v>0</v>
      </c>
      <c r="F178" s="2">
        <v>0</v>
      </c>
      <c r="G178" s="3">
        <f t="shared" si="0"/>
        <v>769697.15196000005</v>
      </c>
      <c r="H178" s="3">
        <f t="shared" si="1"/>
        <v>0.36000000010244548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361532.81</v>
      </c>
      <c r="D179" s="2">
        <f>'PR-RAS'!E183</f>
        <v>161110.94</v>
      </c>
      <c r="E179" s="2">
        <v>0</v>
      </c>
      <c r="F179" s="2">
        <v>0</v>
      </c>
      <c r="G179" s="3">
        <f t="shared" si="0"/>
        <v>121708.33481999999</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481959.73</v>
      </c>
      <c r="D180" s="2">
        <f>'PR-RAS'!E184</f>
        <v>539734.93000000005</v>
      </c>
      <c r="E180" s="2">
        <v>0</v>
      </c>
      <c r="F180" s="2">
        <v>0</v>
      </c>
      <c r="G180" s="3">
        <f t="shared" si="0"/>
        <v>279495.89661</v>
      </c>
      <c r="H180" s="3">
        <f t="shared" si="1"/>
        <v>0.33999999996740371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562205.27</v>
      </c>
      <c r="D181" s="2">
        <f>'PR-RAS'!E185</f>
        <v>814789.2</v>
      </c>
      <c r="E181" s="2">
        <v>0</v>
      </c>
      <c r="F181" s="2">
        <v>0</v>
      </c>
      <c r="G181" s="3">
        <f t="shared" si="0"/>
        <v>394521.06059999997</v>
      </c>
      <c r="H181" s="3">
        <f t="shared" si="1"/>
        <v>0.46999999997206032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630288.72</v>
      </c>
      <c r="D182" s="2">
        <f>'PR-RAS'!E186</f>
        <v>721339.13</v>
      </c>
      <c r="E182" s="2">
        <v>0</v>
      </c>
      <c r="F182" s="2">
        <v>0</v>
      </c>
      <c r="G182" s="3">
        <f t="shared" si="0"/>
        <v>375207.02337999997</v>
      </c>
      <c r="H182" s="3">
        <f t="shared" si="1"/>
        <v>0.41000000003259629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2891983.48</v>
      </c>
      <c r="D183" s="2">
        <f>'PR-RAS'!E187</f>
        <v>3248353.82</v>
      </c>
      <c r="E183" s="2">
        <v>0</v>
      </c>
      <c r="F183" s="2">
        <v>0</v>
      </c>
      <c r="G183" s="3">
        <f t="shared" si="0"/>
        <v>1708741.7838399997</v>
      </c>
      <c r="H183" s="3">
        <f t="shared" si="1"/>
        <v>0.66000000014901161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109589000.01000001</v>
      </c>
      <c r="E185" s="2">
        <v>0</v>
      </c>
      <c r="F185" s="2">
        <v>0</v>
      </c>
      <c r="G185" s="3">
        <f t="shared" ref="G185:G189" si="6">(B185/1000)*(C185*1+D185*2)</f>
        <v>40328752.003679998</v>
      </c>
      <c r="H185" s="3">
        <f t="shared" ref="H185:H189" si="7">ABS(C185-ROUND(C185,0))+ABS(D185-ROUND(D185,0))</f>
        <v>1.000000536441803E-2</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109589000.01000001</v>
      </c>
      <c r="E186" s="2">
        <v>0</v>
      </c>
      <c r="F186" s="2">
        <v>0</v>
      </c>
      <c r="G186" s="3">
        <f t="shared" si="6"/>
        <v>40547930.003700003</v>
      </c>
      <c r="H186" s="3">
        <f t="shared" si="7"/>
        <v>1.000000536441803E-2</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814047.14999999991</v>
      </c>
      <c r="D190" s="2">
        <f>'PR-RAS'!E194</f>
        <v>1421781.44</v>
      </c>
      <c r="E190" s="2">
        <v>0</v>
      </c>
      <c r="F190" s="2">
        <v>0</v>
      </c>
      <c r="G190" s="3">
        <f t="shared" si="0"/>
        <v>691288.29567000002</v>
      </c>
      <c r="H190" s="3">
        <f t="shared" si="1"/>
        <v>0.58999999985098839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6228.64</v>
      </c>
      <c r="D191" s="2">
        <f>'PR-RAS'!E195</f>
        <v>7044.41</v>
      </c>
      <c r="E191" s="2">
        <v>0</v>
      </c>
      <c r="F191" s="2">
        <v>0</v>
      </c>
      <c r="G191" s="3">
        <f t="shared" si="0"/>
        <v>3860.3173999999999</v>
      </c>
      <c r="H191" s="3">
        <f t="shared" si="1"/>
        <v>0.76999999999952706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720241.7</v>
      </c>
      <c r="D192" s="2">
        <f>'PR-RAS'!E196</f>
        <v>1274501.58</v>
      </c>
      <c r="E192" s="2">
        <v>0</v>
      </c>
      <c r="F192" s="2">
        <v>0</v>
      </c>
      <c r="G192" s="3">
        <f t="shared" si="0"/>
        <v>624425.76826000004</v>
      </c>
      <c r="H192" s="3">
        <f t="shared" si="1"/>
        <v>0.71999999997206032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31889.69</v>
      </c>
      <c r="D193" s="2">
        <f>'PR-RAS'!E197</f>
        <v>33750</v>
      </c>
      <c r="E193" s="2">
        <v>0</v>
      </c>
      <c r="F193" s="2">
        <v>0</v>
      </c>
      <c r="G193" s="3">
        <f t="shared" si="0"/>
        <v>19082.820480000002</v>
      </c>
      <c r="H193" s="3">
        <f t="shared" si="1"/>
        <v>0.31000000000130967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44672.11</v>
      </c>
      <c r="D195" s="2">
        <f>'PR-RAS'!E199</f>
        <v>43453.27</v>
      </c>
      <c r="E195" s="2">
        <v>0</v>
      </c>
      <c r="F195" s="2">
        <v>0</v>
      </c>
      <c r="G195" s="3">
        <f t="shared" si="0"/>
        <v>25526.258099999999</v>
      </c>
      <c r="H195" s="3">
        <f t="shared" si="1"/>
        <v>0.37999999999738066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6854.26</v>
      </c>
      <c r="D196" s="2">
        <f>'PR-RAS'!E200</f>
        <v>59038.68</v>
      </c>
      <c r="E196" s="2">
        <v>0</v>
      </c>
      <c r="F196" s="2">
        <v>0</v>
      </c>
      <c r="G196" s="3">
        <f t="shared" si="0"/>
        <v>24361.6659</v>
      </c>
      <c r="H196" s="3">
        <f t="shared" si="1"/>
        <v>0.57999999999992724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4160.75</v>
      </c>
      <c r="D197" s="2">
        <f>'PR-RAS'!E201</f>
        <v>3993.5</v>
      </c>
      <c r="E197" s="2">
        <v>0</v>
      </c>
      <c r="F197" s="2">
        <v>0</v>
      </c>
      <c r="G197" s="3">
        <f t="shared" si="0"/>
        <v>2380.9590000000003</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18219.75</v>
      </c>
      <c r="D198" s="2">
        <f>'PR-RAS'!E202</f>
        <v>1730600.9000000001</v>
      </c>
      <c r="E198" s="2">
        <v>0</v>
      </c>
      <c r="F198" s="2">
        <v>0</v>
      </c>
      <c r="G198" s="3">
        <f t="shared" si="0"/>
        <v>685446.04535000003</v>
      </c>
      <c r="H198" s="3">
        <f t="shared" si="1"/>
        <v>0.34999999986030161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18219.75</v>
      </c>
      <c r="D212" s="2">
        <f>'PR-RAS'!E216</f>
        <v>1730600.9000000001</v>
      </c>
      <c r="E212" s="2">
        <v>0</v>
      </c>
      <c r="F212" s="2">
        <v>0</v>
      </c>
      <c r="G212" s="3">
        <f t="shared" si="0"/>
        <v>734157.94705000008</v>
      </c>
      <c r="H212" s="3">
        <f t="shared" si="1"/>
        <v>0.34999999986030161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8309.66</v>
      </c>
      <c r="D213" s="2">
        <f>'PR-RAS'!E217</f>
        <v>9625.33</v>
      </c>
      <c r="E213" s="2">
        <v>0</v>
      </c>
      <c r="F213" s="2">
        <v>0</v>
      </c>
      <c r="G213" s="3">
        <f t="shared" si="0"/>
        <v>5842.78784</v>
      </c>
      <c r="H213" s="3">
        <f t="shared" si="1"/>
        <v>0.67000000000007276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9910.09</v>
      </c>
      <c r="D215" s="2">
        <f>'PR-RAS'!E219</f>
        <v>1720975.57</v>
      </c>
      <c r="E215" s="2">
        <v>0</v>
      </c>
      <c r="F215" s="2">
        <v>0</v>
      </c>
      <c r="G215" s="3">
        <f t="shared" si="0"/>
        <v>738698.30322</v>
      </c>
      <c r="H215" s="3">
        <f t="shared" si="1"/>
        <v>0.51999999993495294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50854.26</v>
      </c>
      <c r="D258" s="2">
        <f>'PR-RAS'!E262</f>
        <v>124647.99</v>
      </c>
      <c r="E258" s="2">
        <v>0</v>
      </c>
      <c r="F258" s="2">
        <v>0</v>
      </c>
      <c r="G258" s="3">
        <f t="shared" si="0"/>
        <v>77138.611680000002</v>
      </c>
      <c r="H258" s="3">
        <f t="shared" si="1"/>
        <v>0.26999999999679858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50854.26</v>
      </c>
      <c r="D265" s="2">
        <f>'PR-RAS'!E269</f>
        <v>124647.99</v>
      </c>
      <c r="E265" s="2">
        <v>0</v>
      </c>
      <c r="F265" s="2">
        <v>0</v>
      </c>
      <c r="G265" s="3">
        <f t="shared" si="0"/>
        <v>79239.663360000006</v>
      </c>
      <c r="H265" s="3">
        <f t="shared" si="1"/>
        <v>0.26999999999679858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50854.26</v>
      </c>
      <c r="D266" s="2">
        <f>'PR-RAS'!E270</f>
        <v>124647.99</v>
      </c>
      <c r="E266" s="2">
        <v>0</v>
      </c>
      <c r="F266" s="2">
        <v>0</v>
      </c>
      <c r="G266" s="3">
        <f t="shared" si="0"/>
        <v>79539.813600000009</v>
      </c>
      <c r="H266" s="3">
        <f t="shared" si="1"/>
        <v>0.26999999999679858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766541.16</v>
      </c>
      <c r="D269" s="2">
        <f>'PR-RAS'!E273</f>
        <v>287744.74</v>
      </c>
      <c r="E269" s="2">
        <v>0</v>
      </c>
      <c r="F269" s="2">
        <v>0</v>
      </c>
      <c r="G269" s="3">
        <f t="shared" si="0"/>
        <v>359664.21152000007</v>
      </c>
      <c r="H269" s="3">
        <f t="shared" si="1"/>
        <v>0.42000000004190952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766541.16</v>
      </c>
      <c r="D279" s="2">
        <f>'PR-RAS'!E283</f>
        <v>287744.74</v>
      </c>
      <c r="E279" s="2">
        <v>0</v>
      </c>
      <c r="F279" s="2">
        <v>0</v>
      </c>
      <c r="G279" s="3">
        <f t="shared" si="12"/>
        <v>373084.51792000007</v>
      </c>
      <c r="H279" s="3">
        <f t="shared" si="13"/>
        <v>0.42000000004190952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766316.16</v>
      </c>
      <c r="D280" s="2">
        <f>'PR-RAS'!E284</f>
        <v>230241.6</v>
      </c>
      <c r="E280" s="2">
        <v>0</v>
      </c>
      <c r="F280" s="2">
        <v>0</v>
      </c>
      <c r="G280" s="3">
        <f t="shared" si="12"/>
        <v>342277.02144000004</v>
      </c>
      <c r="H280" s="3">
        <f t="shared" si="13"/>
        <v>0.56000000002677552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57149.21</v>
      </c>
      <c r="E282" s="2">
        <v>0</v>
      </c>
      <c r="F282" s="2">
        <v>0</v>
      </c>
      <c r="G282" s="3">
        <f t="shared" si="12"/>
        <v>32117.856020000003</v>
      </c>
      <c r="H282" s="3">
        <f t="shared" si="13"/>
        <v>0.20999999999912689</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225</v>
      </c>
      <c r="D284" s="2">
        <f>'PR-RAS'!E288</f>
        <v>353.93</v>
      </c>
      <c r="E284" s="2">
        <v>0</v>
      </c>
      <c r="F284" s="2">
        <v>0</v>
      </c>
      <c r="G284" s="3">
        <f t="shared" si="12"/>
        <v>263.99937999999997</v>
      </c>
      <c r="H284" s="3">
        <f t="shared" si="13"/>
        <v>6.9999999999993179E-2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224578445.92999998</v>
      </c>
      <c r="D295" s="2">
        <f>'PR-RAS'!E299</f>
        <v>260541148.02000001</v>
      </c>
      <c r="E295" s="2">
        <v>0</v>
      </c>
      <c r="F295" s="2">
        <v>0</v>
      </c>
      <c r="G295" s="3">
        <f t="shared" si="12"/>
        <v>219224258.13918</v>
      </c>
      <c r="H295" s="3">
        <f t="shared" si="13"/>
        <v>9.0000033378601074E-2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2237938.2700000107</v>
      </c>
      <c r="D297" s="2">
        <f>'PR-RAS'!E301</f>
        <v>5858023.119999975</v>
      </c>
      <c r="E297" s="2">
        <v>0</v>
      </c>
      <c r="F297" s="2">
        <v>0</v>
      </c>
      <c r="G297" s="3">
        <f t="shared" si="12"/>
        <v>4130379.4149599881</v>
      </c>
      <c r="H297" s="3">
        <f t="shared" si="13"/>
        <v>0.38999998569488525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42985624.979999997</v>
      </c>
      <c r="D299" s="2">
        <f>'PR-RAS'!E303</f>
        <v>51494165.950000003</v>
      </c>
      <c r="E299" s="2">
        <v>0</v>
      </c>
      <c r="F299" s="2">
        <v>0</v>
      </c>
      <c r="G299" s="3">
        <f t="shared" si="12"/>
        <v>43500239.150239997</v>
      </c>
      <c r="H299" s="3">
        <f t="shared" si="13"/>
        <v>7.0000000298023224E-2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11340607.109999999</v>
      </c>
      <c r="D300" s="2">
        <f>'PR-RAS'!E304</f>
        <v>22541543.460000001</v>
      </c>
      <c r="E300" s="2">
        <v>0</v>
      </c>
      <c r="F300" s="2">
        <v>0</v>
      </c>
      <c r="G300" s="3">
        <f t="shared" si="12"/>
        <v>16870684.514970001</v>
      </c>
      <c r="H300" s="3">
        <f t="shared" si="13"/>
        <v>0.57000000029802322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932418.63</v>
      </c>
      <c r="D301" s="2">
        <f>'PR-RAS'!E305</f>
        <v>1106149.06</v>
      </c>
      <c r="E301" s="2">
        <v>0</v>
      </c>
      <c r="F301" s="2">
        <v>0</v>
      </c>
      <c r="G301" s="3">
        <f t="shared" si="12"/>
        <v>943415.02499999991</v>
      </c>
      <c r="H301" s="3">
        <f t="shared" si="13"/>
        <v>0.43000000005122274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8599167.1600000001</v>
      </c>
      <c r="D302" s="2">
        <f>'PR-RAS'!E306</f>
        <v>17064364.239999998</v>
      </c>
      <c r="E302" s="2">
        <v>0</v>
      </c>
      <c r="F302" s="2">
        <v>0</v>
      </c>
      <c r="G302" s="3">
        <f t="shared" si="12"/>
        <v>12861096.587640001</v>
      </c>
      <c r="H302" s="3">
        <f t="shared" si="13"/>
        <v>0.39999999850988388</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19600.18</v>
      </c>
      <c r="D303" s="2">
        <f>'PR-RAS'!E308</f>
        <v>3567.08</v>
      </c>
      <c r="E303" s="2">
        <v>0</v>
      </c>
      <c r="F303" s="2">
        <v>0</v>
      </c>
      <c r="G303" s="3">
        <f t="shared" si="12"/>
        <v>8073.7706799999996</v>
      </c>
      <c r="H303" s="3">
        <f t="shared" si="13"/>
        <v>0.26000000000021828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19600.18</v>
      </c>
      <c r="D316" s="2">
        <f>'PR-RAS'!E321</f>
        <v>3567.08</v>
      </c>
      <c r="E316" s="2">
        <v>0</v>
      </c>
      <c r="F316" s="2">
        <v>0</v>
      </c>
      <c r="G316" s="3">
        <f t="shared" si="12"/>
        <v>8421.3171000000002</v>
      </c>
      <c r="H316" s="3">
        <f t="shared" si="13"/>
        <v>0.26000000000021828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599.38</v>
      </c>
      <c r="D317" s="2">
        <f>'PR-RAS'!E322</f>
        <v>65.84</v>
      </c>
      <c r="E317" s="2">
        <v>0</v>
      </c>
      <c r="F317" s="2">
        <v>0</v>
      </c>
      <c r="G317" s="3">
        <f t="shared" si="12"/>
        <v>231.01495999999997</v>
      </c>
      <c r="H317" s="3">
        <f t="shared" si="13"/>
        <v>0.53999999999999204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599.38</v>
      </c>
      <c r="D318" s="2">
        <f>'PR-RAS'!E323</f>
        <v>65.84</v>
      </c>
      <c r="E318" s="2">
        <v>0</v>
      </c>
      <c r="F318" s="2">
        <v>0</v>
      </c>
      <c r="G318" s="3">
        <f t="shared" si="12"/>
        <v>231.74601999999999</v>
      </c>
      <c r="H318" s="3">
        <f t="shared" si="13"/>
        <v>0.53999999999999204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19000.8</v>
      </c>
      <c r="D322" s="2">
        <f>'PR-RAS'!E327</f>
        <v>0</v>
      </c>
      <c r="E322" s="2">
        <v>0</v>
      </c>
      <c r="F322" s="2">
        <v>0</v>
      </c>
      <c r="G322" s="3">
        <f t="shared" si="12"/>
        <v>6099.2568000000001</v>
      </c>
      <c r="H322" s="3">
        <f t="shared" si="13"/>
        <v>0.2000000000007276</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19000.8</v>
      </c>
      <c r="D326" s="2">
        <f>'PR-RAS'!E331</f>
        <v>0</v>
      </c>
      <c r="E326" s="2">
        <v>0</v>
      </c>
      <c r="F326" s="2">
        <v>0</v>
      </c>
      <c r="G326" s="3">
        <f t="shared" si="12"/>
        <v>6175.26</v>
      </c>
      <c r="H326" s="3">
        <f t="shared" si="13"/>
        <v>0.2000000000007276</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3501.24</v>
      </c>
      <c r="E331" s="2">
        <v>0</v>
      </c>
      <c r="F331" s="2">
        <v>0</v>
      </c>
      <c r="G331" s="3">
        <f t="shared" si="12"/>
        <v>2310.8184000000001</v>
      </c>
      <c r="H331" s="3">
        <f t="shared" si="13"/>
        <v>0.23999999999978172</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3501.24</v>
      </c>
      <c r="E332" s="2">
        <v>0</v>
      </c>
      <c r="F332" s="2">
        <v>0</v>
      </c>
      <c r="G332" s="3">
        <f t="shared" si="12"/>
        <v>2317.8208799999998</v>
      </c>
      <c r="H332" s="3">
        <f t="shared" si="13"/>
        <v>0.23999999999978172</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9838439.2699999996</v>
      </c>
      <c r="D355" s="2">
        <f>'PR-RAS'!E360</f>
        <v>8425409.3099999987</v>
      </c>
      <c r="E355" s="2">
        <v>0</v>
      </c>
      <c r="F355" s="2">
        <v>0</v>
      </c>
      <c r="G355" s="3">
        <f t="shared" si="12"/>
        <v>9447997.2930599991</v>
      </c>
      <c r="H355" s="3">
        <f t="shared" si="13"/>
        <v>0.57999999821186066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55301.54</v>
      </c>
      <c r="D356" s="2">
        <f>'PR-RAS'!E361</f>
        <v>266025</v>
      </c>
      <c r="E356" s="2">
        <v>0</v>
      </c>
      <c r="F356" s="2">
        <v>0</v>
      </c>
      <c r="G356" s="3">
        <f t="shared" si="12"/>
        <v>208509.79670000001</v>
      </c>
      <c r="H356" s="3">
        <f t="shared" si="13"/>
        <v>0.45999999999912689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55301.54</v>
      </c>
      <c r="D361" s="2">
        <f>'PR-RAS'!E366</f>
        <v>266025</v>
      </c>
      <c r="E361" s="2">
        <v>0</v>
      </c>
      <c r="F361" s="2">
        <v>0</v>
      </c>
      <c r="G361" s="3">
        <f t="shared" si="12"/>
        <v>211446.55439999999</v>
      </c>
      <c r="H361" s="3">
        <f t="shared" si="13"/>
        <v>0.45999999999912689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884.25</v>
      </c>
      <c r="D364" s="2">
        <f>'PR-RAS'!E369</f>
        <v>266025</v>
      </c>
      <c r="E364" s="2">
        <v>0</v>
      </c>
      <c r="F364" s="2">
        <v>0</v>
      </c>
      <c r="G364" s="3">
        <f t="shared" si="12"/>
        <v>193455.13274999999</v>
      </c>
      <c r="H364" s="3">
        <f t="shared" si="13"/>
        <v>0.25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54417.29</v>
      </c>
      <c r="D365" s="2">
        <f>'PR-RAS'!E370</f>
        <v>0</v>
      </c>
      <c r="E365" s="2">
        <v>0</v>
      </c>
      <c r="F365" s="2">
        <v>0</v>
      </c>
      <c r="G365" s="3">
        <f t="shared" si="12"/>
        <v>19807.89356</v>
      </c>
      <c r="H365" s="3">
        <f t="shared" si="13"/>
        <v>0.29000000000087311</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6780690.3500000006</v>
      </c>
      <c r="D368" s="2">
        <f>'PR-RAS'!E373</f>
        <v>4624854.68</v>
      </c>
      <c r="E368" s="2">
        <v>0</v>
      </c>
      <c r="F368" s="2">
        <v>0</v>
      </c>
      <c r="G368" s="3">
        <f t="shared" si="12"/>
        <v>5883156.6935700001</v>
      </c>
      <c r="H368" s="3">
        <f t="shared" si="13"/>
        <v>0.67000000085681677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799439.9</v>
      </c>
      <c r="D369" s="2">
        <f>'PR-RAS'!E374</f>
        <v>32409.78</v>
      </c>
      <c r="E369" s="2">
        <v>0</v>
      </c>
      <c r="F369" s="2">
        <v>0</v>
      </c>
      <c r="G369" s="3">
        <f t="shared" si="12"/>
        <v>318047.48128000001</v>
      </c>
      <c r="H369" s="3">
        <f t="shared" si="13"/>
        <v>0.31999999997788109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676558.04</v>
      </c>
      <c r="D371" s="2">
        <f>'PR-RAS'!E376</f>
        <v>22222.28</v>
      </c>
      <c r="E371" s="2">
        <v>0</v>
      </c>
      <c r="F371" s="2">
        <v>0</v>
      </c>
      <c r="G371" s="3">
        <f t="shared" si="12"/>
        <v>266770.96200000006</v>
      </c>
      <c r="H371" s="3">
        <f t="shared" si="13"/>
        <v>0.32000000003608875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16526.96</v>
      </c>
      <c r="D372" s="2">
        <f>'PR-RAS'!E377</f>
        <v>0</v>
      </c>
      <c r="E372" s="2">
        <v>0</v>
      </c>
      <c r="F372" s="2">
        <v>0</v>
      </c>
      <c r="G372" s="3">
        <f t="shared" si="12"/>
        <v>6131.50216</v>
      </c>
      <c r="H372" s="3">
        <f t="shared" si="13"/>
        <v>4.0000000000873115E-2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106354.9</v>
      </c>
      <c r="D373" s="2">
        <f>'PR-RAS'!E378</f>
        <v>10187.5</v>
      </c>
      <c r="E373" s="2">
        <v>0</v>
      </c>
      <c r="F373" s="2">
        <v>0</v>
      </c>
      <c r="G373" s="3">
        <f t="shared" si="12"/>
        <v>47143.522799999999</v>
      </c>
      <c r="H373" s="3">
        <f t="shared" si="13"/>
        <v>0.60000000000582077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5974485.3399999999</v>
      </c>
      <c r="D374" s="2">
        <f>'PR-RAS'!E379</f>
        <v>4468005.2699999996</v>
      </c>
      <c r="E374" s="2">
        <v>0</v>
      </c>
      <c r="F374" s="2">
        <v>0</v>
      </c>
      <c r="G374" s="3">
        <f t="shared" si="12"/>
        <v>5561614.9632399995</v>
      </c>
      <c r="H374" s="3">
        <f t="shared" si="13"/>
        <v>0.60999999940395355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271231.55</v>
      </c>
      <c r="D375" s="2">
        <f>'PR-RAS'!E380</f>
        <v>288956.73</v>
      </c>
      <c r="E375" s="2">
        <v>0</v>
      </c>
      <c r="F375" s="2">
        <v>0</v>
      </c>
      <c r="G375" s="3">
        <f t="shared" si="12"/>
        <v>317580.23374</v>
      </c>
      <c r="H375" s="3">
        <f t="shared" si="13"/>
        <v>0.72000000003026798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14049.03</v>
      </c>
      <c r="D376" s="2">
        <f>'PR-RAS'!E381</f>
        <v>17053.080000000002</v>
      </c>
      <c r="E376" s="2">
        <v>0</v>
      </c>
      <c r="F376" s="2">
        <v>0</v>
      </c>
      <c r="G376" s="3">
        <f t="shared" si="12"/>
        <v>18058.196250000001</v>
      </c>
      <c r="H376" s="3">
        <f t="shared" si="13"/>
        <v>0.11000000000240107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66557.19</v>
      </c>
      <c r="D377" s="2">
        <f>'PR-RAS'!E382</f>
        <v>67683.27</v>
      </c>
      <c r="E377" s="2">
        <v>0</v>
      </c>
      <c r="F377" s="2">
        <v>0</v>
      </c>
      <c r="G377" s="3">
        <f t="shared" si="12"/>
        <v>75923.322480000003</v>
      </c>
      <c r="H377" s="3">
        <f t="shared" si="13"/>
        <v>0.46000000000640284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5514569.04</v>
      </c>
      <c r="D378" s="2">
        <f>'PR-RAS'!E383</f>
        <v>3946248.39</v>
      </c>
      <c r="E378" s="2">
        <v>0</v>
      </c>
      <c r="F378" s="2">
        <v>0</v>
      </c>
      <c r="G378" s="3">
        <f t="shared" si="12"/>
        <v>5054463.8141400004</v>
      </c>
      <c r="H378" s="3">
        <f t="shared" si="13"/>
        <v>0.43000000016763806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1874.77</v>
      </c>
      <c r="D379" s="2">
        <f>'PR-RAS'!E384</f>
        <v>1901.63</v>
      </c>
      <c r="E379" s="2">
        <v>0</v>
      </c>
      <c r="F379" s="2">
        <v>0</v>
      </c>
      <c r="G379" s="3">
        <f t="shared" si="12"/>
        <v>2146.2953400000001</v>
      </c>
      <c r="H379" s="3">
        <f t="shared" si="13"/>
        <v>0.59999999999990905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106203.76</v>
      </c>
      <c r="D381" s="2">
        <f>'PR-RAS'!E386</f>
        <v>146162.17000000001</v>
      </c>
      <c r="E381" s="2">
        <v>0</v>
      </c>
      <c r="F381" s="2">
        <v>0</v>
      </c>
      <c r="G381" s="3">
        <f t="shared" si="12"/>
        <v>151440.67800000001</v>
      </c>
      <c r="H381" s="3">
        <f t="shared" si="13"/>
        <v>0.41000000001804437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907.11</v>
      </c>
      <c r="D383" s="2">
        <f>'PR-RAS'!E388</f>
        <v>103364.05</v>
      </c>
      <c r="E383" s="2">
        <v>0</v>
      </c>
      <c r="F383" s="2">
        <v>0</v>
      </c>
      <c r="G383" s="3">
        <f t="shared" si="12"/>
        <v>79316.650219999996</v>
      </c>
      <c r="H383" s="3">
        <f t="shared" si="13"/>
        <v>0.16000000000292403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907.11</v>
      </c>
      <c r="D384" s="2">
        <f>'PR-RAS'!E389</f>
        <v>103364.05</v>
      </c>
      <c r="E384" s="2">
        <v>0</v>
      </c>
      <c r="F384" s="2">
        <v>0</v>
      </c>
      <c r="G384" s="3">
        <f t="shared" si="12"/>
        <v>79524.285430000004</v>
      </c>
      <c r="H384" s="3">
        <f t="shared" si="13"/>
        <v>0.16000000000292403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4608</v>
      </c>
      <c r="D388" s="2">
        <f>'PR-RAS'!E393</f>
        <v>4700.58</v>
      </c>
      <c r="E388" s="2">
        <v>0</v>
      </c>
      <c r="F388" s="2">
        <v>0</v>
      </c>
      <c r="G388" s="3">
        <f t="shared" si="12"/>
        <v>5421.5449200000003</v>
      </c>
      <c r="H388" s="3">
        <f t="shared" si="13"/>
        <v>0.42000000000007276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4608</v>
      </c>
      <c r="D389" s="2">
        <f>'PR-RAS'!E394</f>
        <v>4700.58</v>
      </c>
      <c r="E389" s="2">
        <v>0</v>
      </c>
      <c r="F389" s="2">
        <v>0</v>
      </c>
      <c r="G389" s="3">
        <f t="shared" si="12"/>
        <v>5435.5540799999999</v>
      </c>
      <c r="H389" s="3">
        <f t="shared" si="13"/>
        <v>0.42000000000007276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1250</v>
      </c>
      <c r="D396" s="2">
        <f>'PR-RAS'!E401</f>
        <v>16375</v>
      </c>
      <c r="E396" s="2">
        <v>0</v>
      </c>
      <c r="F396" s="2">
        <v>0</v>
      </c>
      <c r="G396" s="3">
        <f t="shared" si="12"/>
        <v>13430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1250</v>
      </c>
      <c r="D398" s="2">
        <f>'PR-RAS'!E403</f>
        <v>16375</v>
      </c>
      <c r="E398" s="2">
        <v>0</v>
      </c>
      <c r="F398" s="2">
        <v>0</v>
      </c>
      <c r="G398" s="3">
        <f t="shared" si="12"/>
        <v>13498</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3002447.38</v>
      </c>
      <c r="D407" s="2">
        <f>'PR-RAS'!E412</f>
        <v>3534529.63</v>
      </c>
      <c r="E407" s="2">
        <v>0</v>
      </c>
      <c r="F407" s="2">
        <v>0</v>
      </c>
      <c r="G407" s="3">
        <f t="shared" si="12"/>
        <v>4089031.6958400006</v>
      </c>
      <c r="H407" s="3">
        <f t="shared" si="13"/>
        <v>0.75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3002447.38</v>
      </c>
      <c r="D408" s="2">
        <f>'PR-RAS'!E413</f>
        <v>3534529.63</v>
      </c>
      <c r="E408" s="2">
        <v>0</v>
      </c>
      <c r="F408" s="2">
        <v>0</v>
      </c>
      <c r="G408" s="3">
        <f t="shared" si="12"/>
        <v>4099103.20248</v>
      </c>
      <c r="H408" s="3">
        <f t="shared" si="13"/>
        <v>0.75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9818839.0899999999</v>
      </c>
      <c r="D413" s="2">
        <f>'PR-RAS'!E418</f>
        <v>8421842.2299999986</v>
      </c>
      <c r="E413" s="2">
        <v>0</v>
      </c>
      <c r="F413" s="2">
        <v>0</v>
      </c>
      <c r="G413" s="3">
        <f t="shared" si="12"/>
        <v>10984959.702599999</v>
      </c>
      <c r="H413" s="3">
        <f t="shared" si="13"/>
        <v>0.31999999843537807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29529584.629999999</v>
      </c>
      <c r="D415" s="2">
        <f>'PR-RAS'!E420</f>
        <v>32997770.710000001</v>
      </c>
      <c r="E415" s="2">
        <v>0</v>
      </c>
      <c r="F415" s="2">
        <v>0</v>
      </c>
      <c r="G415" s="3">
        <f t="shared" si="12"/>
        <v>39547402.184699997</v>
      </c>
      <c r="H415" s="3">
        <f t="shared" si="13"/>
        <v>0.66000000014901161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47736.52</v>
      </c>
      <c r="D416" s="2">
        <f>'PR-RAS'!E421</f>
        <v>47548.4</v>
      </c>
      <c r="E416" s="2">
        <v>0</v>
      </c>
      <c r="F416" s="2">
        <v>0</v>
      </c>
      <c r="G416" s="3">
        <f t="shared" si="12"/>
        <v>59275.827799999999</v>
      </c>
      <c r="H416" s="3">
        <f t="shared" si="13"/>
        <v>0.88000000000465661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222360107.83999997</v>
      </c>
      <c r="D417" s="2">
        <f>'PR-RAS'!E422</f>
        <v>254686691.98000005</v>
      </c>
      <c r="E417" s="2">
        <v>0</v>
      </c>
      <c r="F417" s="2">
        <v>0</v>
      </c>
      <c r="G417" s="3">
        <f t="shared" si="12"/>
        <v>304401132.58880001</v>
      </c>
      <c r="H417" s="3">
        <f t="shared" si="13"/>
        <v>0.17999997735023499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234416885.19999999</v>
      </c>
      <c r="D418" s="2">
        <f>'PR-RAS'!E423</f>
        <v>268966557.32999998</v>
      </c>
      <c r="E418" s="2">
        <v>0</v>
      </c>
      <c r="F418" s="2">
        <v>0</v>
      </c>
      <c r="G418" s="3">
        <f t="shared" si="12"/>
        <v>322069949.94161993</v>
      </c>
      <c r="H418" s="3">
        <f t="shared" si="13"/>
        <v>0.52999997138977051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12056777.360000014</v>
      </c>
      <c r="D420" s="2">
        <f>'PR-RAS'!E425</f>
        <v>14279865.349999934</v>
      </c>
      <c r="E420" s="2">
        <v>0</v>
      </c>
      <c r="F420" s="2">
        <v>0</v>
      </c>
      <c r="G420" s="3">
        <f t="shared" si="12"/>
        <v>17018316.877139952</v>
      </c>
      <c r="H420" s="3">
        <f t="shared" si="13"/>
        <v>0.70999994874000549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72515209.609999999</v>
      </c>
      <c r="D422" s="2">
        <f>'PR-RAS'!E427</f>
        <v>84491936.659999996</v>
      </c>
      <c r="E422" s="2">
        <v>0</v>
      </c>
      <c r="F422" s="2">
        <v>0</v>
      </c>
      <c r="G422" s="3">
        <f t="shared" si="12"/>
        <v>101671113.91352999</v>
      </c>
      <c r="H422" s="3">
        <f t="shared" si="13"/>
        <v>0.73000000417232513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11388343.629999999</v>
      </c>
      <c r="D423" s="2">
        <f>'PR-RAS'!E428</f>
        <v>22589091.859999999</v>
      </c>
      <c r="E423" s="2">
        <v>0</v>
      </c>
      <c r="F423" s="2">
        <v>0</v>
      </c>
      <c r="G423" s="3">
        <f t="shared" si="12"/>
        <v>23871074.541699998</v>
      </c>
      <c r="H423" s="3">
        <f t="shared" si="13"/>
        <v>0.51000000163912773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222360107.83999997</v>
      </c>
      <c r="D637" s="2">
        <f>'PR-RAS'!E643</f>
        <v>254686691.98000005</v>
      </c>
      <c r="E637" s="2">
        <v>0</v>
      </c>
      <c r="F637" s="2">
        <v>0</v>
      </c>
      <c r="G637" s="3">
        <f t="shared" si="14"/>
        <v>465382500.78480005</v>
      </c>
      <c r="H637" s="3">
        <f t="shared" si="15"/>
        <v>0.17999997735023499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234416885.19999999</v>
      </c>
      <c r="D638" s="2">
        <f>'PR-RAS'!E644</f>
        <v>268966557.32999998</v>
      </c>
      <c r="E638" s="2">
        <v>0</v>
      </c>
      <c r="F638" s="2">
        <v>0</v>
      </c>
      <c r="G638" s="3">
        <f t="shared" si="14"/>
        <v>491986949.91081995</v>
      </c>
      <c r="H638" s="3">
        <f t="shared" si="15"/>
        <v>0.52999997138977051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12056777.360000014</v>
      </c>
      <c r="D640" s="2">
        <f>'PR-RAS'!E646</f>
        <v>14279865.349999934</v>
      </c>
      <c r="E640" s="2">
        <v>0</v>
      </c>
      <c r="F640" s="2">
        <v>0</v>
      </c>
      <c r="G640" s="3">
        <f t="shared" si="14"/>
        <v>25953948.650339928</v>
      </c>
      <c r="H640" s="3">
        <f t="shared" si="15"/>
        <v>0.70999994874000549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72515209.609999999</v>
      </c>
      <c r="D642" s="2">
        <f>'PR-RAS'!E648</f>
        <v>84491936.659999996</v>
      </c>
      <c r="E642" s="2">
        <v>0</v>
      </c>
      <c r="F642" s="2">
        <v>0</v>
      </c>
      <c r="G642" s="3">
        <f t="shared" si="14"/>
        <v>154800912.15813002</v>
      </c>
      <c r="H642" s="3">
        <f t="shared" si="15"/>
        <v>0.73000000417232513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84571986.970000014</v>
      </c>
      <c r="D644" s="2">
        <f>'PR-RAS'!E650</f>
        <v>98771802.009999931</v>
      </c>
      <c r="E644" s="2">
        <v>0</v>
      </c>
      <c r="F644" s="2">
        <v>0</v>
      </c>
      <c r="G644" s="3">
        <f t="shared" si="14"/>
        <v>181400325.00656992</v>
      </c>
      <c r="H644" s="3">
        <f t="shared" si="15"/>
        <v>3.9999917149543762E-2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1391.01</v>
      </c>
      <c r="D646" s="2">
        <f>'PR-RAS'!E653</f>
        <v>7504.24</v>
      </c>
      <c r="E646" s="2">
        <v>0</v>
      </c>
      <c r="F646" s="2">
        <v>0</v>
      </c>
      <c r="G646" s="3">
        <f t="shared" si="14"/>
        <v>10577.671049999999</v>
      </c>
      <c r="H646" s="3">
        <f t="shared" si="15"/>
        <v>0.24999999999977263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119776369.18000001</v>
      </c>
      <c r="D647" s="2">
        <f>'PR-RAS'!E654</f>
        <v>133401089.7</v>
      </c>
      <c r="E647" s="2">
        <v>0</v>
      </c>
      <c r="F647" s="2">
        <v>0</v>
      </c>
      <c r="G647" s="3">
        <f t="shared" si="14"/>
        <v>249729742.38268003</v>
      </c>
      <c r="H647" s="3">
        <f t="shared" si="15"/>
        <v>0.48000000417232513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119770255.95</v>
      </c>
      <c r="D648" s="2">
        <f>'PR-RAS'!E655</f>
        <v>133407125.06</v>
      </c>
      <c r="E648" s="2">
        <v>0</v>
      </c>
      <c r="F648" s="2">
        <v>0</v>
      </c>
      <c r="G648" s="3">
        <f t="shared" si="14"/>
        <v>250120175.42728999</v>
      </c>
      <c r="H648" s="3">
        <f t="shared" si="15"/>
        <v>0.10999999940395355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7504.2400000095367</v>
      </c>
      <c r="D649" s="2">
        <f>'PR-RAS'!E656</f>
        <v>1468.8799999952316</v>
      </c>
      <c r="E649" s="2">
        <v>0</v>
      </c>
      <c r="F649" s="2">
        <v>0</v>
      </c>
      <c r="G649" s="3">
        <f t="shared" si="14"/>
        <v>6766.4160000000002</v>
      </c>
      <c r="H649" s="3">
        <f t="shared" si="15"/>
        <v>0.36000001430511475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3084</v>
      </c>
      <c r="D651" s="2">
        <f>'PR-RAS'!E658</f>
        <v>3139</v>
      </c>
      <c r="E651" s="2">
        <v>0</v>
      </c>
      <c r="F651" s="2">
        <v>0</v>
      </c>
      <c r="G651" s="3">
        <f t="shared" si="14"/>
        <v>6085.3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2960</v>
      </c>
      <c r="D653" s="2">
        <f>'PR-RAS'!E660</f>
        <v>3005</v>
      </c>
      <c r="E653" s="2">
        <v>0</v>
      </c>
      <c r="F653" s="2">
        <v>0</v>
      </c>
      <c r="G653" s="3">
        <f t="shared" si="14"/>
        <v>5848.4400000000005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4409397.59</v>
      </c>
      <c r="D670" s="2">
        <f>'PR-RAS'!E677</f>
        <v>5337009</v>
      </c>
      <c r="E670" s="2">
        <v>0</v>
      </c>
      <c r="F670" s="2">
        <v>0</v>
      </c>
      <c r="G670" s="3">
        <f t="shared" si="14"/>
        <v>10090805.02971</v>
      </c>
      <c r="H670" s="3">
        <f t="shared" si="15"/>
        <v>0.41000000014901161</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305013.64</v>
      </c>
      <c r="E674" s="2">
        <v>0</v>
      </c>
      <c r="F674" s="2">
        <v>0</v>
      </c>
      <c r="G674" s="3">
        <f t="shared" si="14"/>
        <v>410548.35944000003</v>
      </c>
      <c r="H674" s="3">
        <f t="shared" si="15"/>
        <v>0.35999999998603016</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600</v>
      </c>
      <c r="D677" s="2">
        <f>'PR-RAS'!E684</f>
        <v>13400</v>
      </c>
      <c r="E677" s="2">
        <v>0</v>
      </c>
      <c r="F677" s="2">
        <v>0</v>
      </c>
      <c r="G677" s="3">
        <f t="shared" si="14"/>
        <v>18522.400000000001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40039.199999999997</v>
      </c>
      <c r="D679" s="2">
        <f>'PR-RAS'!E686</f>
        <v>216462.82</v>
      </c>
      <c r="E679" s="2">
        <v>0</v>
      </c>
      <c r="F679" s="2">
        <v>0</v>
      </c>
      <c r="G679" s="3">
        <f t="shared" si="14"/>
        <v>320670.16152000002</v>
      </c>
      <c r="H679" s="3">
        <f t="shared" si="15"/>
        <v>0.3799999999901047</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97946.74</v>
      </c>
      <c r="D698" s="2">
        <f>'PR-RAS'!E705</f>
        <v>0</v>
      </c>
      <c r="E698" s="2">
        <v>0</v>
      </c>
      <c r="F698" s="2">
        <v>0</v>
      </c>
      <c r="G698" s="3">
        <f t="shared" si="14"/>
        <v>68268.877779999995</v>
      </c>
      <c r="H698" s="3">
        <f t="shared" si="15"/>
        <v>0.25999999999476131</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14755967.52</v>
      </c>
      <c r="D717" s="2">
        <f>'PR-RAS'!E724</f>
        <v>15159862.300000001</v>
      </c>
      <c r="E717" s="2">
        <v>0</v>
      </c>
      <c r="F717" s="2">
        <v>0</v>
      </c>
      <c r="G717" s="3">
        <f t="shared" si="14"/>
        <v>32274195.557920001</v>
      </c>
      <c r="H717" s="3">
        <f t="shared" si="15"/>
        <v>0.7800000011920929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59186.81</v>
      </c>
      <c r="D719" s="2">
        <f>'PR-RAS'!E726</f>
        <v>31628.59</v>
      </c>
      <c r="E719" s="2">
        <v>0</v>
      </c>
      <c r="F719" s="2">
        <v>0</v>
      </c>
      <c r="G719" s="3">
        <f t="shared" si="14"/>
        <v>87914.784819999986</v>
      </c>
      <c r="H719" s="3">
        <f t="shared" si="15"/>
        <v>0.60000000000218279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250219.99</v>
      </c>
      <c r="D725" s="2">
        <f>'PR-RAS'!E732</f>
        <v>243758.36</v>
      </c>
      <c r="E725" s="2">
        <v>0</v>
      </c>
      <c r="F725" s="2">
        <v>0</v>
      </c>
      <c r="G725" s="3">
        <f t="shared" si="14"/>
        <v>534121.37803999998</v>
      </c>
      <c r="H725" s="3">
        <f t="shared" si="15"/>
        <v>0.36999999999534339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139936.48000000001</v>
      </c>
      <c r="D726" s="2">
        <f>'PR-RAS'!E733</f>
        <v>145233.76</v>
      </c>
      <c r="E726" s="2">
        <v>0</v>
      </c>
      <c r="F726" s="2">
        <v>0</v>
      </c>
      <c r="G726" s="3">
        <f t="shared" si="14"/>
        <v>312042.89999999997</v>
      </c>
      <c r="H726" s="3">
        <f t="shared" si="15"/>
        <v>0.72000000000116415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2208916.59</v>
      </c>
      <c r="D727" s="2">
        <f>'PR-RAS'!E734</f>
        <v>2285940.77</v>
      </c>
      <c r="E727" s="2">
        <v>0</v>
      </c>
      <c r="F727" s="2">
        <v>0</v>
      </c>
      <c r="G727" s="3">
        <f t="shared" si="14"/>
        <v>4922859.4423799999</v>
      </c>
      <c r="H727" s="3">
        <f t="shared" si="15"/>
        <v>0.64000000013038516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26530.85</v>
      </c>
      <c r="D729" s="2">
        <f>'PR-RAS'!E736</f>
        <v>27005.13</v>
      </c>
      <c r="E729" s="2">
        <v>0</v>
      </c>
      <c r="F729" s="2">
        <v>0</v>
      </c>
      <c r="G729" s="3">
        <f t="shared" si="14"/>
        <v>58633.928079999998</v>
      </c>
      <c r="H729" s="3">
        <f t="shared" si="15"/>
        <v>0.28000000000247383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5913.94</v>
      </c>
      <c r="D730" s="2">
        <f>'PR-RAS'!E737</f>
        <v>0</v>
      </c>
      <c r="E730" s="2">
        <v>0</v>
      </c>
      <c r="F730" s="2">
        <v>0</v>
      </c>
      <c r="G730" s="3">
        <f t="shared" si="14"/>
        <v>4311.2622599999995</v>
      </c>
      <c r="H730" s="3">
        <f t="shared" si="15"/>
        <v>6.0000000000400178E-2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79594.259999999995</v>
      </c>
      <c r="D731" s="2">
        <f>'PR-RAS'!E738</f>
        <v>71169.37</v>
      </c>
      <c r="E731" s="2">
        <v>0</v>
      </c>
      <c r="F731" s="2">
        <v>0</v>
      </c>
      <c r="G731" s="3">
        <f t="shared" si="14"/>
        <v>162011.09</v>
      </c>
      <c r="H731" s="3">
        <f t="shared" si="15"/>
        <v>0.6299999999901047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368785.28</v>
      </c>
      <c r="D732" s="2">
        <f>'PR-RAS'!E739</f>
        <v>629327.91</v>
      </c>
      <c r="E732" s="2">
        <v>0</v>
      </c>
      <c r="F732" s="2">
        <v>0</v>
      </c>
      <c r="G732" s="3">
        <f t="shared" si="14"/>
        <v>1189659.4441</v>
      </c>
      <c r="H732" s="3">
        <f t="shared" si="15"/>
        <v>0.36999999999534339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6228.64</v>
      </c>
      <c r="D734" s="2">
        <f>'PR-RAS'!E741</f>
        <v>7044.41</v>
      </c>
      <c r="E734" s="2">
        <v>0</v>
      </c>
      <c r="F734" s="2">
        <v>0</v>
      </c>
      <c r="G734" s="3">
        <f t="shared" si="14"/>
        <v>14892.698179999999</v>
      </c>
      <c r="H734" s="3">
        <f t="shared" si="15"/>
        <v>0.76999999999952706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252948.09</v>
      </c>
      <c r="D735" s="2">
        <f>'PR-RAS'!E742</f>
        <v>749712.24</v>
      </c>
      <c r="E735" s="2">
        <v>0</v>
      </c>
      <c r="F735" s="2">
        <v>0</v>
      </c>
      <c r="G735" s="3">
        <f t="shared" si="14"/>
        <v>1286241.4663800001</v>
      </c>
      <c r="H735" s="3">
        <f t="shared" si="15"/>
        <v>0.32999999998719431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50854.26</v>
      </c>
      <c r="D839" s="2">
        <f>'PR-RAS'!E846</f>
        <v>124647.99</v>
      </c>
      <c r="E839" s="2">
        <v>0</v>
      </c>
      <c r="F839" s="2">
        <v>0</v>
      </c>
      <c r="G839" s="3">
        <f t="shared" si="34"/>
        <v>251525.90111999999</v>
      </c>
      <c r="H839" s="3">
        <f t="shared" si="35"/>
        <v>0.26999999999679858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115990626.71000001</v>
      </c>
      <c r="D1011" s="7">
        <f>BILANCA!E6</f>
        <v>131032685.22</v>
      </c>
      <c r="E1011" s="7">
        <v>0</v>
      </c>
      <c r="F1011" s="7">
        <v>0</v>
      </c>
      <c r="G1011" s="8">
        <f t="shared" ref="G1011:G1306" si="38">B1011/1000*C1011+B1011/500*D1011</f>
        <v>378055.99715000001</v>
      </c>
      <c r="H1011" s="8">
        <f t="shared" si="35"/>
        <v>0.50999999046325684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102544942.64</v>
      </c>
      <c r="D1012" s="2">
        <f>BILANCA!E7</f>
        <v>106239771.59</v>
      </c>
      <c r="E1012" s="2">
        <v>0</v>
      </c>
      <c r="F1012" s="2">
        <v>0</v>
      </c>
      <c r="G1012" s="3">
        <f t="shared" si="38"/>
        <v>630048.97164</v>
      </c>
      <c r="H1012" s="3">
        <f t="shared" si="35"/>
        <v>0.76999999582767487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998542.88</v>
      </c>
      <c r="D1013" s="2">
        <f>BILANCA!E8</f>
        <v>1264567.8800000001</v>
      </c>
      <c r="E1013" s="2">
        <v>0</v>
      </c>
      <c r="F1013" s="2">
        <v>0</v>
      </c>
      <c r="G1013" s="3">
        <f t="shared" si="38"/>
        <v>10583.035920000002</v>
      </c>
      <c r="H1013" s="3">
        <f t="shared" si="35"/>
        <v>0.23999999987427145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59877.24</v>
      </c>
      <c r="D1014" s="2">
        <f>BILANCA!E9</f>
        <v>59877.24</v>
      </c>
      <c r="E1014" s="2">
        <v>0</v>
      </c>
      <c r="F1014" s="2">
        <v>0</v>
      </c>
      <c r="G1014" s="3">
        <f t="shared" si="38"/>
        <v>718.52688000000001</v>
      </c>
      <c r="H1014" s="3">
        <f t="shared" si="35"/>
        <v>0.47999999999592546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942133.83</v>
      </c>
      <c r="D1015" s="2">
        <f>BILANCA!E10</f>
        <v>1208158.83</v>
      </c>
      <c r="E1015" s="2">
        <v>0</v>
      </c>
      <c r="F1015" s="2">
        <v>0</v>
      </c>
      <c r="G1015" s="3">
        <f t="shared" si="38"/>
        <v>16792.257450000001</v>
      </c>
      <c r="H1015" s="3">
        <f t="shared" si="35"/>
        <v>0.33999999996740371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3468.19</v>
      </c>
      <c r="D1016" s="2">
        <f>BILANCA!E11</f>
        <v>3468.19</v>
      </c>
      <c r="E1016" s="2">
        <v>0</v>
      </c>
      <c r="F1016" s="2">
        <v>0</v>
      </c>
      <c r="G1016" s="3">
        <f t="shared" si="38"/>
        <v>62.427419999999998</v>
      </c>
      <c r="H1016" s="3">
        <f t="shared" si="35"/>
        <v>0.38000000000010914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85766202.970000014</v>
      </c>
      <c r="D1017" s="2">
        <f>BILANCA!E12</f>
        <v>87803480.590000018</v>
      </c>
      <c r="E1017" s="2">
        <v>0</v>
      </c>
      <c r="F1017" s="2">
        <v>0</v>
      </c>
      <c r="G1017" s="3">
        <f t="shared" si="38"/>
        <v>1829612.1490500004</v>
      </c>
      <c r="H1017" s="3">
        <f t="shared" si="35"/>
        <v>0.43999996781349182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70000554.49000001</v>
      </c>
      <c r="D1018" s="2">
        <f>BILANCA!E13</f>
        <v>72621325.100000024</v>
      </c>
      <c r="E1018" s="2">
        <v>0</v>
      </c>
      <c r="F1018" s="2">
        <v>0</v>
      </c>
      <c r="G1018" s="3">
        <f t="shared" si="38"/>
        <v>1721945.6375200006</v>
      </c>
      <c r="H1018" s="3">
        <f t="shared" si="35"/>
        <v>0.59000003337860107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292499.23</v>
      </c>
      <c r="D1019" s="2">
        <f>BILANCA!E14</f>
        <v>292499.23</v>
      </c>
      <c r="E1019" s="2">
        <v>0</v>
      </c>
      <c r="F1019" s="2">
        <v>0</v>
      </c>
      <c r="G1019" s="3">
        <f t="shared" si="38"/>
        <v>7897.4792099999986</v>
      </c>
      <c r="H1019" s="3">
        <f t="shared" si="35"/>
        <v>0.4599999999627471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91912285.489999995</v>
      </c>
      <c r="D1020" s="2">
        <f>BILANCA!E15</f>
        <v>95772489.430000007</v>
      </c>
      <c r="E1020" s="2">
        <v>0</v>
      </c>
      <c r="F1020" s="2">
        <v>0</v>
      </c>
      <c r="G1020" s="3">
        <f t="shared" si="38"/>
        <v>2834572.6435000002</v>
      </c>
      <c r="H1020" s="3">
        <f t="shared" si="35"/>
        <v>0.92000000178813934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117461.22</v>
      </c>
      <c r="D1021" s="2">
        <f>BILANCA!E16</f>
        <v>117461.22</v>
      </c>
      <c r="E1021" s="2">
        <v>0</v>
      </c>
      <c r="F1021" s="2">
        <v>0</v>
      </c>
      <c r="G1021" s="3">
        <f t="shared" si="38"/>
        <v>3876.2202600000001</v>
      </c>
      <c r="H1021" s="3">
        <f t="shared" si="35"/>
        <v>0.44000000000232831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722543.12</v>
      </c>
      <c r="D1022" s="2">
        <f>BILANCA!E17</f>
        <v>732730.62</v>
      </c>
      <c r="E1022" s="2">
        <v>0</v>
      </c>
      <c r="F1022" s="2">
        <v>0</v>
      </c>
      <c r="G1022" s="3">
        <f t="shared" si="38"/>
        <v>26256.052319999999</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23044234.57</v>
      </c>
      <c r="D1023" s="2">
        <f>BILANCA!E18</f>
        <v>24293855.399999999</v>
      </c>
      <c r="E1023" s="2">
        <v>0</v>
      </c>
      <c r="F1023" s="2">
        <v>0</v>
      </c>
      <c r="G1023" s="3">
        <f t="shared" si="38"/>
        <v>931215.28980999987</v>
      </c>
      <c r="H1023" s="3">
        <f t="shared" si="35"/>
        <v>0.82999999821186066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15649827.650000006</v>
      </c>
      <c r="D1024" s="2">
        <f>BILANCA!E19</f>
        <v>14992806.519999996</v>
      </c>
      <c r="E1024" s="2">
        <v>0</v>
      </c>
      <c r="F1024" s="2">
        <v>0</v>
      </c>
      <c r="G1024" s="3">
        <f t="shared" si="38"/>
        <v>638896.16966000001</v>
      </c>
      <c r="H1024" s="3">
        <f t="shared" si="35"/>
        <v>0.82999999821186066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1799343.87</v>
      </c>
      <c r="D1025" s="2">
        <f>BILANCA!E20</f>
        <v>2023925.82</v>
      </c>
      <c r="E1025" s="2">
        <v>0</v>
      </c>
      <c r="F1025" s="2">
        <v>0</v>
      </c>
      <c r="G1025" s="3">
        <f t="shared" si="38"/>
        <v>87707.932650000002</v>
      </c>
      <c r="H1025" s="3">
        <f t="shared" si="35"/>
        <v>0.30999999982304871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91667.02</v>
      </c>
      <c r="D1026" s="2">
        <f>BILANCA!E21</f>
        <v>105966.28</v>
      </c>
      <c r="E1026" s="2">
        <v>0</v>
      </c>
      <c r="F1026" s="2">
        <v>0</v>
      </c>
      <c r="G1026" s="3">
        <f t="shared" si="38"/>
        <v>4857.59328</v>
      </c>
      <c r="H1026" s="3">
        <f t="shared" si="35"/>
        <v>0.30000000000291038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1160003.72</v>
      </c>
      <c r="D1027" s="2">
        <f>BILANCA!E22</f>
        <v>1207170.6100000001</v>
      </c>
      <c r="E1027" s="2">
        <v>0</v>
      </c>
      <c r="F1027" s="2">
        <v>0</v>
      </c>
      <c r="G1027" s="3">
        <f t="shared" si="38"/>
        <v>60763.863980000009</v>
      </c>
      <c r="H1027" s="3">
        <f t="shared" si="35"/>
        <v>0.66999999992549419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62152085.969999999</v>
      </c>
      <c r="D1028" s="2">
        <f>BILANCA!E23</f>
        <v>64961357.109999999</v>
      </c>
      <c r="E1028" s="2">
        <v>0</v>
      </c>
      <c r="F1028" s="2">
        <v>0</v>
      </c>
      <c r="G1028" s="3">
        <f t="shared" si="38"/>
        <v>3457346.4034199994</v>
      </c>
      <c r="H1028" s="3">
        <f t="shared" si="35"/>
        <v>0.14000000059604645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123840.7</v>
      </c>
      <c r="D1029" s="2">
        <f>BILANCA!E24</f>
        <v>115369.64</v>
      </c>
      <c r="E1029" s="2">
        <v>0</v>
      </c>
      <c r="F1029" s="2">
        <v>0</v>
      </c>
      <c r="G1029" s="3">
        <f t="shared" si="38"/>
        <v>6737.0196199999991</v>
      </c>
      <c r="H1029" s="3">
        <f t="shared" si="35"/>
        <v>0.66000000000349246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3531743.48</v>
      </c>
      <c r="D1031" s="2">
        <f>BILANCA!E26</f>
        <v>3486952.34</v>
      </c>
      <c r="E1031" s="2">
        <v>0</v>
      </c>
      <c r="F1031" s="2">
        <v>0</v>
      </c>
      <c r="G1031" s="3">
        <f t="shared" si="38"/>
        <v>220618.61136000001</v>
      </c>
      <c r="H1031" s="3">
        <f t="shared" si="35"/>
        <v>0.81999999983236194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53208857.109999999</v>
      </c>
      <c r="D1033" s="2">
        <f>BILANCA!E28</f>
        <v>56907935.280000001</v>
      </c>
      <c r="E1033" s="2">
        <v>0</v>
      </c>
      <c r="F1033" s="2">
        <v>0</v>
      </c>
      <c r="G1033" s="3">
        <f t="shared" si="38"/>
        <v>3841568.7364100004</v>
      </c>
      <c r="H1033" s="3">
        <f t="shared" si="35"/>
        <v>0.39000000059604645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87701.23000000004</v>
      </c>
      <c r="D1034" s="2">
        <f>BILANCA!E29</f>
        <v>161728.61000000002</v>
      </c>
      <c r="E1034" s="2">
        <v>0</v>
      </c>
      <c r="F1034" s="2">
        <v>0</v>
      </c>
      <c r="G1034" s="3">
        <f t="shared" si="38"/>
        <v>9867.8028000000013</v>
      </c>
      <c r="H1034" s="3">
        <f t="shared" si="35"/>
        <v>0.62000000002444722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290527.84000000003</v>
      </c>
      <c r="D1035" s="2">
        <f>BILANCA!E30</f>
        <v>390627.95</v>
      </c>
      <c r="E1035" s="2">
        <v>0</v>
      </c>
      <c r="F1035" s="2">
        <v>0</v>
      </c>
      <c r="G1035" s="3">
        <f t="shared" si="38"/>
        <v>26794.593500000003</v>
      </c>
      <c r="H1035" s="3">
        <f t="shared" si="35"/>
        <v>0.2099999999627471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202826.61</v>
      </c>
      <c r="D1039" s="2">
        <f>BILANCA!E34</f>
        <v>228899.34</v>
      </c>
      <c r="E1039" s="2">
        <v>0</v>
      </c>
      <c r="F1039" s="2">
        <v>0</v>
      </c>
      <c r="G1039" s="3">
        <f t="shared" si="38"/>
        <v>19158.133410000002</v>
      </c>
      <c r="H1039" s="3">
        <f t="shared" si="35"/>
        <v>0.73000000001047738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26148.62999999999</v>
      </c>
      <c r="D1040" s="2">
        <f>BILANCA!E35</f>
        <v>26682.840000000011</v>
      </c>
      <c r="E1040" s="2">
        <v>0</v>
      </c>
      <c r="F1040" s="2">
        <v>0</v>
      </c>
      <c r="G1040" s="3">
        <f t="shared" si="38"/>
        <v>2385.4293000000002</v>
      </c>
      <c r="H1040" s="3">
        <f t="shared" si="35"/>
        <v>0.52999999999883585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113903.65</v>
      </c>
      <c r="D1041" s="2">
        <f>BILANCA!E36</f>
        <v>117014.36</v>
      </c>
      <c r="E1041" s="2">
        <v>0</v>
      </c>
      <c r="F1041" s="2">
        <v>0</v>
      </c>
      <c r="G1041" s="3">
        <f t="shared" si="38"/>
        <v>10785.903470000001</v>
      </c>
      <c r="H1041" s="3">
        <f t="shared" si="35"/>
        <v>0.71000000000640284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14678.87</v>
      </c>
      <c r="D1042" s="2">
        <f>BILANCA!E37</f>
        <v>14678.87</v>
      </c>
      <c r="E1042" s="2">
        <v>0</v>
      </c>
      <c r="F1042" s="2">
        <v>0</v>
      </c>
      <c r="G1042" s="3">
        <f t="shared" si="38"/>
        <v>1409.1715200000001</v>
      </c>
      <c r="H1042" s="3">
        <f t="shared" si="35"/>
        <v>0.25999999999839929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102433.89</v>
      </c>
      <c r="D1045" s="2">
        <f>BILANCA!E40</f>
        <v>105010.39</v>
      </c>
      <c r="E1045" s="2">
        <v>0</v>
      </c>
      <c r="F1045" s="2">
        <v>0</v>
      </c>
      <c r="G1045" s="3">
        <f t="shared" si="38"/>
        <v>10935.91345</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1970.9700000000885</v>
      </c>
      <c r="D1050" s="2">
        <f>BILANCA!E45</f>
        <v>937.52000000001863</v>
      </c>
      <c r="E1050" s="2">
        <v>0</v>
      </c>
      <c r="F1050" s="2">
        <v>0</v>
      </c>
      <c r="G1050" s="3">
        <f t="shared" si="38"/>
        <v>153.84040000000505</v>
      </c>
      <c r="H1050" s="3">
        <f t="shared" si="35"/>
        <v>0.5099999998928979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641739.06000000006</v>
      </c>
      <c r="D1052" s="2">
        <f>BILANCA!E47</f>
        <v>657916.63</v>
      </c>
      <c r="E1052" s="2">
        <v>0</v>
      </c>
      <c r="F1052" s="2">
        <v>0</v>
      </c>
      <c r="G1052" s="3">
        <f t="shared" si="38"/>
        <v>82218.037440000015</v>
      </c>
      <c r="H1052" s="3">
        <f t="shared" si="35"/>
        <v>0.43000000005122274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639768.09</v>
      </c>
      <c r="D1055" s="2">
        <f>BILANCA!E50</f>
        <v>656979.11</v>
      </c>
      <c r="E1055" s="2">
        <v>0</v>
      </c>
      <c r="F1055" s="2">
        <v>0</v>
      </c>
      <c r="G1055" s="3">
        <f t="shared" si="38"/>
        <v>87917.683949999991</v>
      </c>
      <c r="H1055" s="3">
        <f t="shared" si="35"/>
        <v>0.19999999995343387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5062515.82</v>
      </c>
      <c r="D1059" s="2">
        <f>BILANCA!E54</f>
        <v>5362952.5</v>
      </c>
      <c r="E1059" s="2">
        <v>0</v>
      </c>
      <c r="F1059" s="2">
        <v>0</v>
      </c>
      <c r="G1059" s="3">
        <f t="shared" si="38"/>
        <v>773632.62017999997</v>
      </c>
      <c r="H1059" s="3">
        <f t="shared" si="35"/>
        <v>0.67999999970197678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5062515.82</v>
      </c>
      <c r="D1060" s="2">
        <f>BILANCA!E55</f>
        <v>5362952.5</v>
      </c>
      <c r="E1060" s="2">
        <v>0</v>
      </c>
      <c r="F1060" s="2">
        <v>0</v>
      </c>
      <c r="G1060" s="3">
        <f t="shared" si="38"/>
        <v>789421.04099999997</v>
      </c>
      <c r="H1060" s="3">
        <f t="shared" si="35"/>
        <v>0.67999999970197678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6667658.6899999995</v>
      </c>
      <c r="D1061" s="2">
        <f>BILANCA!E56</f>
        <v>6364206.6600000001</v>
      </c>
      <c r="E1061" s="2">
        <v>0</v>
      </c>
      <c r="F1061" s="2">
        <v>0</v>
      </c>
      <c r="G1061" s="3">
        <f t="shared" si="38"/>
        <v>989199.67250999995</v>
      </c>
      <c r="H1061" s="3">
        <f t="shared" si="35"/>
        <v>0.65000000037252903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6644100.3899999997</v>
      </c>
      <c r="D1062" s="2">
        <f>BILANCA!E57</f>
        <v>6340648.3600000003</v>
      </c>
      <c r="E1062" s="2">
        <v>0</v>
      </c>
      <c r="F1062" s="2">
        <v>0</v>
      </c>
      <c r="G1062" s="3">
        <f t="shared" si="38"/>
        <v>1004920.6497199999</v>
      </c>
      <c r="H1062" s="3">
        <f t="shared" si="35"/>
        <v>0.75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23558.3</v>
      </c>
      <c r="D1066" s="2">
        <f>BILANCA!E61</f>
        <v>23558.3</v>
      </c>
      <c r="E1066" s="2">
        <v>0</v>
      </c>
      <c r="F1066" s="2">
        <v>0</v>
      </c>
      <c r="G1066" s="3">
        <f t="shared" si="38"/>
        <v>3957.7943999999998</v>
      </c>
      <c r="H1066" s="3">
        <f t="shared" si="35"/>
        <v>0.59999999999854481</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9112538.0999999996</v>
      </c>
      <c r="D1068" s="2">
        <f>BILANCA!E63</f>
        <v>10807516.460000001</v>
      </c>
      <c r="E1068" s="2">
        <v>0</v>
      </c>
      <c r="F1068" s="2">
        <v>0</v>
      </c>
      <c r="G1068" s="3">
        <f t="shared" si="38"/>
        <v>1782199.1191600002</v>
      </c>
      <c r="H1068" s="3">
        <f t="shared" si="35"/>
        <v>0.56000000052154064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84384.68</v>
      </c>
      <c r="D1069" s="2">
        <f>BILANCA!E64</f>
        <v>80065</v>
      </c>
      <c r="E1069" s="2">
        <v>0</v>
      </c>
      <c r="F1069" s="2">
        <v>0</v>
      </c>
      <c r="G1069" s="3">
        <f t="shared" si="38"/>
        <v>14426.366119999999</v>
      </c>
      <c r="H1069" s="3">
        <f t="shared" si="35"/>
        <v>0.32000000000698492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9028153.4199999999</v>
      </c>
      <c r="D1073" s="2">
        <f>BILANCA!E68</f>
        <v>10727451.460000001</v>
      </c>
      <c r="E1073" s="2">
        <v>0</v>
      </c>
      <c r="F1073" s="2">
        <v>0</v>
      </c>
      <c r="G1073" s="3">
        <f>B1073/1000*C1073+B1073/500*D1073</f>
        <v>1920432.5494200001</v>
      </c>
      <c r="H1073" s="3">
        <f>ABS(C1073-ROUND(C1073,0))+ABS(D1073-ROUND(D1073,0))</f>
        <v>0.88000000081956387</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13445684.07</v>
      </c>
      <c r="D1074" s="2">
        <f>BILANCA!E69</f>
        <v>24792913.629999999</v>
      </c>
      <c r="E1074" s="2">
        <v>0</v>
      </c>
      <c r="F1074" s="2">
        <v>0</v>
      </c>
      <c r="G1074" s="3">
        <f t="shared" si="38"/>
        <v>4034016.7251200001</v>
      </c>
      <c r="H1074" s="3">
        <f t="shared" si="35"/>
        <v>0.44000000134110451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7504.24</v>
      </c>
      <c r="D1075" s="2">
        <f>BILANCA!E70</f>
        <v>1468.88</v>
      </c>
      <c r="E1075" s="2">
        <v>0</v>
      </c>
      <c r="F1075" s="2">
        <v>0</v>
      </c>
      <c r="G1075" s="3">
        <f t="shared" si="38"/>
        <v>678.73</v>
      </c>
      <c r="H1075" s="3">
        <f t="shared" si="35"/>
        <v>0.35999999999967258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7244.24</v>
      </c>
      <c r="D1076" s="2">
        <f>BILANCA!E71</f>
        <v>1208.8800000000001</v>
      </c>
      <c r="E1076" s="2">
        <v>0</v>
      </c>
      <c r="F1076" s="2">
        <v>0</v>
      </c>
      <c r="G1076" s="3">
        <f t="shared" si="38"/>
        <v>637.69200000000001</v>
      </c>
      <c r="H1076" s="3">
        <f t="shared" si="35"/>
        <v>0.35999999999967258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7244.24</v>
      </c>
      <c r="D1078" s="2">
        <f>BILANCA!E73</f>
        <v>1208.8800000000001</v>
      </c>
      <c r="E1078" s="2">
        <v>0</v>
      </c>
      <c r="F1078" s="2">
        <v>0</v>
      </c>
      <c r="G1078" s="3">
        <f t="shared" si="38"/>
        <v>657.01600000000008</v>
      </c>
      <c r="H1078" s="3">
        <f t="shared" si="35"/>
        <v>0.35999999999967258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260</v>
      </c>
      <c r="D1085" s="2">
        <f>BILANCA!E80</f>
        <v>260</v>
      </c>
      <c r="E1085" s="2">
        <v>0</v>
      </c>
      <c r="F1085" s="2">
        <v>0</v>
      </c>
      <c r="G1085" s="3">
        <f t="shared" si="38"/>
        <v>58.5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232659.72999999998</v>
      </c>
      <c r="D1087" s="2">
        <f>BILANCA!E82</f>
        <v>349813.19</v>
      </c>
      <c r="E1087" s="2">
        <v>0</v>
      </c>
      <c r="F1087" s="2">
        <v>0</v>
      </c>
      <c r="G1087" s="3">
        <f t="shared" si="38"/>
        <v>71786.030469999998</v>
      </c>
      <c r="H1087" s="3">
        <f t="shared" si="35"/>
        <v>0.46000000002095476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24692.2</v>
      </c>
      <c r="D1089" s="2">
        <f>BILANCA!E84</f>
        <v>13691.43</v>
      </c>
      <c r="E1089" s="2">
        <v>0</v>
      </c>
      <c r="F1089" s="2">
        <v>0</v>
      </c>
      <c r="G1089" s="3">
        <f t="shared" si="38"/>
        <v>4113.9297400000005</v>
      </c>
      <c r="H1089" s="3">
        <f t="shared" si="35"/>
        <v>0.63000000000101863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1994.28</v>
      </c>
      <c r="D1090" s="2">
        <f>BILANCA!E85</f>
        <v>4822.7700000000004</v>
      </c>
      <c r="E1090" s="2">
        <v>0</v>
      </c>
      <c r="F1090" s="2">
        <v>0</v>
      </c>
      <c r="G1090" s="3">
        <f t="shared" si="38"/>
        <v>931.18560000000014</v>
      </c>
      <c r="H1090" s="3">
        <f t="shared" si="35"/>
        <v>0.50999999999953616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10915.55</v>
      </c>
      <c r="D1091" s="2">
        <f>BILANCA!E86</f>
        <v>242.75</v>
      </c>
      <c r="E1091" s="2">
        <v>0</v>
      </c>
      <c r="F1091" s="2">
        <v>0</v>
      </c>
      <c r="G1091" s="3">
        <f t="shared" si="38"/>
        <v>923.48505</v>
      </c>
      <c r="H1091" s="3">
        <f t="shared" si="35"/>
        <v>0.7000000000007276</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216888.8</v>
      </c>
      <c r="D1092" s="2">
        <f>BILANCA!E87</f>
        <v>331541.74</v>
      </c>
      <c r="E1092" s="2">
        <v>0</v>
      </c>
      <c r="F1092" s="2">
        <v>0</v>
      </c>
      <c r="G1092" s="3">
        <f t="shared" si="38"/>
        <v>72157.72696</v>
      </c>
      <c r="H1092" s="3">
        <f t="shared" si="35"/>
        <v>0.46000000002095476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13157783.58</v>
      </c>
      <c r="D1152" s="2">
        <f>BILANCA!E147</f>
        <v>24394083.16</v>
      </c>
      <c r="E1152" s="2">
        <v>0</v>
      </c>
      <c r="F1152" s="2">
        <v>0</v>
      </c>
      <c r="G1152" s="3">
        <f t="shared" si="38"/>
        <v>8796324.8857999984</v>
      </c>
      <c r="H1152" s="3">
        <f t="shared" si="41"/>
        <v>0.58000000007450581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44447.96</v>
      </c>
      <c r="D1155" s="2">
        <f>BILANCA!E150</f>
        <v>163261.62</v>
      </c>
      <c r="E1155" s="2">
        <v>0</v>
      </c>
      <c r="F1155" s="2">
        <v>0</v>
      </c>
      <c r="G1155" s="3">
        <f t="shared" si="38"/>
        <v>53790.823999999993</v>
      </c>
      <c r="H1155" s="3">
        <f t="shared" si="41"/>
        <v>0.42000000000552973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163261.62</v>
      </c>
      <c r="E1156" s="2">
        <v>0</v>
      </c>
      <c r="F1156" s="2">
        <v>0</v>
      </c>
      <c r="G1156" s="3">
        <f t="shared" si="38"/>
        <v>47672.393039999995</v>
      </c>
      <c r="H1156" s="3">
        <f t="shared" si="41"/>
        <v>0.38000000000465661</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44447.96</v>
      </c>
      <c r="D1159" s="2">
        <f>BILANCA!E154</f>
        <v>0</v>
      </c>
      <c r="E1159" s="2">
        <v>0</v>
      </c>
      <c r="F1159" s="2">
        <v>0</v>
      </c>
      <c r="G1159" s="3">
        <f t="shared" si="38"/>
        <v>6622.74604</v>
      </c>
      <c r="H1159" s="3">
        <f t="shared" si="41"/>
        <v>4.0000000000873115E-2</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2001984.15</v>
      </c>
      <c r="D1165" s="2">
        <f>BILANCA!E160</f>
        <v>4457666.6100000003</v>
      </c>
      <c r="E1165" s="2">
        <v>0</v>
      </c>
      <c r="F1165" s="2">
        <v>0</v>
      </c>
      <c r="G1165" s="3">
        <f t="shared" si="38"/>
        <v>1692184.1923500001</v>
      </c>
      <c r="H1165" s="3">
        <f t="shared" si="41"/>
        <v>0.53999999957159162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1821922.11</v>
      </c>
      <c r="D1166" s="2">
        <f>BILANCA!E161</f>
        <v>1923092</v>
      </c>
      <c r="E1166" s="2">
        <v>0</v>
      </c>
      <c r="F1166" s="2">
        <v>0</v>
      </c>
      <c r="G1166" s="3">
        <f t="shared" si="38"/>
        <v>884224.55316000013</v>
      </c>
      <c r="H1166" s="3">
        <f t="shared" si="41"/>
        <v>0.11000000010244548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10399342.029999999</v>
      </c>
      <c r="D1167" s="2">
        <f>BILANCA!E162</f>
        <v>18897351.109999999</v>
      </c>
      <c r="E1167" s="2">
        <v>0</v>
      </c>
      <c r="F1167" s="2">
        <v>0</v>
      </c>
      <c r="G1167" s="3">
        <f t="shared" si="38"/>
        <v>7566464.9472500002</v>
      </c>
      <c r="H1167" s="3">
        <f t="shared" si="41"/>
        <v>0.1399999987334013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1701.91</v>
      </c>
      <c r="E1168" s="2">
        <v>0</v>
      </c>
      <c r="F1168" s="2">
        <v>0</v>
      </c>
      <c r="G1168" s="3">
        <f t="shared" si="38"/>
        <v>537.80356000000006</v>
      </c>
      <c r="H1168" s="3">
        <f t="shared" si="41"/>
        <v>8.9999999999918145E-2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1109912.67</v>
      </c>
      <c r="D1169" s="2">
        <f>BILANCA!E164</f>
        <v>1048990.0900000001</v>
      </c>
      <c r="E1169" s="2">
        <v>0</v>
      </c>
      <c r="F1169" s="2">
        <v>0</v>
      </c>
      <c r="G1169" s="3">
        <f t="shared" si="38"/>
        <v>510054.96314999997</v>
      </c>
      <c r="H1169" s="3">
        <f t="shared" si="41"/>
        <v>0.42000000015832484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47736.52</v>
      </c>
      <c r="D1170" s="2">
        <f>BILANCA!E165</f>
        <v>47548.4</v>
      </c>
      <c r="E1170" s="2">
        <v>0</v>
      </c>
      <c r="F1170" s="2">
        <v>0</v>
      </c>
      <c r="G1170" s="3">
        <f t="shared" si="38"/>
        <v>22853.331200000001</v>
      </c>
      <c r="H1170" s="3">
        <f t="shared" si="41"/>
        <v>0.88000000000465661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47736.52</v>
      </c>
      <c r="D1172" s="2">
        <f>BILANCA!E167</f>
        <v>47548.4</v>
      </c>
      <c r="E1172" s="2">
        <v>0</v>
      </c>
      <c r="F1172" s="2">
        <v>0</v>
      </c>
      <c r="G1172" s="3">
        <f t="shared" si="38"/>
        <v>23138.997840000004</v>
      </c>
      <c r="H1172" s="3">
        <f t="shared" si="41"/>
        <v>0.88000000000465661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115990626.71000001</v>
      </c>
      <c r="D1180" s="2">
        <f>BILANCA!E176</f>
        <v>131032685.22000003</v>
      </c>
      <c r="E1180" s="2">
        <v>0</v>
      </c>
      <c r="F1180" s="2">
        <v>0</v>
      </c>
      <c r="G1180" s="3">
        <f t="shared" si="38"/>
        <v>64269519.515500017</v>
      </c>
      <c r="H1180" s="3">
        <f t="shared" si="41"/>
        <v>0.51000002026557922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95734333.690000013</v>
      </c>
      <c r="D1181" s="2">
        <f>BILANCA!E177</f>
        <v>111775608.42000002</v>
      </c>
      <c r="E1181" s="2">
        <v>0</v>
      </c>
      <c r="F1181" s="2">
        <v>0</v>
      </c>
      <c r="G1181" s="3">
        <f t="shared" si="38"/>
        <v>54597829.140630014</v>
      </c>
      <c r="H1181" s="3">
        <f t="shared" si="41"/>
        <v>0.73000000417232513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55618346.580000013</v>
      </c>
      <c r="D1182" s="2">
        <f>BILANCA!E178</f>
        <v>72497923.519999996</v>
      </c>
      <c r="E1182" s="2">
        <v>0</v>
      </c>
      <c r="F1182" s="2">
        <v>0</v>
      </c>
      <c r="G1182" s="3">
        <f t="shared" si="38"/>
        <v>34505641.302639998</v>
      </c>
      <c r="H1182" s="3">
        <f t="shared" si="41"/>
        <v>0.89999999105930328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10034074.02</v>
      </c>
      <c r="D1183" s="2">
        <f>BILANCA!E179</f>
        <v>10979287.93</v>
      </c>
      <c r="E1183" s="2">
        <v>0</v>
      </c>
      <c r="F1183" s="2">
        <v>0</v>
      </c>
      <c r="G1183" s="3">
        <f t="shared" si="38"/>
        <v>5534728.4292399995</v>
      </c>
      <c r="H1183" s="3">
        <f t="shared" si="41"/>
        <v>8.9999999850988388E-2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45488205.880000003</v>
      </c>
      <c r="D1184" s="2">
        <f>BILANCA!E180</f>
        <v>61412339.079999998</v>
      </c>
      <c r="E1184" s="2">
        <v>0</v>
      </c>
      <c r="F1184" s="2">
        <v>0</v>
      </c>
      <c r="G1184" s="3">
        <f t="shared" si="38"/>
        <v>29286441.822959997</v>
      </c>
      <c r="H1184" s="3">
        <f t="shared" si="41"/>
        <v>0.19999999552965164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1415.59</v>
      </c>
      <c r="D1185" s="2">
        <f>BILANCA!E181</f>
        <v>637.73</v>
      </c>
      <c r="E1185" s="2">
        <v>0</v>
      </c>
      <c r="F1185" s="2">
        <v>0</v>
      </c>
      <c r="G1185" s="3">
        <f t="shared" si="38"/>
        <v>470.93374999999997</v>
      </c>
      <c r="H1185" s="3">
        <f t="shared" si="41"/>
        <v>0.68000000000006366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1415.59</v>
      </c>
      <c r="D1188" s="2">
        <f>BILANCA!E184</f>
        <v>637.73</v>
      </c>
      <c r="E1188" s="2">
        <v>0</v>
      </c>
      <c r="F1188" s="2">
        <v>0</v>
      </c>
      <c r="G1188" s="3">
        <f t="shared" si="38"/>
        <v>479.00689999999997</v>
      </c>
      <c r="H1188" s="3">
        <f t="shared" si="41"/>
        <v>0.68000000000006366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8125.14</v>
      </c>
      <c r="D1198" s="2">
        <f>BILANCA!E194</f>
        <v>13182.11</v>
      </c>
      <c r="E1198" s="2">
        <v>0</v>
      </c>
      <c r="F1198" s="2">
        <v>0</v>
      </c>
      <c r="G1198" s="3">
        <f t="shared" si="38"/>
        <v>6483.9996799999999</v>
      </c>
      <c r="H1198" s="3">
        <f t="shared" si="41"/>
        <v>0.25000000000090949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86525.95</v>
      </c>
      <c r="D1200" s="2">
        <f>BILANCA!E196</f>
        <v>92476.67</v>
      </c>
      <c r="E1200" s="2">
        <v>0</v>
      </c>
      <c r="F1200" s="2">
        <v>0</v>
      </c>
      <c r="G1200" s="3">
        <f t="shared" si="38"/>
        <v>51581.065099999993</v>
      </c>
      <c r="H1200" s="3">
        <f t="shared" si="41"/>
        <v>0.38000000000465661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1082432.92</v>
      </c>
      <c r="D1201" s="2">
        <f>BILANCA!E197</f>
        <v>178817.4</v>
      </c>
      <c r="E1201" s="2">
        <v>0</v>
      </c>
      <c r="F1201" s="2">
        <v>0</v>
      </c>
      <c r="G1201" s="3">
        <f t="shared" si="38"/>
        <v>275052.93452000001</v>
      </c>
      <c r="H1201" s="3">
        <f t="shared" si="41"/>
        <v>0.48000000006868504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419941.73</v>
      </c>
      <c r="D1202" s="2">
        <f>BILANCA!E198</f>
        <v>5812.5</v>
      </c>
      <c r="E1202" s="2">
        <v>0</v>
      </c>
      <c r="F1202" s="2">
        <v>0</v>
      </c>
      <c r="G1202" s="3">
        <f t="shared" ref="G1202:G1206" si="44">B1202/1000*C1202+B1202/500*D1202</f>
        <v>82860.812160000001</v>
      </c>
      <c r="H1202" s="3">
        <f t="shared" ref="H1202:H1206" si="45">ABS(C1202-ROUND(C1202,0))+ABS(D1202-ROUND(D1202,0))</f>
        <v>0.77000000001862645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166812.57</v>
      </c>
      <c r="D1203" s="2">
        <f>BILANCA!E199</f>
        <v>56435.39</v>
      </c>
      <c r="E1203" s="2">
        <v>0</v>
      </c>
      <c r="F1203" s="2">
        <v>0</v>
      </c>
      <c r="G1203" s="3">
        <f t="shared" si="44"/>
        <v>53978.886549999996</v>
      </c>
      <c r="H1203" s="3">
        <f t="shared" si="45"/>
        <v>0.819999999992433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495678.62</v>
      </c>
      <c r="D1206" s="2">
        <f>BILANCA!E202</f>
        <v>116569.51</v>
      </c>
      <c r="E1206" s="2">
        <v>0</v>
      </c>
      <c r="F1206" s="2">
        <v>0</v>
      </c>
      <c r="G1206" s="3">
        <f t="shared" si="44"/>
        <v>142848.25744000002</v>
      </c>
      <c r="H1206" s="3">
        <f t="shared" si="45"/>
        <v>0.8700000000098953</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38868151.329999998</v>
      </c>
      <c r="D1251" s="2">
        <f>BILANCA!E247</f>
        <v>38921584.600000001</v>
      </c>
      <c r="E1251" s="2">
        <v>0</v>
      </c>
      <c r="F1251" s="2">
        <v>0</v>
      </c>
      <c r="G1251" s="3">
        <f>B1251/1000*C1251+B1251/500*D1251</f>
        <v>28127428.247729998</v>
      </c>
      <c r="H1251" s="3">
        <f>ABS(C1251-ROUND(C1251,0))+ABS(D1251-ROUND(D1251,0))</f>
        <v>0.72999999672174454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165402.85999999999</v>
      </c>
      <c r="D1252" s="2">
        <f>BILANCA!E248</f>
        <v>177282.9</v>
      </c>
      <c r="E1252" s="2">
        <v>0</v>
      </c>
      <c r="F1252" s="2">
        <v>0</v>
      </c>
      <c r="G1252" s="3">
        <f t="shared" si="38"/>
        <v>125832.41571999999</v>
      </c>
      <c r="H1252" s="3">
        <f t="shared" si="41"/>
        <v>0.2400000000197906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165402.85999999999</v>
      </c>
      <c r="D1253" s="2">
        <f>BILANCA!E249</f>
        <v>177282.9</v>
      </c>
      <c r="E1253" s="2">
        <v>0</v>
      </c>
      <c r="F1253" s="2">
        <v>0</v>
      </c>
      <c r="G1253" s="3">
        <f t="shared" si="38"/>
        <v>126352.38437999999</v>
      </c>
      <c r="H1253" s="3">
        <f t="shared" si="41"/>
        <v>0.2400000000197906</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20256293.02</v>
      </c>
      <c r="D1255" s="2">
        <f>BILANCA!E251</f>
        <v>19257076.800000012</v>
      </c>
      <c r="E1255" s="2">
        <v>0</v>
      </c>
      <c r="F1255" s="2">
        <v>0</v>
      </c>
      <c r="G1255" s="3">
        <f t="shared" si="38"/>
        <v>14398759.421900004</v>
      </c>
      <c r="H1255" s="3">
        <f t="shared" si="41"/>
        <v>0.21999998763203621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93439936.359999999</v>
      </c>
      <c r="D1256" s="2">
        <f>BILANCA!E252</f>
        <v>95439786.950000003</v>
      </c>
      <c r="E1256" s="2">
        <v>0</v>
      </c>
      <c r="F1256" s="2">
        <v>0</v>
      </c>
      <c r="G1256" s="3">
        <f t="shared" si="38"/>
        <v>69942599.523960009</v>
      </c>
      <c r="H1256" s="3">
        <f t="shared" si="41"/>
        <v>0.40999999642372131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93439936.359999999</v>
      </c>
      <c r="D1257" s="2">
        <f>BILANCA!E253</f>
        <v>95439786.950000003</v>
      </c>
      <c r="E1257" s="2">
        <v>0</v>
      </c>
      <c r="F1257" s="2">
        <v>0</v>
      </c>
      <c r="G1257" s="3">
        <f t="shared" si="38"/>
        <v>70226919.03422001</v>
      </c>
      <c r="H1257" s="3">
        <f t="shared" si="41"/>
        <v>0.40999999642372131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-84571986.969999999</v>
      </c>
      <c r="D1259" s="2">
        <f>BILANCA!E255</f>
        <v>-98771802.00999999</v>
      </c>
      <c r="E1259" s="2">
        <v>0</v>
      </c>
      <c r="F1259" s="2">
        <v>0</v>
      </c>
      <c r="G1259" s="3">
        <f t="shared" si="38"/>
        <v>-70246782.156509995</v>
      </c>
      <c r="H1259" s="3">
        <f t="shared" si="41"/>
        <v>3.9999991655349731E-2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84571986.969999999</v>
      </c>
      <c r="D1264" s="2">
        <f>BILANCA!E260</f>
        <v>98771802.00999999</v>
      </c>
      <c r="E1264" s="2">
        <v>0</v>
      </c>
      <c r="F1264" s="2">
        <v>0</v>
      </c>
      <c r="G1264" s="3">
        <f t="shared" si="38"/>
        <v>71657360.11146</v>
      </c>
      <c r="H1264" s="3">
        <f t="shared" si="41"/>
        <v>3.9999991655349731E-2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51574216.259999998</v>
      </c>
      <c r="D1265" s="2">
        <f>BILANCA!E261</f>
        <v>64437236.689999998</v>
      </c>
      <c r="E1265" s="2">
        <v>0</v>
      </c>
      <c r="F1265" s="2">
        <v>0</v>
      </c>
      <c r="G1265" s="3">
        <f t="shared" si="38"/>
        <v>46014415.858199999</v>
      </c>
      <c r="H1265" s="3">
        <f t="shared" si="41"/>
        <v>0.57000000029802322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32997770.710000001</v>
      </c>
      <c r="D1266" s="2">
        <f>BILANCA!E262</f>
        <v>34334565.32</v>
      </c>
      <c r="E1266" s="2">
        <v>0</v>
      </c>
      <c r="F1266" s="2">
        <v>0</v>
      </c>
      <c r="G1266" s="3">
        <f t="shared" si="38"/>
        <v>26026726.7456</v>
      </c>
      <c r="H1266" s="3">
        <f t="shared" si="41"/>
        <v>0.60999999940395355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11340607.110000001</v>
      </c>
      <c r="D1278" s="2">
        <f>BILANCA!E274</f>
        <v>22541543.460000001</v>
      </c>
      <c r="E1278" s="2">
        <v>0</v>
      </c>
      <c r="F1278" s="2">
        <v>0</v>
      </c>
      <c r="G1278" s="3">
        <f t="shared" si="38"/>
        <v>15121550.00004</v>
      </c>
      <c r="H1278" s="3">
        <f t="shared" si="41"/>
        <v>0.57000000216066837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44447.96</v>
      </c>
      <c r="D1281" s="2">
        <f>BILANCA!E277</f>
        <v>163261.62</v>
      </c>
      <c r="E1281" s="2">
        <v>0</v>
      </c>
      <c r="F1281" s="2">
        <v>0</v>
      </c>
      <c r="G1281" s="3">
        <f t="shared" si="48"/>
        <v>100533.19520000002</v>
      </c>
      <c r="H1281" s="3">
        <f t="shared" si="49"/>
        <v>0.42000000000552973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163261.62</v>
      </c>
      <c r="E1282" s="2">
        <v>0</v>
      </c>
      <c r="F1282" s="2">
        <v>0</v>
      </c>
      <c r="G1282" s="3">
        <f t="shared" si="48"/>
        <v>88814.321280000004</v>
      </c>
      <c r="H1282" s="3">
        <f t="shared" si="49"/>
        <v>0.38000000000465661</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44447.96</v>
      </c>
      <c r="D1285" s="2">
        <f>BILANCA!E281</f>
        <v>0</v>
      </c>
      <c r="E1285" s="2">
        <v>0</v>
      </c>
      <c r="F1285" s="2">
        <v>0</v>
      </c>
      <c r="G1285" s="3">
        <f t="shared" si="48"/>
        <v>12223.189</v>
      </c>
      <c r="H1285" s="3">
        <f t="shared" si="49"/>
        <v>4.0000000000873115E-2</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1764573.36</v>
      </c>
      <c r="D1291" s="2">
        <f>BILANCA!E287</f>
        <v>4206066.63</v>
      </c>
      <c r="E1291" s="2">
        <v>0</v>
      </c>
      <c r="F1291" s="2">
        <v>0</v>
      </c>
      <c r="G1291" s="3">
        <f t="shared" si="48"/>
        <v>2859654.5602199999</v>
      </c>
      <c r="H1291" s="3">
        <f t="shared" si="49"/>
        <v>0.73000000021420419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932418.63</v>
      </c>
      <c r="D1292" s="2">
        <f>BILANCA!E288</f>
        <v>1106149.06</v>
      </c>
      <c r="E1292" s="2">
        <v>0</v>
      </c>
      <c r="F1292" s="2">
        <v>0</v>
      </c>
      <c r="G1292" s="3">
        <f t="shared" si="48"/>
        <v>886810.12349999999</v>
      </c>
      <c r="H1292" s="3">
        <f t="shared" si="49"/>
        <v>0.43000000005122274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8599167.1600000001</v>
      </c>
      <c r="D1293" s="2">
        <f>BILANCA!E289</f>
        <v>17064364.239999998</v>
      </c>
      <c r="E1293" s="2">
        <v>0</v>
      </c>
      <c r="F1293" s="2">
        <v>0</v>
      </c>
      <c r="G1293" s="3">
        <f t="shared" si="48"/>
        <v>12091994.466119999</v>
      </c>
      <c r="H1293" s="3">
        <f t="shared" si="49"/>
        <v>0.39999999850988388</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1701.91</v>
      </c>
      <c r="E1294" s="2">
        <v>0</v>
      </c>
      <c r="F1294" s="2">
        <v>0</v>
      </c>
      <c r="G1294" s="3">
        <f t="shared" si="48"/>
        <v>966.68487999999991</v>
      </c>
      <c r="H1294" s="3">
        <f t="shared" si="49"/>
        <v>8.9999999999918145E-2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47736.52</v>
      </c>
      <c r="D1295" s="2">
        <f>BILANCA!E291</f>
        <v>47548.4</v>
      </c>
      <c r="E1295" s="2">
        <v>0</v>
      </c>
      <c r="F1295" s="2">
        <v>0</v>
      </c>
      <c r="G1295" s="3">
        <f t="shared" si="38"/>
        <v>40707.496199999994</v>
      </c>
      <c r="H1295" s="3">
        <f t="shared" si="41"/>
        <v>0.88000000000465661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47736.52</v>
      </c>
      <c r="D1297" s="2">
        <f>BILANCA!E293</f>
        <v>47548.4</v>
      </c>
      <c r="E1297" s="2">
        <v>0</v>
      </c>
      <c r="F1297" s="2">
        <v>0</v>
      </c>
      <c r="G1297" s="3">
        <f t="shared" si="50"/>
        <v>40993.162839999997</v>
      </c>
      <c r="H1297" s="3">
        <f t="shared" si="51"/>
        <v>0.88000000000465661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179844592.78999999</v>
      </c>
      <c r="D1301" s="2">
        <f>BILANCA!E297</f>
        <v>57918137.5</v>
      </c>
      <c r="E1301" s="2">
        <v>0</v>
      </c>
      <c r="F1301" s="2">
        <v>0</v>
      </c>
      <c r="G1301" s="3">
        <f t="shared" si="38"/>
        <v>86043132.526889995</v>
      </c>
      <c r="H1301" s="3">
        <f t="shared" si="41"/>
        <v>0.71000000834465027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179844592.78999999</v>
      </c>
      <c r="D1302" s="2">
        <f>BILANCA!E298</f>
        <v>57918137.5</v>
      </c>
      <c r="E1302" s="2">
        <v>0</v>
      </c>
      <c r="F1302" s="2">
        <v>0</v>
      </c>
      <c r="G1302" s="3">
        <f t="shared" si="38"/>
        <v>86338813.394679993</v>
      </c>
      <c r="H1302" s="3">
        <f t="shared" si="41"/>
        <v>0.71000000834465027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3268783.15</v>
      </c>
      <c r="D1305" s="2">
        <f>BILANCA!E302</f>
        <v>4685136.0999999996</v>
      </c>
      <c r="E1305" s="2">
        <v>0</v>
      </c>
      <c r="F1305" s="2">
        <v>0</v>
      </c>
      <c r="G1305" s="3">
        <f t="shared" si="38"/>
        <v>3728521.3282499993</v>
      </c>
      <c r="H1305" s="3">
        <f t="shared" si="41"/>
        <v>0.24999999953433871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10998913.1</v>
      </c>
      <c r="D1306" s="2">
        <f>BILANCA!E303</f>
        <v>20757937.149999999</v>
      </c>
      <c r="E1306" s="2">
        <v>0</v>
      </c>
      <c r="F1306" s="2">
        <v>0</v>
      </c>
      <c r="G1306" s="3">
        <f t="shared" si="38"/>
        <v>15544377.070399998</v>
      </c>
      <c r="H1306" s="3">
        <f t="shared" si="41"/>
        <v>0.24999999813735485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47736.52</v>
      </c>
      <c r="D1309" s="2">
        <f>BILANCA!E306</f>
        <v>47548.4</v>
      </c>
      <c r="E1309" s="2">
        <v>0</v>
      </c>
      <c r="F1309" s="2">
        <v>0</v>
      </c>
      <c r="G1309" s="3">
        <f t="shared" si="52"/>
        <v>42707.162680000001</v>
      </c>
      <c r="H1309" s="3">
        <f t="shared" si="41"/>
        <v>0.88000000000465661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31028.74</v>
      </c>
      <c r="D1310" s="2">
        <f>BILANCA!E307</f>
        <v>30906.46</v>
      </c>
      <c r="E1310" s="2">
        <v>0</v>
      </c>
      <c r="F1310" s="2">
        <v>0</v>
      </c>
      <c r="G1310" s="3">
        <f>B1310/1000*C1310+B1310/500*D1310</f>
        <v>27852.498</v>
      </c>
      <c r="H1310" s="3">
        <f>ABS(C1310-ROUND(C1310,0))+ABS(D1310-ROUND(D1310,0))</f>
        <v>0.71999999999752617</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189506.48</v>
      </c>
      <c r="D1311" s="2">
        <f>BILANCA!E308</f>
        <v>283609.84000000003</v>
      </c>
      <c r="E1311" s="2">
        <v>0</v>
      </c>
      <c r="F1311" s="2">
        <v>0</v>
      </c>
      <c r="G1311" s="3">
        <f t="shared" si="52"/>
        <v>227774.57416000002</v>
      </c>
      <c r="H1311" s="3">
        <f t="shared" si="41"/>
        <v>0.63999999998486601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26235.68</v>
      </c>
      <c r="D1312" s="2">
        <f>BILANCA!E309</f>
        <v>46125.2</v>
      </c>
      <c r="E1312" s="2">
        <v>0</v>
      </c>
      <c r="F1312" s="2">
        <v>0</v>
      </c>
      <c r="G1312" s="3">
        <f t="shared" si="52"/>
        <v>35782.796159999998</v>
      </c>
      <c r="H1312" s="3">
        <f t="shared" si="41"/>
        <v>0.51999999999679858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1146.6400000000001</v>
      </c>
      <c r="D1314" s="2">
        <f>BILANCA!E311</f>
        <v>1806.7</v>
      </c>
      <c r="E1314" s="2">
        <v>0</v>
      </c>
      <c r="F1314" s="2">
        <v>0</v>
      </c>
      <c r="G1314" s="3">
        <f t="shared" si="52"/>
        <v>1447.0521600000002</v>
      </c>
      <c r="H1314" s="3">
        <f t="shared" si="41"/>
        <v>0.65999999999985448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1800174.87</v>
      </c>
      <c r="D1338" s="2">
        <f>BILANCA!E335</f>
        <v>1832986.87</v>
      </c>
      <c r="E1338" s="2">
        <v>0</v>
      </c>
      <c r="F1338" s="2">
        <v>0</v>
      </c>
      <c r="G1338" s="3">
        <f t="shared" si="52"/>
        <v>1792896.7440800001</v>
      </c>
      <c r="H1338" s="3">
        <f t="shared" si="41"/>
        <v>0.25999999977648258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27985712.719999999</v>
      </c>
      <c r="D1339" s="2">
        <f>BILANCA!E336</f>
        <v>39597795.710000001</v>
      </c>
      <c r="E1339" s="2">
        <v>0</v>
      </c>
      <c r="F1339" s="2">
        <v>0</v>
      </c>
      <c r="G1339" s="3">
        <f t="shared" si="52"/>
        <v>35262649.062059999</v>
      </c>
      <c r="H1339" s="3">
        <f t="shared" si="41"/>
        <v>0.57000000029802322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27632633.859999999</v>
      </c>
      <c r="D1340" s="2">
        <f>BILANCA!E337</f>
        <v>32900127.809999999</v>
      </c>
      <c r="E1340" s="2">
        <v>0</v>
      </c>
      <c r="F1340" s="2">
        <v>0</v>
      </c>
      <c r="G1340" s="3">
        <f t="shared" si="52"/>
        <v>30832853.528400004</v>
      </c>
      <c r="H1340" s="3">
        <f t="shared" si="41"/>
        <v>0.33000000193715096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324478.94</v>
      </c>
      <c r="D1341" s="2">
        <f>BILANCA!E338</f>
        <v>13605.01</v>
      </c>
      <c r="E1341" s="2">
        <v>0</v>
      </c>
      <c r="F1341" s="2">
        <v>0</v>
      </c>
      <c r="G1341" s="3">
        <f t="shared" si="52"/>
        <v>116409.04576000001</v>
      </c>
      <c r="H1341" s="3">
        <f t="shared" si="41"/>
        <v>6.9999999997889972E-2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757953.98</v>
      </c>
      <c r="D1342" s="2">
        <f>BILANCA!E339</f>
        <v>165212.39000000001</v>
      </c>
      <c r="E1342" s="2">
        <v>0</v>
      </c>
      <c r="F1342" s="2">
        <v>0</v>
      </c>
      <c r="G1342" s="3">
        <f t="shared" si="52"/>
        <v>361341.74832000001</v>
      </c>
      <c r="H1342" s="3">
        <f t="shared" si="41"/>
        <v>0.41000000003259629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3846.97</v>
      </c>
      <c r="E1347" s="2">
        <v>0</v>
      </c>
      <c r="F1347" s="2">
        <v>0</v>
      </c>
      <c r="G1347" s="3">
        <f t="shared" si="52"/>
        <v>2592.8577799999998</v>
      </c>
      <c r="H1347" s="3">
        <f t="shared" si="41"/>
        <v>3.0000000000200089E-2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38610890.340000004</v>
      </c>
      <c r="D1368" s="2">
        <f>BILANCA!E365</f>
        <v>38608268.920000002</v>
      </c>
      <c r="E1368" s="2">
        <v>0</v>
      </c>
      <c r="F1368" s="2">
        <v>0</v>
      </c>
      <c r="G1368" s="3">
        <f t="shared" si="57"/>
        <v>41466219.288440004</v>
      </c>
      <c r="H1368" s="3">
        <f t="shared" si="58"/>
        <v>0.42000000178813934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126556.99</v>
      </c>
      <c r="D1370" s="2">
        <f>BILANCA!E367</f>
        <v>139281.59</v>
      </c>
      <c r="E1370" s="2">
        <v>0</v>
      </c>
      <c r="F1370" s="2">
        <v>0</v>
      </c>
      <c r="G1370" s="3">
        <f t="shared" si="57"/>
        <v>145843.26120000001</v>
      </c>
      <c r="H1370" s="3">
        <f t="shared" si="58"/>
        <v>0.41999999999825377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1947.89</v>
      </c>
      <c r="D1382" s="2">
        <f>BILANCA!E379</f>
        <v>1395.41</v>
      </c>
      <c r="E1382" s="2">
        <v>0</v>
      </c>
      <c r="F1382" s="2">
        <v>0</v>
      </c>
      <c r="G1382" s="3">
        <f t="shared" si="59"/>
        <v>1762.8001200000001</v>
      </c>
      <c r="H1382" s="3">
        <f t="shared" si="60"/>
        <v>0.51999999999998181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128756.10999999999</v>
      </c>
      <c r="D1383" s="2">
        <f>BILANCA!E380</f>
        <v>172638.68</v>
      </c>
      <c r="E1383" s="2">
        <v>0</v>
      </c>
      <c r="F1383" s="2">
        <v>0</v>
      </c>
      <c r="G1383" s="3">
        <f t="shared" si="59"/>
        <v>176814.48431</v>
      </c>
      <c r="H1383" s="3">
        <f t="shared" si="60"/>
        <v>0.42999999999301508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81401.279999999999</v>
      </c>
      <c r="E1384" s="2">
        <v>0</v>
      </c>
      <c r="F1384" s="2">
        <v>0</v>
      </c>
      <c r="G1384" s="3">
        <f t="shared" si="59"/>
        <v>60888.157439999995</v>
      </c>
      <c r="H1384" s="3">
        <f t="shared" si="60"/>
        <v>0.27999999999883585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1353.97</v>
      </c>
      <c r="D1387" s="2">
        <f>BILANCA!E384</f>
        <v>0</v>
      </c>
      <c r="E1387" s="2">
        <v>0</v>
      </c>
      <c r="F1387" s="2">
        <v>0</v>
      </c>
      <c r="G1387" s="3">
        <f t="shared" si="59"/>
        <v>510.44668999999999</v>
      </c>
      <c r="H1387" s="3">
        <f t="shared" si="60"/>
        <v>2.9999999999972715E-2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4838949.09</v>
      </c>
      <c r="D1390" s="2">
        <f>BILANCA!E387</f>
        <v>16149387.84</v>
      </c>
      <c r="E1390" s="2">
        <v>0</v>
      </c>
      <c r="F1390" s="2">
        <v>0</v>
      </c>
      <c r="G1390" s="3">
        <f t="shared" ref="G1390:G1399" si="61">B1390/1000*C1390+B1390/500*D1390</f>
        <v>14112335.412600001</v>
      </c>
      <c r="H1390" s="3">
        <f t="shared" ref="H1390:H1399" si="62">ABS(C1390-ROUND(C1390,0))+ABS(D1390-ROUND(D1390,0))</f>
        <v>0.25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1600066.81</v>
      </c>
      <c r="D1395" s="2">
        <f>BILANCA!E392</f>
        <v>2386441.42</v>
      </c>
      <c r="E1395" s="2">
        <v>0</v>
      </c>
      <c r="F1395" s="2">
        <v>0</v>
      </c>
      <c r="G1395" s="3">
        <f t="shared" si="61"/>
        <v>2453585.6152499998</v>
      </c>
      <c r="H1395" s="3">
        <f t="shared" si="62"/>
        <v>0.60999999986961484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11001146.640000001</v>
      </c>
      <c r="E1396" s="2">
        <v>0</v>
      </c>
      <c r="F1396" s="2">
        <v>0</v>
      </c>
      <c r="G1396" s="3">
        <f t="shared" si="61"/>
        <v>8492885.2060800008</v>
      </c>
      <c r="H1396" s="3">
        <f t="shared" si="62"/>
        <v>0.35999999940395355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25204.98</v>
      </c>
      <c r="E1399" s="2">
        <v>0</v>
      </c>
      <c r="F1399" s="2">
        <v>0</v>
      </c>
      <c r="G1399" s="3">
        <f t="shared" si="61"/>
        <v>19609.474440000002</v>
      </c>
      <c r="H1399" s="3">
        <f t="shared" si="62"/>
        <v>2.0000000000436557E-2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173405576.88999999</v>
      </c>
      <c r="D1400" s="14">
        <f>BILANCA!E397</f>
        <v>28355956.620000001</v>
      </c>
      <c r="E1400" s="14">
        <v>0</v>
      </c>
      <c r="F1400" s="14">
        <v>0</v>
      </c>
      <c r="G1400" s="15">
        <f t="shared" si="52"/>
        <v>89745821.150699988</v>
      </c>
      <c r="H1400" s="15">
        <f t="shared" si="41"/>
        <v>0.49000001326203346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234416885.19999999</v>
      </c>
      <c r="D1485" s="2">
        <f>'RAS-funkcijski'!E89</f>
        <v>268966557.32999998</v>
      </c>
      <c r="E1485" s="2">
        <v>0</v>
      </c>
      <c r="F1485" s="2">
        <v>0</v>
      </c>
      <c r="G1485" s="3">
        <f t="shared" si="52"/>
        <v>65649749.9881</v>
      </c>
      <c r="H1485" s="3">
        <f t="shared" si="63"/>
        <v>0.52999997138977051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234416885.19999999</v>
      </c>
      <c r="D1495" s="2">
        <f>'RAS-funkcijski'!E99</f>
        <v>268966557.32999998</v>
      </c>
      <c r="E1495" s="2">
        <v>0</v>
      </c>
      <c r="F1495" s="2">
        <v>0</v>
      </c>
      <c r="G1495" s="3">
        <f t="shared" si="52"/>
        <v>73373249.986699998</v>
      </c>
      <c r="H1495" s="3">
        <f t="shared" si="63"/>
        <v>0.52999997138977051</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234416885.19999999</v>
      </c>
      <c r="D1497" s="2">
        <f>'RAS-funkcijski'!E101</f>
        <v>268966557.32999998</v>
      </c>
      <c r="E1497" s="2">
        <v>0</v>
      </c>
      <c r="F1497" s="2">
        <v>0</v>
      </c>
      <c r="G1497" s="3">
        <f t="shared" si="52"/>
        <v>74917949.986420006</v>
      </c>
      <c r="H1497" s="3">
        <f t="shared" si="63"/>
        <v>0.52999997138977051</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234416885.19999999</v>
      </c>
      <c r="D1537" s="14">
        <f>'RAS-funkcijski'!E141</f>
        <v>268966557.32999998</v>
      </c>
      <c r="E1537" s="14">
        <v>0</v>
      </c>
      <c r="F1537" s="14">
        <v>0</v>
      </c>
      <c r="G1537" s="15">
        <f t="shared" si="52"/>
        <v>105811949.98082</v>
      </c>
      <c r="H1537" s="15">
        <f t="shared" si="63"/>
        <v>0.52999997138977051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747.8</v>
      </c>
      <c r="D1538" s="7">
        <f>'P-VRIO'!E5</f>
        <v>6454935.5500000007</v>
      </c>
      <c r="E1538" s="7">
        <v>0</v>
      </c>
      <c r="F1538" s="7">
        <v>0</v>
      </c>
      <c r="G1538" s="8">
        <f t="shared" si="52"/>
        <v>12910.618900000001</v>
      </c>
      <c r="H1538" s="8">
        <f t="shared" si="63"/>
        <v>0.64999999925498742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6382681.9000000004</v>
      </c>
      <c r="E1539" s="2">
        <v>0</v>
      </c>
      <c r="F1539" s="2">
        <v>0</v>
      </c>
      <c r="G1539" s="3">
        <f t="shared" si="52"/>
        <v>25530.727600000002</v>
      </c>
      <c r="H1539" s="3">
        <f t="shared" si="63"/>
        <v>9.999999962747097E-2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6382681.9000000004</v>
      </c>
      <c r="E1540" s="2">
        <v>0</v>
      </c>
      <c r="F1540" s="2">
        <v>0</v>
      </c>
      <c r="G1540" s="3">
        <f t="shared" si="52"/>
        <v>38296.091400000005</v>
      </c>
      <c r="H1540" s="3">
        <f t="shared" si="63"/>
        <v>9.999999962747097E-2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6382681.9000000004</v>
      </c>
      <c r="E1542" s="2">
        <v>0</v>
      </c>
      <c r="F1542" s="2">
        <v>0</v>
      </c>
      <c r="G1542" s="3">
        <f t="shared" si="52"/>
        <v>63826.819000000003</v>
      </c>
      <c r="H1542" s="3">
        <f t="shared" si="63"/>
        <v>9.999999962747097E-2</v>
      </c>
      <c r="I1542" s="11">
        <f t="shared" si="64"/>
        <v>6382.6818762226576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747.8</v>
      </c>
      <c r="D1555" s="2">
        <f>'P-VRIO'!E22</f>
        <v>72253.649999999994</v>
      </c>
      <c r="E1555" s="2">
        <v>0</v>
      </c>
      <c r="F1555" s="2">
        <v>0</v>
      </c>
      <c r="G1555" s="3">
        <f t="shared" si="52"/>
        <v>2614.5917999999997</v>
      </c>
      <c r="H1555" s="3">
        <f t="shared" si="63"/>
        <v>0.55000000000586624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747.8</v>
      </c>
      <c r="D1556" s="2">
        <f>'P-VRIO'!E23</f>
        <v>43672.37</v>
      </c>
      <c r="E1556" s="2">
        <v>0</v>
      </c>
      <c r="F1556" s="2">
        <v>0</v>
      </c>
      <c r="G1556" s="3">
        <f t="shared" si="52"/>
        <v>1673.7582600000001</v>
      </c>
      <c r="H1556" s="3">
        <f t="shared" si="63"/>
        <v>0.57000000000266482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747.8</v>
      </c>
      <c r="D1558" s="2">
        <f>'P-VRIO'!E25</f>
        <v>43672.37</v>
      </c>
      <c r="E1558" s="2">
        <v>0</v>
      </c>
      <c r="F1558" s="2">
        <v>0</v>
      </c>
      <c r="G1558" s="3">
        <f t="shared" si="52"/>
        <v>1849.9433400000003</v>
      </c>
      <c r="H1558" s="3">
        <f t="shared" si="63"/>
        <v>0.57000000000266482</v>
      </c>
      <c r="I1558" s="11">
        <f t="shared" si="66"/>
        <v>1054.4677038049299</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28581.279999999999</v>
      </c>
      <c r="E1563" s="2">
        <v>0</v>
      </c>
      <c r="F1563" s="2">
        <v>0</v>
      </c>
      <c r="G1563" s="3">
        <f t="shared" si="52"/>
        <v>1486.2265599999998</v>
      </c>
      <c r="H1563" s="3">
        <f t="shared" si="63"/>
        <v>0.27999999999883585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28581.279999999999</v>
      </c>
      <c r="E1569" s="2">
        <v>0</v>
      </c>
      <c r="F1569" s="2">
        <v>0</v>
      </c>
      <c r="G1569" s="3">
        <f t="shared" si="52"/>
        <v>1829.20192</v>
      </c>
      <c r="H1569" s="3">
        <f t="shared" si="63"/>
        <v>0.27999999999883585</v>
      </c>
      <c r="I1569" s="11">
        <f t="shared" si="67"/>
        <v>512.17653759787049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95568930.829999998</v>
      </c>
      <c r="D1582" s="7"/>
      <c r="E1582" s="7">
        <v>0</v>
      </c>
      <c r="F1582" s="7">
        <v>0</v>
      </c>
      <c r="G1582" s="8">
        <f t="shared" ref="G1582:G1686" si="70">B1582/1000*C1582</f>
        <v>95568.930829999998</v>
      </c>
      <c r="H1582" s="8">
        <f t="shared" ref="H1582:H1686" si="71">ABS(C1582-ROUND(C1582,0))</f>
        <v>0.17000000178813934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431175966.38</v>
      </c>
      <c r="D1583" s="2">
        <v>0</v>
      </c>
      <c r="E1583" s="2">
        <v>0</v>
      </c>
      <c r="F1583" s="2">
        <v>0</v>
      </c>
      <c r="G1583" s="3">
        <f t="shared" si="70"/>
        <v>862351.93276</v>
      </c>
      <c r="H1583" s="3">
        <f t="shared" si="71"/>
        <v>0.37999999523162842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2097369.21</v>
      </c>
      <c r="D1584" s="2">
        <v>0</v>
      </c>
      <c r="E1584" s="2">
        <v>0</v>
      </c>
      <c r="F1584" s="2">
        <v>0</v>
      </c>
      <c r="G1584" s="3">
        <f t="shared" si="70"/>
        <v>6292.1076300000004</v>
      </c>
      <c r="H1584" s="3">
        <f t="shared" si="71"/>
        <v>0.2099999999627471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263525668.72999999</v>
      </c>
      <c r="D1585" s="2">
        <v>0</v>
      </c>
      <c r="E1585" s="2">
        <v>0</v>
      </c>
      <c r="F1585" s="2">
        <v>0</v>
      </c>
      <c r="G1585" s="3">
        <f t="shared" si="70"/>
        <v>1054102.6749199999</v>
      </c>
      <c r="H1585" s="3">
        <f t="shared" si="71"/>
        <v>0.27000001072883606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129709717.83</v>
      </c>
      <c r="D1586" s="2">
        <v>0</v>
      </c>
      <c r="E1586" s="2">
        <v>0</v>
      </c>
      <c r="F1586" s="2">
        <v>0</v>
      </c>
      <c r="G1586" s="3">
        <f t="shared" si="70"/>
        <v>648548.58915000001</v>
      </c>
      <c r="H1586" s="3">
        <f t="shared" si="71"/>
        <v>0.17000000178813934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129999443.31</v>
      </c>
      <c r="D1587" s="2">
        <v>0</v>
      </c>
      <c r="E1587" s="2">
        <v>0</v>
      </c>
      <c r="F1587" s="2">
        <v>0</v>
      </c>
      <c r="G1587" s="3">
        <f t="shared" si="70"/>
        <v>779996.65986000001</v>
      </c>
      <c r="H1587" s="3">
        <f t="shared" si="71"/>
        <v>0.31000000238418579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1730600.9</v>
      </c>
      <c r="D1588" s="2">
        <v>0</v>
      </c>
      <c r="E1588" s="2">
        <v>0</v>
      </c>
      <c r="F1588" s="2">
        <v>0</v>
      </c>
      <c r="G1588" s="3">
        <f t="shared" si="70"/>
        <v>12114.2063</v>
      </c>
      <c r="H1588" s="3">
        <f t="shared" si="71"/>
        <v>0.10000000009313226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5350</v>
      </c>
      <c r="D1591" s="2">
        <v>0</v>
      </c>
      <c r="E1591" s="2">
        <v>0</v>
      </c>
      <c r="F1591" s="2">
        <v>0</v>
      </c>
      <c r="G1591" s="3">
        <f t="shared" si="70"/>
        <v>53.5</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287744.74</v>
      </c>
      <c r="D1592" s="2">
        <v>0</v>
      </c>
      <c r="E1592" s="2">
        <v>0</v>
      </c>
      <c r="F1592" s="2">
        <v>0</v>
      </c>
      <c r="G1592" s="3">
        <f t="shared" si="70"/>
        <v>3165.1921399999997</v>
      </c>
      <c r="H1592" s="3">
        <f t="shared" si="71"/>
        <v>0.26000000000931323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1792811.95</v>
      </c>
      <c r="D1593" s="2">
        <v>0</v>
      </c>
      <c r="E1593" s="2">
        <v>0</v>
      </c>
      <c r="F1593" s="2">
        <v>0</v>
      </c>
      <c r="G1593" s="3">
        <f t="shared" si="70"/>
        <v>21513.743399999999</v>
      </c>
      <c r="H1593" s="3">
        <f t="shared" si="71"/>
        <v>5.0000000046566129E-2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7768792.1699999999</v>
      </c>
      <c r="D1594" s="2">
        <v>0</v>
      </c>
      <c r="E1594" s="2">
        <v>0</v>
      </c>
      <c r="F1594" s="2">
        <v>0</v>
      </c>
      <c r="G1594" s="3">
        <f t="shared" si="70"/>
        <v>100994.29820999999</v>
      </c>
      <c r="H1594" s="3">
        <f t="shared" si="71"/>
        <v>0.16999999992549419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157784136.27000001</v>
      </c>
      <c r="D1601" s="2">
        <v>0</v>
      </c>
      <c r="E1601" s="2">
        <v>0</v>
      </c>
      <c r="F1601" s="2">
        <v>0</v>
      </c>
      <c r="G1601" s="3">
        <f>B1601/1000*C1601</f>
        <v>3155682.7254000003</v>
      </c>
      <c r="H1601" s="3">
        <f>ABS(C1601-ROUND(C1601,0))</f>
        <v>0.27000001072883606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415146571.68999994</v>
      </c>
      <c r="D1602" s="2">
        <v>0</v>
      </c>
      <c r="E1602" s="2">
        <v>0</v>
      </c>
      <c r="F1602" s="2">
        <v>0</v>
      </c>
      <c r="G1602" s="3">
        <f t="shared" si="70"/>
        <v>8718078.0054899994</v>
      </c>
      <c r="H1602" s="3">
        <f t="shared" si="71"/>
        <v>0.31000006198883057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1913976.1</v>
      </c>
      <c r="D1603" s="2">
        <v>0</v>
      </c>
      <c r="E1603" s="2">
        <v>0</v>
      </c>
      <c r="F1603" s="2">
        <v>0</v>
      </c>
      <c r="G1603" s="3">
        <f t="shared" si="70"/>
        <v>42107.474199999997</v>
      </c>
      <c r="H1603" s="3">
        <f t="shared" si="71"/>
        <v>0.10000000009313226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246786154.80999997</v>
      </c>
      <c r="D1604" s="2">
        <v>0</v>
      </c>
      <c r="E1604" s="2">
        <v>0</v>
      </c>
      <c r="F1604" s="2">
        <v>0</v>
      </c>
      <c r="G1604" s="3">
        <f t="shared" si="70"/>
        <v>5676081.5606299993</v>
      </c>
      <c r="H1604" s="3">
        <f t="shared" si="71"/>
        <v>0.1900000274181366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128781089.91</v>
      </c>
      <c r="D1605" s="2">
        <v>0</v>
      </c>
      <c r="E1605" s="2">
        <v>0</v>
      </c>
      <c r="F1605" s="2">
        <v>0</v>
      </c>
      <c r="G1605" s="3">
        <f t="shared" si="70"/>
        <v>3090746.15784</v>
      </c>
      <c r="H1605" s="3">
        <f t="shared" si="71"/>
        <v>9.0000003576278687E-2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114193730.17</v>
      </c>
      <c r="D1606" s="2">
        <v>0</v>
      </c>
      <c r="E1606" s="2">
        <v>0</v>
      </c>
      <c r="F1606" s="2">
        <v>0</v>
      </c>
      <c r="G1606" s="3">
        <f t="shared" si="70"/>
        <v>2854843.2542500002</v>
      </c>
      <c r="H1606" s="3">
        <f t="shared" si="71"/>
        <v>0.17000000178813934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1731378.76</v>
      </c>
      <c r="D1607" s="2">
        <v>0</v>
      </c>
      <c r="E1607" s="2">
        <v>0</v>
      </c>
      <c r="F1607" s="2">
        <v>0</v>
      </c>
      <c r="G1607" s="3">
        <f t="shared" si="70"/>
        <v>45015.847759999997</v>
      </c>
      <c r="H1607" s="3">
        <f t="shared" si="71"/>
        <v>0.23999999999068677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5350</v>
      </c>
      <c r="D1610" s="2">
        <v>0</v>
      </c>
      <c r="E1610" s="2">
        <v>0</v>
      </c>
      <c r="F1610" s="2">
        <v>0</v>
      </c>
      <c r="G1610" s="3">
        <f t="shared" si="70"/>
        <v>155.15</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287744.74</v>
      </c>
      <c r="D1611" s="2">
        <v>0</v>
      </c>
      <c r="E1611" s="2">
        <v>0</v>
      </c>
      <c r="F1611" s="2">
        <v>0</v>
      </c>
      <c r="G1611" s="3">
        <f t="shared" si="70"/>
        <v>8632.3421999999991</v>
      </c>
      <c r="H1611" s="3">
        <f t="shared" si="71"/>
        <v>0.26000000000931323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1786861.23</v>
      </c>
      <c r="D1612" s="2">
        <v>0</v>
      </c>
      <c r="E1612" s="2">
        <v>0</v>
      </c>
      <c r="F1612" s="2">
        <v>0</v>
      </c>
      <c r="G1612" s="3">
        <f t="shared" si="70"/>
        <v>55392.698129999997</v>
      </c>
      <c r="H1612" s="3">
        <f t="shared" si="71"/>
        <v>0.22999999998137355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8672407.6899999995</v>
      </c>
      <c r="D1613" s="2">
        <v>0</v>
      </c>
      <c r="E1613" s="2">
        <v>0</v>
      </c>
      <c r="F1613" s="2">
        <v>0</v>
      </c>
      <c r="G1613" s="3">
        <f t="shared" si="70"/>
        <v>277517.04608</v>
      </c>
      <c r="H1613" s="3">
        <f t="shared" si="71"/>
        <v>0.31000000052154064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157774033.09</v>
      </c>
      <c r="D1620" s="2">
        <v>0</v>
      </c>
      <c r="E1620" s="2">
        <v>0</v>
      </c>
      <c r="F1620" s="2">
        <v>0</v>
      </c>
      <c r="G1620" s="3">
        <f>B1620/1000*C1620</f>
        <v>6153187.2905099997</v>
      </c>
      <c r="H1620" s="3">
        <f>ABS(C1620-ROUND(C1620,0))</f>
        <v>9.0000003576278687E-2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111598325.52000004</v>
      </c>
      <c r="D1621" s="2">
        <v>0</v>
      </c>
      <c r="E1621" s="2">
        <v>0</v>
      </c>
      <c r="F1621" s="2">
        <v>0</v>
      </c>
      <c r="G1621" s="3">
        <f t="shared" si="70"/>
        <v>4463933.0208000019</v>
      </c>
      <c r="H1621" s="3">
        <f t="shared" si="71"/>
        <v>0.47999995946884155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39611400.719999999</v>
      </c>
      <c r="D1622" s="2">
        <v>0</v>
      </c>
      <c r="E1622" s="2">
        <v>0</v>
      </c>
      <c r="F1622" s="2">
        <v>0</v>
      </c>
      <c r="G1622" s="3">
        <f t="shared" si="70"/>
        <v>1624067.42952</v>
      </c>
      <c r="H1622" s="3">
        <f t="shared" si="71"/>
        <v>0.2800000011920929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307186.27</v>
      </c>
      <c r="D1623" s="2">
        <v>0</v>
      </c>
      <c r="E1623" s="2">
        <v>0</v>
      </c>
      <c r="F1623" s="2">
        <v>0</v>
      </c>
      <c r="G1623" s="3">
        <f t="shared" si="70"/>
        <v>12901.823340000001</v>
      </c>
      <c r="H1623" s="3">
        <f t="shared" si="71"/>
        <v>0.27000000001862645</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188240.95</v>
      </c>
      <c r="D1624" s="2">
        <v>0</v>
      </c>
      <c r="E1624" s="2">
        <v>0</v>
      </c>
      <c r="F1624" s="2">
        <v>0</v>
      </c>
      <c r="G1624" s="3">
        <f t="shared" si="70"/>
        <v>8094.36085</v>
      </c>
      <c r="H1624" s="3">
        <f t="shared" si="71"/>
        <v>4.9999999988358468E-2</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117575.36</v>
      </c>
      <c r="D1625" s="2">
        <v>0</v>
      </c>
      <c r="E1625" s="2">
        <v>0</v>
      </c>
      <c r="F1625" s="2">
        <v>0</v>
      </c>
      <c r="G1625" s="3">
        <f t="shared" si="70"/>
        <v>5173.3158399999993</v>
      </c>
      <c r="H1625" s="3">
        <f t="shared" si="71"/>
        <v>0.36000000000058208</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1369.96</v>
      </c>
      <c r="D1626" s="2">
        <v>0</v>
      </c>
      <c r="E1626" s="2">
        <v>0</v>
      </c>
      <c r="F1626" s="2">
        <v>0</v>
      </c>
      <c r="G1626" s="3">
        <f t="shared" si="70"/>
        <v>61.648200000000003</v>
      </c>
      <c r="H1626" s="3">
        <f t="shared" si="71"/>
        <v>3.999999999996362E-2</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39290609.439999998</v>
      </c>
      <c r="D1628" s="2">
        <v>0</v>
      </c>
      <c r="E1628" s="2">
        <v>0</v>
      </c>
      <c r="F1628" s="2">
        <v>0</v>
      </c>
      <c r="G1628" s="3">
        <f t="shared" si="70"/>
        <v>1846658.64368</v>
      </c>
      <c r="H1628" s="3">
        <f t="shared" si="71"/>
        <v>0.43999999761581421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1303.76</v>
      </c>
      <c r="D1629" s="2">
        <v>0</v>
      </c>
      <c r="E1629" s="2">
        <v>0</v>
      </c>
      <c r="F1629" s="2">
        <v>0</v>
      </c>
      <c r="G1629" s="3">
        <f t="shared" si="70"/>
        <v>62.580480000000001</v>
      </c>
      <c r="H1629" s="3">
        <f t="shared" si="71"/>
        <v>0.24000000000000909</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868.89</v>
      </c>
      <c r="D1630" s="2">
        <v>0</v>
      </c>
      <c r="E1630" s="2">
        <v>0</v>
      </c>
      <c r="F1630" s="2">
        <v>0</v>
      </c>
      <c r="G1630" s="3">
        <f t="shared" si="70"/>
        <v>42.575609999999998</v>
      </c>
      <c r="H1630" s="3">
        <f t="shared" si="71"/>
        <v>0.11000000000001364</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434.87</v>
      </c>
      <c r="D1631" s="2">
        <v>0</v>
      </c>
      <c r="E1631" s="2">
        <v>0</v>
      </c>
      <c r="F1631" s="2">
        <v>0</v>
      </c>
      <c r="G1631" s="3">
        <f t="shared" si="70"/>
        <v>21.743500000000001</v>
      </c>
      <c r="H1631" s="3">
        <f t="shared" si="71"/>
        <v>0.12999999999999545</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39289305.32</v>
      </c>
      <c r="D1634" s="2">
        <v>0</v>
      </c>
      <c r="E1634" s="2">
        <v>0</v>
      </c>
      <c r="F1634" s="2">
        <v>0</v>
      </c>
      <c r="G1634" s="3">
        <f t="shared" si="70"/>
        <v>2082333.18196</v>
      </c>
      <c r="H1634" s="3">
        <f t="shared" si="71"/>
        <v>0.32000000029802322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19605269.670000002</v>
      </c>
      <c r="D1635" s="2">
        <v>0</v>
      </c>
      <c r="E1635" s="2">
        <v>0</v>
      </c>
      <c r="F1635" s="2">
        <v>0</v>
      </c>
      <c r="G1635" s="3">
        <f t="shared" si="70"/>
        <v>1058684.5621800001</v>
      </c>
      <c r="H1635" s="3">
        <f t="shared" si="71"/>
        <v>0.32999999821186066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19676531.329999998</v>
      </c>
      <c r="D1636" s="2">
        <v>0</v>
      </c>
      <c r="E1636" s="2">
        <v>0</v>
      </c>
      <c r="F1636" s="2">
        <v>0</v>
      </c>
      <c r="G1636" s="3">
        <f t="shared" si="70"/>
        <v>1082209.22315</v>
      </c>
      <c r="H1636" s="3">
        <f t="shared" si="71"/>
        <v>0.32999999821186066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7504.32</v>
      </c>
      <c r="D1637" s="2">
        <v>0</v>
      </c>
      <c r="E1637" s="2">
        <v>0</v>
      </c>
      <c r="F1637" s="2">
        <v>0</v>
      </c>
      <c r="G1637" s="3">
        <f t="shared" si="70"/>
        <v>420.24191999999999</v>
      </c>
      <c r="H1637" s="3">
        <f t="shared" si="71"/>
        <v>0.31999999999970896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0.36</v>
      </c>
      <c r="D1639" s="2">
        <v>0</v>
      </c>
      <c r="E1639" s="2">
        <v>0</v>
      </c>
      <c r="F1639" s="2">
        <v>0</v>
      </c>
      <c r="G1639" s="3">
        <f t="shared" si="70"/>
        <v>2.0879999999999999E-2</v>
      </c>
      <c r="H1639" s="3">
        <f t="shared" si="71"/>
        <v>0.36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0.36</v>
      </c>
      <c r="D1640" s="2">
        <v>0</v>
      </c>
      <c r="E1640" s="2">
        <v>0</v>
      </c>
      <c r="F1640" s="2">
        <v>0</v>
      </c>
      <c r="G1640" s="3">
        <f t="shared" si="70"/>
        <v>2.1239999999999998E-2</v>
      </c>
      <c r="H1640" s="3">
        <f t="shared" si="71"/>
        <v>0.36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13605.009999999998</v>
      </c>
      <c r="D1669" s="2">
        <v>0</v>
      </c>
      <c r="E1669" s="2">
        <v>0</v>
      </c>
      <c r="F1669" s="2">
        <v>0</v>
      </c>
      <c r="G1669" s="3">
        <f t="shared" si="70"/>
        <v>1197.2408799999998</v>
      </c>
      <c r="H1669" s="3">
        <f t="shared" si="71"/>
        <v>9.9999999983992893E-3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12057.88</v>
      </c>
      <c r="D1670" s="2">
        <v>0</v>
      </c>
      <c r="E1670" s="2">
        <v>0</v>
      </c>
      <c r="F1670" s="2">
        <v>0</v>
      </c>
      <c r="G1670" s="3">
        <f t="shared" si="70"/>
        <v>1073.1513199999999</v>
      </c>
      <c r="H1670" s="3">
        <f t="shared" si="71"/>
        <v>0.12000000000080036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1547.13</v>
      </c>
      <c r="D1671" s="2">
        <v>0</v>
      </c>
      <c r="E1671" s="2">
        <v>0</v>
      </c>
      <c r="F1671" s="2">
        <v>0</v>
      </c>
      <c r="G1671" s="3">
        <f t="shared" si="70"/>
        <v>139.24170000000001</v>
      </c>
      <c r="H1671" s="3">
        <f t="shared" si="71"/>
        <v>0.13000000000010914</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71986924.799999997</v>
      </c>
      <c r="D1681" s="2">
        <v>0</v>
      </c>
      <c r="E1681" s="2">
        <v>0</v>
      </c>
      <c r="F1681" s="2">
        <v>0</v>
      </c>
      <c r="G1681" s="3">
        <f t="shared" si="70"/>
        <v>7198692.4800000004</v>
      </c>
      <c r="H1681" s="3">
        <f t="shared" si="71"/>
        <v>0.20000000298023224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280458.51</v>
      </c>
      <c r="D1682" s="2">
        <v>0</v>
      </c>
      <c r="E1682" s="2">
        <v>0</v>
      </c>
      <c r="F1682" s="2">
        <v>0</v>
      </c>
      <c r="G1682" s="3">
        <f t="shared" si="70"/>
        <v>28326.309510000003</v>
      </c>
      <c r="H1682" s="3">
        <f t="shared" si="71"/>
        <v>0.48999999999068677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32794446.649999999</v>
      </c>
      <c r="D1683" s="2">
        <v>0</v>
      </c>
      <c r="E1683" s="2">
        <v>0</v>
      </c>
      <c r="F1683" s="2">
        <v>0</v>
      </c>
      <c r="G1683" s="3">
        <f t="shared" si="70"/>
        <v>3345033.5582999997</v>
      </c>
      <c r="H1683" s="3">
        <f t="shared" si="71"/>
        <v>0.35000000149011612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165212.39000000001</v>
      </c>
      <c r="D1684" s="2">
        <v>0</v>
      </c>
      <c r="E1684" s="2">
        <v>0</v>
      </c>
      <c r="F1684" s="2">
        <v>0</v>
      </c>
      <c r="G1684" s="3">
        <f t="shared" si="70"/>
        <v>17016.87617</v>
      </c>
      <c r="H1684" s="3">
        <f t="shared" si="71"/>
        <v>0.39000000001396984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38746807.25</v>
      </c>
      <c r="D1686" s="14">
        <v>0</v>
      </c>
      <c r="E1686" s="14">
        <v>0</v>
      </c>
      <c r="F1686" s="14">
        <v>0</v>
      </c>
      <c r="G1686" s="15">
        <f t="shared" si="70"/>
        <v>4068414.76125</v>
      </c>
      <c r="H1686" s="15">
        <f t="shared" si="71"/>
        <v>0.25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abSelected="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26400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222340507.65999997</v>
      </c>
      <c r="I17" s="275">
        <f>'PR-RAS'!E6</f>
        <v>254683124.90000004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224578445.92999998</v>
      </c>
      <c r="I18" s="275">
        <f>'PR-RAS'!E152</f>
        <v>260541148.02000001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84571986.970000014</v>
      </c>
      <c r="I20" s="275">
        <f>'PR-RAS'!E650</f>
        <v>98771802.009999931</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102544942.64</v>
      </c>
      <c r="I22" s="275">
        <f>BILANCA!E7</f>
        <v>106239771.59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13445684.07</v>
      </c>
      <c r="I23" s="275">
        <f>BILANCA!E69</f>
        <v>24792913.629999999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95734333.690000013</v>
      </c>
      <c r="I24" s="275">
        <f>BILANCA!E177</f>
        <v>111775608.42000002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20256293.02</v>
      </c>
      <c r="I25" s="275">
        <f>BILANCA!E251</f>
        <v>19257076.800000012</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234416885.19999999</v>
      </c>
      <c r="I31" s="275">
        <f>'RAS-funkcijski'!E141</f>
        <v>268966557.32999998</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747.8</v>
      </c>
      <c r="I33" s="275">
        <f>'P-VRIO'!E5</f>
        <v>6454935.5500000007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747.8</v>
      </c>
      <c r="I34" s="275">
        <f>'P-VRIO'!E22</f>
        <v>72253.649999999994</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95568930.829999998</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111598325.52000004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39611400.719999999</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71986924.799999997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70" zoomScaleNormal="100" workbookViewId="0">
      <selection activeCell="H184" sqref="H18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222340507.65999997</v>
      </c>
      <c r="E6" s="60">
        <f>E7+E43+E49+E82+E106+E125+E134+E140</f>
        <v>254683124.90000004</v>
      </c>
      <c r="F6" s="45">
        <f t="shared" ref="F6:F132" si="0">IF(D6&lt;&gt;0,IF(E6/D6&gt;=100,"&gt;&gt;100",E6/D6*100),"-")</f>
        <v>114.54643491660006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6677112.29</v>
      </c>
      <c r="E49" s="60">
        <f>E50+E53+E58+E61+E64+E68+E71+E74+E77</f>
        <v>6688136.5599999996</v>
      </c>
      <c r="F49" s="45">
        <f t="shared" si="0"/>
        <v>100.16510535574652</v>
      </c>
    </row>
    <row r="50" spans="1:6" ht="12.75" customHeight="1" x14ac:dyDescent="0.2">
      <c r="A50" s="63">
        <v>631</v>
      </c>
      <c r="B50" s="65" t="s">
        <v>103</v>
      </c>
      <c r="C50" s="247" t="s">
        <v>104</v>
      </c>
      <c r="D50" s="60">
        <f t="shared" ref="D50:E50" si="7">D51+D52</f>
        <v>71395.789999999994</v>
      </c>
      <c r="E50" s="60">
        <f t="shared" si="7"/>
        <v>2249.1</v>
      </c>
      <c r="F50" s="45">
        <f t="shared" si="0"/>
        <v>3.1501857462463825</v>
      </c>
    </row>
    <row r="51" spans="1:6" ht="12.75" customHeight="1" x14ac:dyDescent="0.2">
      <c r="A51" s="63">
        <v>6311</v>
      </c>
      <c r="B51" s="65" t="s">
        <v>105</v>
      </c>
      <c r="C51" s="247" t="s">
        <v>106</v>
      </c>
      <c r="D51" s="194">
        <v>71395.789999999994</v>
      </c>
      <c r="E51" s="194">
        <v>2249.1</v>
      </c>
      <c r="F51" s="45">
        <f t="shared" si="0"/>
        <v>3.1501857462463825</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4409397.59</v>
      </c>
      <c r="E61" s="60">
        <f t="shared" si="10"/>
        <v>5642022.6399999997</v>
      </c>
      <c r="F61" s="45">
        <f t="shared" si="0"/>
        <v>127.95450001595343</v>
      </c>
    </row>
    <row r="62" spans="1:6" ht="12.75" customHeight="1" x14ac:dyDescent="0.2">
      <c r="A62" s="63">
        <v>6341</v>
      </c>
      <c r="B62" s="65" t="s">
        <v>127</v>
      </c>
      <c r="C62" s="247" t="s">
        <v>128</v>
      </c>
      <c r="D62" s="194">
        <v>4409397.59</v>
      </c>
      <c r="E62" s="194">
        <v>5337009</v>
      </c>
      <c r="F62" s="45">
        <f t="shared" si="0"/>
        <v>121.03714602882975</v>
      </c>
    </row>
    <row r="63" spans="1:6" ht="12.75" customHeight="1" x14ac:dyDescent="0.2">
      <c r="A63" s="63">
        <v>6342</v>
      </c>
      <c r="B63" s="65" t="s">
        <v>129</v>
      </c>
      <c r="C63" s="247" t="s">
        <v>130</v>
      </c>
      <c r="D63" s="194">
        <v>0</v>
      </c>
      <c r="E63" s="194">
        <v>305013.64</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40639.199999999997</v>
      </c>
      <c r="E68" s="60">
        <f t="shared" si="11"/>
        <v>229862.82</v>
      </c>
      <c r="F68" s="45">
        <f t="shared" si="0"/>
        <v>565.61846689895481</v>
      </c>
    </row>
    <row r="69" spans="1:6" ht="12.75" customHeight="1" x14ac:dyDescent="0.2">
      <c r="A69" s="63" t="s">
        <v>141</v>
      </c>
      <c r="B69" s="64" t="s">
        <v>142</v>
      </c>
      <c r="C69" s="247" t="s">
        <v>141</v>
      </c>
      <c r="D69" s="194">
        <v>600</v>
      </c>
      <c r="E69" s="194">
        <v>13400</v>
      </c>
      <c r="F69" s="45">
        <f t="shared" si="0"/>
        <v>2233.333333333333</v>
      </c>
    </row>
    <row r="70" spans="1:6" ht="24" x14ac:dyDescent="0.2">
      <c r="A70" s="63" t="s">
        <v>143</v>
      </c>
      <c r="B70" s="64" t="s">
        <v>144</v>
      </c>
      <c r="C70" s="247" t="s">
        <v>143</v>
      </c>
      <c r="D70" s="194">
        <v>40039.199999999997</v>
      </c>
      <c r="E70" s="194">
        <v>216462.82</v>
      </c>
      <c r="F70" s="45">
        <f t="shared" si="0"/>
        <v>540.62723530939684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97946.74</v>
      </c>
      <c r="E74" s="60">
        <f t="shared" si="13"/>
        <v>0</v>
      </c>
      <c r="F74" s="45">
        <f t="shared" si="0"/>
        <v>0</v>
      </c>
    </row>
    <row r="75" spans="1:6" ht="12.75" customHeight="1" x14ac:dyDescent="0.2">
      <c r="A75" s="63" t="s">
        <v>153</v>
      </c>
      <c r="B75" s="65" t="s">
        <v>154</v>
      </c>
      <c r="C75" s="247" t="s">
        <v>153</v>
      </c>
      <c r="D75" s="194">
        <v>97946.74</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2057732.97</v>
      </c>
      <c r="E77" s="60">
        <f t="shared" si="14"/>
        <v>814002</v>
      </c>
      <c r="F77" s="45">
        <f t="shared" si="0"/>
        <v>39.558193986657074</v>
      </c>
    </row>
    <row r="78" spans="1:6" ht="12.75" customHeight="1" x14ac:dyDescent="0.2">
      <c r="A78" s="63">
        <v>6391</v>
      </c>
      <c r="B78" s="64" t="s">
        <v>159</v>
      </c>
      <c r="C78" s="247" t="s">
        <v>160</v>
      </c>
      <c r="D78" s="194">
        <v>9356.9599999999991</v>
      </c>
      <c r="E78" s="194">
        <v>21439.32</v>
      </c>
      <c r="F78" s="45">
        <f t="shared" si="0"/>
        <v>229.12698141276655</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2048376.01</v>
      </c>
      <c r="E81" s="194">
        <v>792562.68</v>
      </c>
      <c r="F81" s="45">
        <f t="shared" si="0"/>
        <v>38.692245765951924</v>
      </c>
    </row>
    <row r="82" spans="1:6" ht="12.75" customHeight="1" x14ac:dyDescent="0.2">
      <c r="A82" s="63">
        <v>64</v>
      </c>
      <c r="B82" s="64" t="s">
        <v>167</v>
      </c>
      <c r="C82" s="247" t="s">
        <v>168</v>
      </c>
      <c r="D82" s="60">
        <f t="shared" ref="D82:E82" si="15">D83+D91+D98</f>
        <v>0.12</v>
      </c>
      <c r="E82" s="60">
        <f t="shared" si="15"/>
        <v>0.12</v>
      </c>
      <c r="F82" s="45">
        <f t="shared" si="0"/>
        <v>100</v>
      </c>
    </row>
    <row r="83" spans="1:6" ht="12.75" customHeight="1" x14ac:dyDescent="0.2">
      <c r="A83" s="63">
        <v>641</v>
      </c>
      <c r="B83" s="64" t="s">
        <v>169</v>
      </c>
      <c r="C83" s="247" t="s">
        <v>170</v>
      </c>
      <c r="D83" s="60">
        <f t="shared" ref="D83:E83" si="16">SUM(D84:D90)</f>
        <v>0.12</v>
      </c>
      <c r="E83" s="60">
        <f t="shared" si="16"/>
        <v>0.12</v>
      </c>
      <c r="F83" s="45">
        <f t="shared" si="0"/>
        <v>100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0.12</v>
      </c>
      <c r="E85" s="194">
        <v>0.12</v>
      </c>
      <c r="F85" s="45">
        <f t="shared" si="0"/>
        <v>100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14815154.33</v>
      </c>
      <c r="E106" s="60">
        <f>E107+E112+E120+E124</f>
        <v>15191490.890000001</v>
      </c>
      <c r="F106" s="45">
        <f t="shared" si="0"/>
        <v>102.54021356522718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14815154.33</v>
      </c>
      <c r="E112" s="60">
        <f t="shared" si="20"/>
        <v>15191490.890000001</v>
      </c>
      <c r="F112" s="45">
        <f t="shared" si="0"/>
        <v>102.54021356522718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14815154.33</v>
      </c>
      <c r="E117" s="194">
        <v>15191490.890000001</v>
      </c>
      <c r="F117" s="45">
        <f t="shared" si="0"/>
        <v>102.54021356522718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2967608.8600000003</v>
      </c>
      <c r="E125" s="60">
        <f t="shared" si="22"/>
        <v>3376007.99</v>
      </c>
      <c r="F125" s="45">
        <f t="shared" si="0"/>
        <v>113.76189212482673</v>
      </c>
    </row>
    <row r="126" spans="1:6" ht="12.75" customHeight="1" x14ac:dyDescent="0.2">
      <c r="A126" s="63">
        <v>661</v>
      </c>
      <c r="B126" s="65" t="s">
        <v>255</v>
      </c>
      <c r="C126" s="247" t="s">
        <v>256</v>
      </c>
      <c r="D126" s="60">
        <f t="shared" ref="D126:E126" si="23">SUM(D127:D128)</f>
        <v>2514970.2000000002</v>
      </c>
      <c r="E126" s="60">
        <f t="shared" si="23"/>
        <v>2918321.2600000002</v>
      </c>
      <c r="F126" s="45">
        <f t="shared" si="0"/>
        <v>116.03800553978732</v>
      </c>
    </row>
    <row r="127" spans="1:6" ht="12.75" customHeight="1" x14ac:dyDescent="0.2">
      <c r="A127" s="63">
        <v>6614</v>
      </c>
      <c r="B127" s="65" t="s">
        <v>257</v>
      </c>
      <c r="C127" s="247" t="s">
        <v>258</v>
      </c>
      <c r="D127" s="194">
        <v>146445.26</v>
      </c>
      <c r="E127" s="194">
        <v>161567.35</v>
      </c>
      <c r="F127" s="45">
        <f t="shared" si="0"/>
        <v>110.32610410196956</v>
      </c>
    </row>
    <row r="128" spans="1:6" ht="12.75" customHeight="1" x14ac:dyDescent="0.2">
      <c r="A128" s="63">
        <v>6615</v>
      </c>
      <c r="B128" s="65" t="s">
        <v>259</v>
      </c>
      <c r="C128" s="247" t="s">
        <v>260</v>
      </c>
      <c r="D128" s="194">
        <v>2368524.94</v>
      </c>
      <c r="E128" s="194">
        <v>2756753.91</v>
      </c>
      <c r="F128" s="45">
        <f t="shared" si="0"/>
        <v>116.3911708694104</v>
      </c>
    </row>
    <row r="129" spans="1:6" ht="36" x14ac:dyDescent="0.2">
      <c r="A129" s="63">
        <v>663</v>
      </c>
      <c r="B129" s="182" t="s">
        <v>261</v>
      </c>
      <c r="C129" s="247" t="s">
        <v>262</v>
      </c>
      <c r="D129" s="60">
        <f t="shared" ref="D129:E129" si="24">SUM(D130:D133)</f>
        <v>452638.66000000003</v>
      </c>
      <c r="E129" s="60">
        <f t="shared" si="24"/>
        <v>457686.73</v>
      </c>
      <c r="F129" s="45">
        <f t="shared" si="0"/>
        <v>101.11525383183132</v>
      </c>
    </row>
    <row r="130" spans="1:6" ht="12.75" customHeight="1" x14ac:dyDescent="0.2">
      <c r="A130" s="63">
        <v>6631</v>
      </c>
      <c r="B130" s="65" t="s">
        <v>263</v>
      </c>
      <c r="C130" s="247" t="s">
        <v>264</v>
      </c>
      <c r="D130" s="194">
        <v>101207.83</v>
      </c>
      <c r="E130" s="194">
        <v>77033.679999999993</v>
      </c>
      <c r="F130" s="45">
        <f t="shared" si="0"/>
        <v>76.114348069709621</v>
      </c>
    </row>
    <row r="131" spans="1:6" ht="12.75" customHeight="1" x14ac:dyDescent="0.2">
      <c r="A131" s="63">
        <v>6632</v>
      </c>
      <c r="B131" s="182" t="s">
        <v>265</v>
      </c>
      <c r="C131" s="247" t="s">
        <v>266</v>
      </c>
      <c r="D131" s="194">
        <v>351430.83</v>
      </c>
      <c r="E131" s="194">
        <v>380653.05</v>
      </c>
      <c r="F131" s="45">
        <f t="shared" si="0"/>
        <v>108.31521241320803</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197596149.29999998</v>
      </c>
      <c r="E134" s="60">
        <f t="shared" si="25"/>
        <v>229268416.10000002</v>
      </c>
      <c r="F134" s="45">
        <f t="shared" ref="F134:F229" si="26">IF(D134&lt;&gt;0,IF(E134/D134&gt;=100,"&gt;&gt;100",E134/D134*100),"-")</f>
        <v>116.02878745977669</v>
      </c>
    </row>
    <row r="135" spans="1:6" ht="24" x14ac:dyDescent="0.2">
      <c r="A135" s="63">
        <v>671</v>
      </c>
      <c r="B135" s="182" t="s">
        <v>273</v>
      </c>
      <c r="C135" s="247" t="s">
        <v>274</v>
      </c>
      <c r="D135" s="60">
        <f t="shared" ref="D135:E135" si="27">SUM(D136:D138)</f>
        <v>11507397.91</v>
      </c>
      <c r="E135" s="60">
        <f t="shared" si="27"/>
        <v>19616545.52</v>
      </c>
      <c r="F135" s="45">
        <f t="shared" si="26"/>
        <v>170.46899458437167</v>
      </c>
    </row>
    <row r="136" spans="1:6" ht="12.75" customHeight="1" x14ac:dyDescent="0.2">
      <c r="A136" s="63">
        <v>6711</v>
      </c>
      <c r="B136" s="65" t="s">
        <v>275</v>
      </c>
      <c r="C136" s="247" t="s">
        <v>276</v>
      </c>
      <c r="D136" s="194">
        <v>7299741.4400000004</v>
      </c>
      <c r="E136" s="194">
        <v>14083416.289999999</v>
      </c>
      <c r="F136" s="45">
        <f t="shared" si="26"/>
        <v>192.93034425613845</v>
      </c>
    </row>
    <row r="137" spans="1:6" ht="24" x14ac:dyDescent="0.2">
      <c r="A137" s="63">
        <v>6712</v>
      </c>
      <c r="B137" s="182" t="s">
        <v>277</v>
      </c>
      <c r="C137" s="247" t="s">
        <v>278</v>
      </c>
      <c r="D137" s="194">
        <v>4207656.47</v>
      </c>
      <c r="E137" s="194">
        <v>5533129.2300000004</v>
      </c>
      <c r="F137" s="45">
        <f t="shared" si="26"/>
        <v>131.5014490714828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186088751.38999999</v>
      </c>
      <c r="E139" s="194">
        <v>209651870.58000001</v>
      </c>
      <c r="F139" s="45">
        <f t="shared" si="26"/>
        <v>112.66230173183173</v>
      </c>
    </row>
    <row r="140" spans="1:6" ht="12.75" customHeight="1" x14ac:dyDescent="0.2">
      <c r="A140" s="63">
        <v>68</v>
      </c>
      <c r="B140" s="65" t="s">
        <v>283</v>
      </c>
      <c r="C140" s="247" t="s">
        <v>284</v>
      </c>
      <c r="D140" s="60">
        <f t="shared" ref="D140:E140" si="28">D141+D151</f>
        <v>284482.76</v>
      </c>
      <c r="E140" s="60">
        <f t="shared" si="28"/>
        <v>159073.24</v>
      </c>
      <c r="F140" s="45">
        <f t="shared" si="26"/>
        <v>55.916653789495008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284482.76</v>
      </c>
      <c r="E151" s="194">
        <v>159073.24</v>
      </c>
      <c r="F151" s="45">
        <f t="shared" si="26"/>
        <v>55.916653789495008</v>
      </c>
    </row>
    <row r="152" spans="1:6" ht="12.75" customHeight="1" x14ac:dyDescent="0.2">
      <c r="A152" s="63">
        <v>3</v>
      </c>
      <c r="B152" s="64" t="s">
        <v>307</v>
      </c>
      <c r="C152" s="247" t="s">
        <v>13</v>
      </c>
      <c r="D152" s="60">
        <f>D153+D164+D202+D221+D230+D262+D273</f>
        <v>224578445.92999998</v>
      </c>
      <c r="E152" s="60">
        <f>E153+E164+E202+E221+E230+E262+E273</f>
        <v>260541148.02000001</v>
      </c>
      <c r="F152" s="45">
        <f t="shared" si="26"/>
        <v>116.01342548305344</v>
      </c>
    </row>
    <row r="153" spans="1:6" ht="12.75" customHeight="1" x14ac:dyDescent="0.2">
      <c r="A153" s="63">
        <v>31</v>
      </c>
      <c r="B153" s="64" t="s">
        <v>308</v>
      </c>
      <c r="C153" s="247" t="s">
        <v>309</v>
      </c>
      <c r="D153" s="60">
        <f t="shared" ref="D153:E153" si="30">D154+D159+D160</f>
        <v>115915380.81</v>
      </c>
      <c r="E153" s="60">
        <f t="shared" si="30"/>
        <v>129105349.68999998</v>
      </c>
      <c r="F153" s="45">
        <f t="shared" si="26"/>
        <v>111.37896350581811</v>
      </c>
    </row>
    <row r="154" spans="1:6" ht="12.75" customHeight="1" x14ac:dyDescent="0.2">
      <c r="A154" s="63">
        <v>311</v>
      </c>
      <c r="B154" s="64" t="s">
        <v>310</v>
      </c>
      <c r="C154" s="247" t="s">
        <v>311</v>
      </c>
      <c r="D154" s="60">
        <f t="shared" ref="D154:E154" si="31">SUM(D155:D158)</f>
        <v>98828147.609999999</v>
      </c>
      <c r="E154" s="60">
        <f t="shared" si="31"/>
        <v>109984359.35999998</v>
      </c>
      <c r="F154" s="45">
        <f t="shared" si="26"/>
        <v>111.28849626325601</v>
      </c>
    </row>
    <row r="155" spans="1:6" ht="12.75" customHeight="1" x14ac:dyDescent="0.2">
      <c r="A155" s="63">
        <v>3111</v>
      </c>
      <c r="B155" s="64" t="s">
        <v>312</v>
      </c>
      <c r="C155" s="247" t="s">
        <v>313</v>
      </c>
      <c r="D155" s="194">
        <v>85977919.230000004</v>
      </c>
      <c r="E155" s="194">
        <v>97794143.069999993</v>
      </c>
      <c r="F155" s="45">
        <f t="shared" si="26"/>
        <v>113.74332380432509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8651251.0299999993</v>
      </c>
      <c r="E157" s="194">
        <v>10213431.49</v>
      </c>
      <c r="F157" s="45">
        <f t="shared" si="26"/>
        <v>118.05727812755424</v>
      </c>
    </row>
    <row r="158" spans="1:6" ht="12.75" customHeight="1" x14ac:dyDescent="0.2">
      <c r="A158" s="63">
        <v>3114</v>
      </c>
      <c r="B158" s="65" t="s">
        <v>318</v>
      </c>
      <c r="C158" s="247" t="s">
        <v>319</v>
      </c>
      <c r="D158" s="194">
        <v>4198977.3499999996</v>
      </c>
      <c r="E158" s="194">
        <v>1976784.8</v>
      </c>
      <c r="F158" s="45">
        <f t="shared" si="26"/>
        <v>47.07776763787497</v>
      </c>
    </row>
    <row r="159" spans="1:6" ht="12.75" customHeight="1" x14ac:dyDescent="0.2">
      <c r="A159" s="63">
        <v>312</v>
      </c>
      <c r="B159" s="65" t="s">
        <v>320</v>
      </c>
      <c r="C159" s="247" t="s">
        <v>321</v>
      </c>
      <c r="D159" s="194">
        <v>3100925.34</v>
      </c>
      <c r="E159" s="194">
        <v>3232986.42</v>
      </c>
      <c r="F159" s="45">
        <f t="shared" si="26"/>
        <v>104.25876361150958</v>
      </c>
    </row>
    <row r="160" spans="1:6" ht="12.75" customHeight="1" x14ac:dyDescent="0.2">
      <c r="A160" s="63">
        <v>313</v>
      </c>
      <c r="B160" s="65" t="s">
        <v>322</v>
      </c>
      <c r="C160" s="247" t="s">
        <v>323</v>
      </c>
      <c r="D160" s="60">
        <f t="shared" ref="D160:E160" si="32">SUM(D161:D163)</f>
        <v>13986307.859999999</v>
      </c>
      <c r="E160" s="60">
        <f t="shared" si="32"/>
        <v>15888003.91</v>
      </c>
      <c r="F160" s="45">
        <f t="shared" si="26"/>
        <v>113.5968410608116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13986152.83</v>
      </c>
      <c r="E162" s="194">
        <v>15887892.310000001</v>
      </c>
      <c r="F162" s="45">
        <f t="shared" si="26"/>
        <v>113.59730229688903</v>
      </c>
    </row>
    <row r="163" spans="1:6" ht="12.75" customHeight="1" x14ac:dyDescent="0.2">
      <c r="A163" s="63">
        <v>3133</v>
      </c>
      <c r="B163" s="64" t="s">
        <v>328</v>
      </c>
      <c r="C163" s="247" t="s">
        <v>329</v>
      </c>
      <c r="D163" s="194">
        <v>155.03</v>
      </c>
      <c r="E163" s="194">
        <v>111.6</v>
      </c>
      <c r="F163" s="45">
        <f t="shared" si="26"/>
        <v>71.986067212797522</v>
      </c>
    </row>
    <row r="164" spans="1:6" ht="12.75" customHeight="1" x14ac:dyDescent="0.2">
      <c r="A164" s="70">
        <v>32</v>
      </c>
      <c r="B164" s="65" t="s">
        <v>330</v>
      </c>
      <c r="C164" s="247" t="s">
        <v>331</v>
      </c>
      <c r="D164" s="60">
        <f>D165+D170+D178+D188+D189+D194</f>
        <v>107827449.95</v>
      </c>
      <c r="E164" s="60">
        <f>E165+E170+E178+E188+E189+E194</f>
        <v>129292804.7</v>
      </c>
      <c r="F164" s="45">
        <f t="shared" si="26"/>
        <v>119.90713381421297</v>
      </c>
    </row>
    <row r="165" spans="1:6" ht="12.75" customHeight="1" x14ac:dyDescent="0.2">
      <c r="A165" s="63">
        <v>321</v>
      </c>
      <c r="B165" s="64" t="s">
        <v>332</v>
      </c>
      <c r="C165" s="247" t="s">
        <v>333</v>
      </c>
      <c r="D165" s="60">
        <f t="shared" ref="D165:E165" si="33">SUM(D166:D169)</f>
        <v>2375036.0900000003</v>
      </c>
      <c r="E165" s="60">
        <f t="shared" si="33"/>
        <v>2504933.1799999997</v>
      </c>
      <c r="F165" s="45">
        <f t="shared" si="26"/>
        <v>105.46926804804887</v>
      </c>
    </row>
    <row r="166" spans="1:6" ht="12.75" customHeight="1" x14ac:dyDescent="0.2">
      <c r="A166" s="63">
        <v>3211</v>
      </c>
      <c r="B166" s="64" t="s">
        <v>334</v>
      </c>
      <c r="C166" s="247" t="s">
        <v>335</v>
      </c>
      <c r="D166" s="194">
        <v>47790.18</v>
      </c>
      <c r="E166" s="194">
        <v>49097.03</v>
      </c>
      <c r="F166" s="45">
        <f t="shared" si="26"/>
        <v>102.73455760158259</v>
      </c>
    </row>
    <row r="167" spans="1:6" ht="12.75" customHeight="1" x14ac:dyDescent="0.2">
      <c r="A167" s="63">
        <v>3212</v>
      </c>
      <c r="B167" s="64" t="s">
        <v>336</v>
      </c>
      <c r="C167" s="247" t="s">
        <v>337</v>
      </c>
      <c r="D167" s="194">
        <v>2259993.29</v>
      </c>
      <c r="E167" s="194">
        <v>2339143.12</v>
      </c>
      <c r="F167" s="45">
        <f t="shared" si="26"/>
        <v>103.50221526542673</v>
      </c>
    </row>
    <row r="168" spans="1:6" ht="12.75" customHeight="1" x14ac:dyDescent="0.2">
      <c r="A168" s="63">
        <v>3213</v>
      </c>
      <c r="B168" s="64" t="s">
        <v>338</v>
      </c>
      <c r="C168" s="247" t="s">
        <v>339</v>
      </c>
      <c r="D168" s="194">
        <v>67252.62</v>
      </c>
      <c r="E168" s="194">
        <v>116412.03</v>
      </c>
      <c r="F168" s="45">
        <f t="shared" si="26"/>
        <v>173.09664664365494</v>
      </c>
    </row>
    <row r="169" spans="1:6" ht="12.75" customHeight="1" x14ac:dyDescent="0.2">
      <c r="A169" s="63">
        <v>3214</v>
      </c>
      <c r="B169" s="64" t="s">
        <v>340</v>
      </c>
      <c r="C169" s="247" t="s">
        <v>341</v>
      </c>
      <c r="D169" s="194">
        <v>0</v>
      </c>
      <c r="E169" s="194">
        <v>281</v>
      </c>
      <c r="F169" s="45" t="str">
        <f t="shared" si="26"/>
        <v>-</v>
      </c>
    </row>
    <row r="170" spans="1:6" ht="12.75" customHeight="1" x14ac:dyDescent="0.2">
      <c r="A170" s="63">
        <v>322</v>
      </c>
      <c r="B170" s="64" t="s">
        <v>342</v>
      </c>
      <c r="C170" s="247" t="s">
        <v>343</v>
      </c>
      <c r="D170" s="60">
        <f t="shared" ref="D170:E170" si="34">SUM(D171:D177)</f>
        <v>96069255.629999995</v>
      </c>
      <c r="E170" s="60">
        <f t="shared" si="34"/>
        <v>7172467.5500000007</v>
      </c>
      <c r="F170" s="45">
        <f t="shared" si="26"/>
        <v>7.4659343438903676</v>
      </c>
    </row>
    <row r="171" spans="1:6" ht="12.75" customHeight="1" x14ac:dyDescent="0.2">
      <c r="A171" s="63">
        <v>3221</v>
      </c>
      <c r="B171" s="64" t="s">
        <v>344</v>
      </c>
      <c r="C171" s="247" t="s">
        <v>345</v>
      </c>
      <c r="D171" s="194">
        <v>3239532.06</v>
      </c>
      <c r="E171" s="194">
        <v>1589773.58</v>
      </c>
      <c r="F171" s="45">
        <f t="shared" si="26"/>
        <v>49.074173385399369</v>
      </c>
    </row>
    <row r="172" spans="1:6" ht="12.75" customHeight="1" x14ac:dyDescent="0.2">
      <c r="A172" s="63">
        <v>3222</v>
      </c>
      <c r="B172" s="64" t="s">
        <v>346</v>
      </c>
      <c r="C172" s="247" t="s">
        <v>347</v>
      </c>
      <c r="D172" s="194">
        <v>88983688.689999998</v>
      </c>
      <c r="E172" s="194">
        <v>1530363.67</v>
      </c>
      <c r="F172" s="45">
        <f t="shared" si="26"/>
        <v>1.7198249393003444</v>
      </c>
    </row>
    <row r="173" spans="1:6" ht="12.75" customHeight="1" x14ac:dyDescent="0.2">
      <c r="A173" s="63">
        <v>3223</v>
      </c>
      <c r="B173" s="65" t="s">
        <v>348</v>
      </c>
      <c r="C173" s="247" t="s">
        <v>349</v>
      </c>
      <c r="D173" s="194">
        <v>2889405.47</v>
      </c>
      <c r="E173" s="194">
        <v>3090119.82</v>
      </c>
      <c r="F173" s="45">
        <f t="shared" si="26"/>
        <v>106.94656226285886</v>
      </c>
    </row>
    <row r="174" spans="1:6" ht="12.75" customHeight="1" x14ac:dyDescent="0.2">
      <c r="A174" s="63">
        <v>3224</v>
      </c>
      <c r="B174" s="65" t="s">
        <v>350</v>
      </c>
      <c r="C174" s="247" t="s">
        <v>351</v>
      </c>
      <c r="D174" s="194">
        <v>384360.78</v>
      </c>
      <c r="E174" s="194">
        <v>430657.28000000003</v>
      </c>
      <c r="F174" s="45">
        <f t="shared" si="26"/>
        <v>112.04506349477177</v>
      </c>
    </row>
    <row r="175" spans="1:6" ht="12.75" customHeight="1" x14ac:dyDescent="0.2">
      <c r="A175" s="63">
        <v>3225</v>
      </c>
      <c r="B175" s="65" t="s">
        <v>352</v>
      </c>
      <c r="C175" s="247" t="s">
        <v>353</v>
      </c>
      <c r="D175" s="194">
        <v>394116.91</v>
      </c>
      <c r="E175" s="194">
        <v>346416.92</v>
      </c>
      <c r="F175" s="45">
        <f t="shared" si="26"/>
        <v>87.896994828260475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178151.72</v>
      </c>
      <c r="E177" s="194">
        <v>185136.28</v>
      </c>
      <c r="F177" s="45">
        <f t="shared" si="26"/>
        <v>103.92056837845854</v>
      </c>
    </row>
    <row r="178" spans="1:6" ht="12.75" customHeight="1" x14ac:dyDescent="0.2">
      <c r="A178" s="63">
        <v>323</v>
      </c>
      <c r="B178" s="65" t="s">
        <v>358</v>
      </c>
      <c r="C178" s="247" t="s">
        <v>359</v>
      </c>
      <c r="D178" s="60">
        <f t="shared" ref="D178:E178" si="35">SUM(D179:D187)</f>
        <v>8569111.0799999982</v>
      </c>
      <c r="E178" s="60">
        <f t="shared" si="35"/>
        <v>8604622.5199999996</v>
      </c>
      <c r="F178" s="45">
        <f t="shared" si="26"/>
        <v>100.414412179612</v>
      </c>
    </row>
    <row r="179" spans="1:6" ht="12.75" customHeight="1" x14ac:dyDescent="0.2">
      <c r="A179" s="63">
        <v>3231</v>
      </c>
      <c r="B179" s="65" t="s">
        <v>360</v>
      </c>
      <c r="C179" s="247" t="s">
        <v>361</v>
      </c>
      <c r="D179" s="194">
        <v>255390.05</v>
      </c>
      <c r="E179" s="194">
        <v>252307.82</v>
      </c>
      <c r="F179" s="45">
        <f t="shared" si="26"/>
        <v>98.793128393216577</v>
      </c>
    </row>
    <row r="180" spans="1:6" ht="12.75" customHeight="1" x14ac:dyDescent="0.2">
      <c r="A180" s="63">
        <v>3232</v>
      </c>
      <c r="B180" s="65" t="s">
        <v>362</v>
      </c>
      <c r="C180" s="247" t="s">
        <v>363</v>
      </c>
      <c r="D180" s="194">
        <v>1703165.47</v>
      </c>
      <c r="E180" s="194">
        <v>1520178.9</v>
      </c>
      <c r="F180" s="45">
        <f t="shared" si="26"/>
        <v>89.256089720982885</v>
      </c>
    </row>
    <row r="181" spans="1:6" ht="12.75" customHeight="1" x14ac:dyDescent="0.2">
      <c r="A181" s="63">
        <v>3233</v>
      </c>
      <c r="B181" s="65" t="s">
        <v>364</v>
      </c>
      <c r="C181" s="247" t="s">
        <v>365</v>
      </c>
      <c r="D181" s="194">
        <v>20500.63</v>
      </c>
      <c r="E181" s="194">
        <v>3564.5</v>
      </c>
      <c r="F181" s="45">
        <f t="shared" si="26"/>
        <v>17.387270537539575</v>
      </c>
    </row>
    <row r="182" spans="1:6" ht="12.75" customHeight="1" x14ac:dyDescent="0.2">
      <c r="A182" s="63">
        <v>3234</v>
      </c>
      <c r="B182" s="65" t="s">
        <v>366</v>
      </c>
      <c r="C182" s="247" t="s">
        <v>367</v>
      </c>
      <c r="D182" s="194">
        <v>1662084.92</v>
      </c>
      <c r="E182" s="194">
        <v>1343243.28</v>
      </c>
      <c r="F182" s="45">
        <f t="shared" si="26"/>
        <v>80.816765968853147</v>
      </c>
    </row>
    <row r="183" spans="1:6" ht="12.75" customHeight="1" x14ac:dyDescent="0.2">
      <c r="A183" s="63">
        <v>3235</v>
      </c>
      <c r="B183" s="64" t="s">
        <v>368</v>
      </c>
      <c r="C183" s="247" t="s">
        <v>369</v>
      </c>
      <c r="D183" s="194">
        <v>361532.81</v>
      </c>
      <c r="E183" s="194">
        <v>161110.94</v>
      </c>
      <c r="F183" s="45">
        <f t="shared" si="26"/>
        <v>44.563297035198552</v>
      </c>
    </row>
    <row r="184" spans="1:6" ht="12.75" customHeight="1" x14ac:dyDescent="0.2">
      <c r="A184" s="63">
        <v>3236</v>
      </c>
      <c r="B184" s="64" t="s">
        <v>370</v>
      </c>
      <c r="C184" s="247" t="s">
        <v>371</v>
      </c>
      <c r="D184" s="194">
        <v>481959.73</v>
      </c>
      <c r="E184" s="194">
        <v>539734.93000000005</v>
      </c>
      <c r="F184" s="45">
        <f t="shared" si="26"/>
        <v>111.98755754967331</v>
      </c>
    </row>
    <row r="185" spans="1:6" ht="12.75" customHeight="1" x14ac:dyDescent="0.2">
      <c r="A185" s="63">
        <v>3237</v>
      </c>
      <c r="B185" s="64" t="s">
        <v>372</v>
      </c>
      <c r="C185" s="247" t="s">
        <v>373</v>
      </c>
      <c r="D185" s="194">
        <v>562205.27</v>
      </c>
      <c r="E185" s="194">
        <v>814789.2</v>
      </c>
      <c r="F185" s="45">
        <f t="shared" si="26"/>
        <v>144.92735011181946</v>
      </c>
    </row>
    <row r="186" spans="1:6" ht="12.75" customHeight="1" x14ac:dyDescent="0.2">
      <c r="A186" s="63">
        <v>3238</v>
      </c>
      <c r="B186" s="64" t="s">
        <v>374</v>
      </c>
      <c r="C186" s="247" t="s">
        <v>375</v>
      </c>
      <c r="D186" s="194">
        <v>630288.72</v>
      </c>
      <c r="E186" s="194">
        <v>721339.13</v>
      </c>
      <c r="F186" s="45">
        <f t="shared" si="26"/>
        <v>114.44582571618925</v>
      </c>
    </row>
    <row r="187" spans="1:6" ht="12.75" customHeight="1" x14ac:dyDescent="0.2">
      <c r="A187" s="63">
        <v>3239</v>
      </c>
      <c r="B187" s="64" t="s">
        <v>376</v>
      </c>
      <c r="C187" s="247" t="s">
        <v>377</v>
      </c>
      <c r="D187" s="194">
        <v>2891983.48</v>
      </c>
      <c r="E187" s="194">
        <v>3248353.82</v>
      </c>
      <c r="F187" s="45">
        <f t="shared" si="26"/>
        <v>112.3226962555125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109589000.01000001</v>
      </c>
      <c r="F189" s="45" t="str">
        <f>IF(D189&lt;&gt;0,IF(E189/D189&gt;=100,"&gt;&gt;100",E189/D189*100),"-")</f>
        <v>-</v>
      </c>
    </row>
    <row r="190" spans="1:6" ht="12.75" customHeight="1" x14ac:dyDescent="0.2">
      <c r="A190" s="70" t="s">
        <v>382</v>
      </c>
      <c r="B190" s="65" t="s">
        <v>383</v>
      </c>
      <c r="C190" s="277" t="s">
        <v>382</v>
      </c>
      <c r="D190" s="192"/>
      <c r="E190" s="192">
        <v>109589000.01000001</v>
      </c>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814047.14999999991</v>
      </c>
      <c r="E194" s="60">
        <f t="shared" si="36"/>
        <v>1421781.44</v>
      </c>
      <c r="F194" s="45">
        <f t="shared" si="26"/>
        <v>174.65590783040025</v>
      </c>
    </row>
    <row r="195" spans="1:6" ht="12.75" customHeight="1" x14ac:dyDescent="0.2">
      <c r="A195" s="63">
        <v>3291</v>
      </c>
      <c r="B195" s="183" t="s">
        <v>392</v>
      </c>
      <c r="C195" s="247" t="s">
        <v>393</v>
      </c>
      <c r="D195" s="194">
        <v>6228.64</v>
      </c>
      <c r="E195" s="194">
        <v>7044.41</v>
      </c>
      <c r="F195" s="45">
        <f t="shared" si="26"/>
        <v>113.09708058259909</v>
      </c>
    </row>
    <row r="196" spans="1:6" ht="12.75" customHeight="1" x14ac:dyDescent="0.2">
      <c r="A196" s="63">
        <v>3292</v>
      </c>
      <c r="B196" s="64" t="s">
        <v>394</v>
      </c>
      <c r="C196" s="247" t="s">
        <v>395</v>
      </c>
      <c r="D196" s="194">
        <v>720241.7</v>
      </c>
      <c r="E196" s="194">
        <v>1274501.58</v>
      </c>
      <c r="F196" s="45">
        <f t="shared" si="26"/>
        <v>176.95470562173782</v>
      </c>
    </row>
    <row r="197" spans="1:6" ht="12.75" customHeight="1" x14ac:dyDescent="0.2">
      <c r="A197" s="63">
        <v>3293</v>
      </c>
      <c r="B197" s="64" t="s">
        <v>396</v>
      </c>
      <c r="C197" s="247" t="s">
        <v>397</v>
      </c>
      <c r="D197" s="194">
        <v>31889.69</v>
      </c>
      <c r="E197" s="194">
        <v>33750</v>
      </c>
      <c r="F197" s="45">
        <f t="shared" si="26"/>
        <v>105.83357818780929</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44672.11</v>
      </c>
      <c r="E199" s="194">
        <v>43453.27</v>
      </c>
      <c r="F199" s="45">
        <f t="shared" si="26"/>
        <v>97.271586231319702</v>
      </c>
    </row>
    <row r="200" spans="1:6" ht="12.75" customHeight="1" x14ac:dyDescent="0.2">
      <c r="A200" s="63" t="s">
        <v>402</v>
      </c>
      <c r="B200" s="64" t="s">
        <v>403</v>
      </c>
      <c r="C200" s="247" t="s">
        <v>402</v>
      </c>
      <c r="D200" s="194">
        <v>6854.26</v>
      </c>
      <c r="E200" s="194">
        <v>59038.68</v>
      </c>
      <c r="F200" s="45">
        <f t="shared" si="26"/>
        <v>861.34287289948156</v>
      </c>
    </row>
    <row r="201" spans="1:6" ht="12.75" customHeight="1" x14ac:dyDescent="0.2">
      <c r="A201" s="63">
        <v>3299</v>
      </c>
      <c r="B201" s="64" t="s">
        <v>404</v>
      </c>
      <c r="C201" s="247" t="s">
        <v>405</v>
      </c>
      <c r="D201" s="194">
        <v>4160.75</v>
      </c>
      <c r="E201" s="194">
        <v>3993.5</v>
      </c>
      <c r="F201" s="45">
        <f t="shared" si="26"/>
        <v>95.980292014660819</v>
      </c>
    </row>
    <row r="202" spans="1:6" ht="12.75" customHeight="1" x14ac:dyDescent="0.2">
      <c r="A202" s="63">
        <v>34</v>
      </c>
      <c r="B202" s="183" t="s">
        <v>406</v>
      </c>
      <c r="C202" s="247" t="s">
        <v>407</v>
      </c>
      <c r="D202" s="60">
        <f t="shared" ref="D202:E202" si="37">D203+D208+D216</f>
        <v>18219.75</v>
      </c>
      <c r="E202" s="60">
        <f t="shared" si="37"/>
        <v>1730600.9000000001</v>
      </c>
      <c r="F202" s="45">
        <f t="shared" si="26"/>
        <v>9498.4887278914375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18219.75</v>
      </c>
      <c r="E216" s="60">
        <f t="shared" si="40"/>
        <v>1730600.9000000001</v>
      </c>
      <c r="F216" s="45">
        <f t="shared" si="26"/>
        <v>9498.4887278914375</v>
      </c>
    </row>
    <row r="217" spans="1:6" ht="12.75" customHeight="1" x14ac:dyDescent="0.2">
      <c r="A217" s="63">
        <v>3431</v>
      </c>
      <c r="B217" s="182" t="s">
        <v>436</v>
      </c>
      <c r="C217" s="247" t="s">
        <v>437</v>
      </c>
      <c r="D217" s="194">
        <v>8309.66</v>
      </c>
      <c r="E217" s="194">
        <v>9625.33</v>
      </c>
      <c r="F217" s="45">
        <f t="shared" si="26"/>
        <v>115.83301843878088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9910.09</v>
      </c>
      <c r="E219" s="194">
        <v>1720975.57</v>
      </c>
      <c r="F219" s="45" t="str">
        <f t="shared" si="26"/>
        <v>&gt;&gt;100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50854.26</v>
      </c>
      <c r="E262" s="60">
        <f t="shared" si="55"/>
        <v>124647.99</v>
      </c>
      <c r="F262" s="45">
        <f t="shared" ref="F262:F268" si="56">IF(D262&lt;&gt;0,IF(E262/D262&gt;=100,"&gt;&gt;100",E262/D262*100),"-")</f>
        <v>245.10825641745649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50854.26</v>
      </c>
      <c r="E269" s="60">
        <f t="shared" si="58"/>
        <v>124647.99</v>
      </c>
      <c r="F269" s="45">
        <f t="shared" ref="F269:F272" si="59">IF(D269&lt;&gt;0,IF(E269/D269&gt;=100,"&gt;&gt;100",E269/D269*100),"-")</f>
        <v>245.10825641745649</v>
      </c>
    </row>
    <row r="270" spans="1:6" ht="12.75" customHeight="1" x14ac:dyDescent="0.2">
      <c r="A270" s="63">
        <v>3721</v>
      </c>
      <c r="B270" s="65" t="s">
        <v>533</v>
      </c>
      <c r="C270" s="247" t="s">
        <v>534</v>
      </c>
      <c r="D270" s="194">
        <v>50854.26</v>
      </c>
      <c r="E270" s="194">
        <v>124647.99</v>
      </c>
      <c r="F270" s="45">
        <f t="shared" si="59"/>
        <v>245.10825641745649</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766541.16</v>
      </c>
      <c r="E273" s="60">
        <f t="shared" si="60"/>
        <v>287744.74</v>
      </c>
      <c r="F273" s="45">
        <f t="shared" ref="F273:F277" si="61">IF(D273&lt;&gt;0,IF(E273/D273&gt;=100,"&gt;&gt;100",E273/D273*100),"-")</f>
        <v>37.538067753595904</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766541.16</v>
      </c>
      <c r="E283" s="60">
        <f t="shared" si="65"/>
        <v>287744.74</v>
      </c>
      <c r="F283" s="45">
        <f t="shared" ref="F283:F294" si="66">IF(D283&lt;&gt;0,IF(E283/D283&gt;=100,"&gt;&gt;100",E283/D283*100),"-")</f>
        <v>37.538067753595904</v>
      </c>
    </row>
    <row r="284" spans="1:6" ht="12.75" customHeight="1" x14ac:dyDescent="0.2">
      <c r="A284" s="63">
        <v>3831</v>
      </c>
      <c r="B284" s="64" t="s">
        <v>561</v>
      </c>
      <c r="C284" s="247" t="s">
        <v>562</v>
      </c>
      <c r="D284" s="194">
        <v>766316.16</v>
      </c>
      <c r="E284" s="194">
        <v>230241.6</v>
      </c>
      <c r="F284" s="45">
        <f t="shared" si="66"/>
        <v>30.045249208890489</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v>57149.21</v>
      </c>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225</v>
      </c>
      <c r="E288" s="194">
        <v>353.93</v>
      </c>
      <c r="F288" s="45">
        <f t="shared" si="66"/>
        <v>157.30222222222224</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224578445.92999998</v>
      </c>
      <c r="E299" s="60">
        <f>E152-E297+E298</f>
        <v>260541148.02000001</v>
      </c>
      <c r="F299" s="45">
        <f t="shared" si="68"/>
        <v>116.01342548305344</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2237938.2700000107</v>
      </c>
      <c r="E301" s="60">
        <f>IF(E299&gt;=E6,E299-E6,0)</f>
        <v>5858023.119999975</v>
      </c>
      <c r="F301" s="45">
        <f t="shared" si="68"/>
        <v>261.75981699441365</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42985624.979999997</v>
      </c>
      <c r="E303" s="194">
        <v>51494165.950000003</v>
      </c>
      <c r="F303" s="45">
        <f t="shared" si="68"/>
        <v>119.79392174467347</v>
      </c>
    </row>
    <row r="304" spans="1:6" ht="12.75" customHeight="1" x14ac:dyDescent="0.2">
      <c r="A304" s="63">
        <v>96</v>
      </c>
      <c r="B304" s="220" t="s">
        <v>601</v>
      </c>
      <c r="C304" s="247" t="s">
        <v>602</v>
      </c>
      <c r="D304" s="194">
        <v>11340607.109999999</v>
      </c>
      <c r="E304" s="194">
        <v>22541543.460000001</v>
      </c>
      <c r="F304" s="45">
        <f t="shared" si="68"/>
        <v>198.76840138587607</v>
      </c>
    </row>
    <row r="305" spans="1:6" ht="12" x14ac:dyDescent="0.2">
      <c r="A305" s="63">
        <v>9661</v>
      </c>
      <c r="B305" s="220" t="s">
        <v>603</v>
      </c>
      <c r="C305" s="247" t="s">
        <v>604</v>
      </c>
      <c r="D305" s="194">
        <v>932418.63</v>
      </c>
      <c r="E305" s="194">
        <v>1106149.06</v>
      </c>
      <c r="F305" s="45">
        <f t="shared" si="68"/>
        <v>118.63223496510361</v>
      </c>
    </row>
    <row r="306" spans="1:6" ht="12.75" customHeight="1" x14ac:dyDescent="0.2">
      <c r="A306" s="249" t="s">
        <v>605</v>
      </c>
      <c r="B306" s="184" t="s">
        <v>606</v>
      </c>
      <c r="C306" s="250" t="s">
        <v>605</v>
      </c>
      <c r="D306" s="196">
        <v>8599167.1600000001</v>
      </c>
      <c r="E306" s="196">
        <v>17064364.239999998</v>
      </c>
      <c r="F306" s="61">
        <f t="shared" si="68"/>
        <v>198.44205749804263</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19600.18</v>
      </c>
      <c r="E308" s="60">
        <f t="shared" si="71"/>
        <v>3567.08</v>
      </c>
      <c r="F308" s="45">
        <f t="shared" ref="F308:F428" si="72">IF(D308&lt;&gt;0,IF(E308/D308&gt;=100,"&gt;&gt;100",E308/D308*100),"-")</f>
        <v>18.199220619402475</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19600.18</v>
      </c>
      <c r="E321" s="60">
        <f t="shared" si="76"/>
        <v>3567.08</v>
      </c>
      <c r="F321" s="45">
        <f t="shared" si="72"/>
        <v>18.199220619402475</v>
      </c>
    </row>
    <row r="322" spans="1:6" ht="12.75" customHeight="1" x14ac:dyDescent="0.2">
      <c r="A322" s="63">
        <v>721</v>
      </c>
      <c r="B322" s="64" t="s">
        <v>636</v>
      </c>
      <c r="C322" s="247" t="s">
        <v>637</v>
      </c>
      <c r="D322" s="60">
        <f t="shared" ref="D322:E322" si="77">SUM(D323:D326)</f>
        <v>599.38</v>
      </c>
      <c r="E322" s="60">
        <f t="shared" si="77"/>
        <v>65.84</v>
      </c>
      <c r="F322" s="45">
        <f t="shared" si="72"/>
        <v>10.984684173646102</v>
      </c>
    </row>
    <row r="323" spans="1:6" ht="12.75" customHeight="1" x14ac:dyDescent="0.2">
      <c r="A323" s="63">
        <v>7211</v>
      </c>
      <c r="B323" s="64" t="s">
        <v>638</v>
      </c>
      <c r="C323" s="247" t="s">
        <v>639</v>
      </c>
      <c r="D323" s="194">
        <v>599.38</v>
      </c>
      <c r="E323" s="194">
        <v>65.84</v>
      </c>
      <c r="F323" s="45">
        <f t="shared" si="72"/>
        <v>10.984684173646102</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19000.8</v>
      </c>
      <c r="E327" s="60">
        <f t="shared" si="78"/>
        <v>0</v>
      </c>
      <c r="F327" s="45">
        <f t="shared" si="72"/>
        <v>0</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19000.8</v>
      </c>
      <c r="E331" s="194"/>
      <c r="F331" s="45">
        <f t="shared" si="72"/>
        <v>0</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3501.24</v>
      </c>
      <c r="F336" s="45" t="str">
        <f t="shared" si="72"/>
        <v>-</v>
      </c>
    </row>
    <row r="337" spans="1:6" ht="12.75" customHeight="1" x14ac:dyDescent="0.2">
      <c r="A337" s="63">
        <v>7231</v>
      </c>
      <c r="B337" s="64" t="s">
        <v>666</v>
      </c>
      <c r="C337" s="247" t="s">
        <v>667</v>
      </c>
      <c r="D337" s="194">
        <v>0</v>
      </c>
      <c r="E337" s="194">
        <v>3501.24</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9838439.2699999996</v>
      </c>
      <c r="E360" s="60">
        <f t="shared" si="86"/>
        <v>8425409.3099999987</v>
      </c>
      <c r="F360" s="45">
        <f t="shared" si="72"/>
        <v>85.63766140927757</v>
      </c>
    </row>
    <row r="361" spans="1:6" ht="12.75" customHeight="1" x14ac:dyDescent="0.2">
      <c r="A361" s="63">
        <v>41</v>
      </c>
      <c r="B361" s="64" t="s">
        <v>714</v>
      </c>
      <c r="C361" s="247" t="s">
        <v>715</v>
      </c>
      <c r="D361" s="60">
        <f t="shared" ref="D361:E361" si="87">D362+D366</f>
        <v>55301.54</v>
      </c>
      <c r="E361" s="60">
        <f t="shared" si="87"/>
        <v>266025</v>
      </c>
      <c r="F361" s="45">
        <f t="shared" si="72"/>
        <v>481.0444700093343</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55301.54</v>
      </c>
      <c r="E366" s="60">
        <f t="shared" si="89"/>
        <v>266025</v>
      </c>
      <c r="F366" s="45">
        <f t="shared" si="72"/>
        <v>481.0444700093343</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884.25</v>
      </c>
      <c r="E369" s="194">
        <v>266025</v>
      </c>
      <c r="F369" s="45" t="str">
        <f t="shared" si="72"/>
        <v>&gt;&gt;100</v>
      </c>
    </row>
    <row r="370" spans="1:6" ht="12.75" customHeight="1" x14ac:dyDescent="0.2">
      <c r="A370" s="63">
        <v>4124</v>
      </c>
      <c r="B370" s="64" t="s">
        <v>628</v>
      </c>
      <c r="C370" s="247" t="s">
        <v>727</v>
      </c>
      <c r="D370" s="194">
        <v>54417.29</v>
      </c>
      <c r="E370" s="194"/>
      <c r="F370" s="45">
        <f t="shared" si="72"/>
        <v>0</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6780690.3500000006</v>
      </c>
      <c r="E373" s="60">
        <f t="shared" si="90"/>
        <v>4624854.68</v>
      </c>
      <c r="F373" s="45">
        <f t="shared" si="72"/>
        <v>68.206251005105983</v>
      </c>
    </row>
    <row r="374" spans="1:6" ht="12.75" customHeight="1" x14ac:dyDescent="0.2">
      <c r="A374" s="63">
        <v>421</v>
      </c>
      <c r="B374" s="64" t="s">
        <v>732</v>
      </c>
      <c r="C374" s="247" t="s">
        <v>733</v>
      </c>
      <c r="D374" s="60">
        <f t="shared" ref="D374:E374" si="91">SUM(D375:D378)</f>
        <v>799439.9</v>
      </c>
      <c r="E374" s="60">
        <f t="shared" si="91"/>
        <v>32409.78</v>
      </c>
      <c r="F374" s="45">
        <f t="shared" si="72"/>
        <v>4.0540608493521519</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676558.04</v>
      </c>
      <c r="E376" s="194">
        <v>22222.28</v>
      </c>
      <c r="F376" s="45">
        <f t="shared" si="72"/>
        <v>3.2846080729452267</v>
      </c>
    </row>
    <row r="377" spans="1:6" ht="12.75" customHeight="1" x14ac:dyDescent="0.2">
      <c r="A377" s="63">
        <v>4213</v>
      </c>
      <c r="B377" s="64" t="s">
        <v>642</v>
      </c>
      <c r="C377" s="247" t="s">
        <v>736</v>
      </c>
      <c r="D377" s="194">
        <v>16526.96</v>
      </c>
      <c r="E377" s="194"/>
      <c r="F377" s="45">
        <f t="shared" si="72"/>
        <v>0</v>
      </c>
    </row>
    <row r="378" spans="1:6" ht="12.75" customHeight="1" x14ac:dyDescent="0.2">
      <c r="A378" s="63">
        <v>4214</v>
      </c>
      <c r="B378" s="64" t="s">
        <v>644</v>
      </c>
      <c r="C378" s="247" t="s">
        <v>737</v>
      </c>
      <c r="D378" s="194">
        <v>106354.9</v>
      </c>
      <c r="E378" s="194">
        <v>10187.5</v>
      </c>
      <c r="F378" s="45">
        <f t="shared" si="72"/>
        <v>9.5787782227241056</v>
      </c>
    </row>
    <row r="379" spans="1:6" ht="12.75" customHeight="1" x14ac:dyDescent="0.2">
      <c r="A379" s="63">
        <v>422</v>
      </c>
      <c r="B379" s="64" t="s">
        <v>738</v>
      </c>
      <c r="C379" s="247" t="s">
        <v>739</v>
      </c>
      <c r="D379" s="60">
        <f t="shared" ref="D379:E379" si="92">SUM(D380:D387)</f>
        <v>5974485.3399999999</v>
      </c>
      <c r="E379" s="60">
        <f t="shared" si="92"/>
        <v>4468005.2699999996</v>
      </c>
      <c r="F379" s="45">
        <f t="shared" si="72"/>
        <v>74.784772507283435</v>
      </c>
    </row>
    <row r="380" spans="1:6" ht="12.75" customHeight="1" x14ac:dyDescent="0.2">
      <c r="A380" s="63">
        <v>4221</v>
      </c>
      <c r="B380" s="64" t="s">
        <v>648</v>
      </c>
      <c r="C380" s="247" t="s">
        <v>740</v>
      </c>
      <c r="D380" s="194">
        <v>271231.55</v>
      </c>
      <c r="E380" s="194">
        <v>288956.73</v>
      </c>
      <c r="F380" s="45">
        <f t="shared" si="72"/>
        <v>106.53507307685996</v>
      </c>
    </row>
    <row r="381" spans="1:6" ht="12.75" customHeight="1" x14ac:dyDescent="0.2">
      <c r="A381" s="63">
        <v>4222</v>
      </c>
      <c r="B381" s="64" t="s">
        <v>741</v>
      </c>
      <c r="C381" s="247" t="s">
        <v>742</v>
      </c>
      <c r="D381" s="194">
        <v>14049.03</v>
      </c>
      <c r="E381" s="194">
        <v>17053.080000000002</v>
      </c>
      <c r="F381" s="45">
        <f t="shared" si="72"/>
        <v>121.38261502751435</v>
      </c>
    </row>
    <row r="382" spans="1:6" ht="12.75" customHeight="1" x14ac:dyDescent="0.2">
      <c r="A382" s="63">
        <v>4223</v>
      </c>
      <c r="B382" s="64" t="s">
        <v>652</v>
      </c>
      <c r="C382" s="247" t="s">
        <v>743</v>
      </c>
      <c r="D382" s="194">
        <v>66557.19</v>
      </c>
      <c r="E382" s="194">
        <v>67683.27</v>
      </c>
      <c r="F382" s="45">
        <f t="shared" si="72"/>
        <v>101.69189835087688</v>
      </c>
    </row>
    <row r="383" spans="1:6" ht="12.75" customHeight="1" x14ac:dyDescent="0.2">
      <c r="A383" s="63">
        <v>4224</v>
      </c>
      <c r="B383" s="64" t="s">
        <v>654</v>
      </c>
      <c r="C383" s="247" t="s">
        <v>744</v>
      </c>
      <c r="D383" s="194">
        <v>5514569.04</v>
      </c>
      <c r="E383" s="194">
        <v>3946248.39</v>
      </c>
      <c r="F383" s="45">
        <f t="shared" si="72"/>
        <v>71.560413177817424</v>
      </c>
    </row>
    <row r="384" spans="1:6" ht="12.75" customHeight="1" x14ac:dyDescent="0.2">
      <c r="A384" s="70">
        <v>4225</v>
      </c>
      <c r="B384" s="65" t="s">
        <v>656</v>
      </c>
      <c r="C384" s="278" t="s">
        <v>745</v>
      </c>
      <c r="D384" s="192">
        <v>1874.77</v>
      </c>
      <c r="E384" s="192">
        <v>1901.63</v>
      </c>
      <c r="F384" s="71">
        <f t="shared" si="72"/>
        <v>101.43270907898037</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106203.76</v>
      </c>
      <c r="E386" s="194">
        <v>146162.17000000001</v>
      </c>
      <c r="F386" s="45">
        <f t="shared" si="72"/>
        <v>137.62428938485795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907.11</v>
      </c>
      <c r="E388" s="60">
        <f t="shared" si="93"/>
        <v>103364.05</v>
      </c>
      <c r="F388" s="45" t="str">
        <f t="shared" si="72"/>
        <v>&gt;&gt;100</v>
      </c>
    </row>
    <row r="389" spans="1:6" ht="12.75" customHeight="1" x14ac:dyDescent="0.2">
      <c r="A389" s="63">
        <v>4231</v>
      </c>
      <c r="B389" s="64" t="s">
        <v>666</v>
      </c>
      <c r="C389" s="247" t="s">
        <v>751</v>
      </c>
      <c r="D389" s="194">
        <v>907.11</v>
      </c>
      <c r="E389" s="194">
        <v>103364.05</v>
      </c>
      <c r="F389" s="45" t="str">
        <f t="shared" si="72"/>
        <v>&gt;&gt;100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4608</v>
      </c>
      <c r="E393" s="60">
        <f t="shared" si="94"/>
        <v>4700.58</v>
      </c>
      <c r="F393" s="45">
        <f t="shared" si="72"/>
        <v>102.00911458333333</v>
      </c>
    </row>
    <row r="394" spans="1:6" ht="12.75" customHeight="1" x14ac:dyDescent="0.2">
      <c r="A394" s="63">
        <v>4241</v>
      </c>
      <c r="B394" s="64" t="s">
        <v>757</v>
      </c>
      <c r="C394" s="247" t="s">
        <v>758</v>
      </c>
      <c r="D394" s="194">
        <v>4608</v>
      </c>
      <c r="E394" s="194">
        <v>4700.58</v>
      </c>
      <c r="F394" s="45">
        <f t="shared" si="72"/>
        <v>102.00911458333333</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1250</v>
      </c>
      <c r="E401" s="60">
        <f t="shared" si="96"/>
        <v>16375</v>
      </c>
      <c r="F401" s="45">
        <f t="shared" si="72"/>
        <v>1310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1250</v>
      </c>
      <c r="E403" s="194">
        <v>16375</v>
      </c>
      <c r="F403" s="45">
        <f t="shared" si="72"/>
        <v>1310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3002447.38</v>
      </c>
      <c r="E412" s="60">
        <f t="shared" si="100"/>
        <v>3534529.63</v>
      </c>
      <c r="F412" s="45">
        <f t="shared" si="72"/>
        <v>117.72161782232466</v>
      </c>
    </row>
    <row r="413" spans="1:6" ht="12.75" customHeight="1" x14ac:dyDescent="0.2">
      <c r="A413" s="63">
        <v>451</v>
      </c>
      <c r="B413" s="64" t="s">
        <v>785</v>
      </c>
      <c r="C413" s="247" t="s">
        <v>786</v>
      </c>
      <c r="D413" s="194">
        <v>3002447.38</v>
      </c>
      <c r="E413" s="194">
        <v>3534529.63</v>
      </c>
      <c r="F413" s="45">
        <f t="shared" si="72"/>
        <v>117.72161782232466</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9818839.0899999999</v>
      </c>
      <c r="E418" s="60">
        <f t="shared" si="102"/>
        <v>8421842.2299999986</v>
      </c>
      <c r="F418" s="45">
        <f t="shared" si="72"/>
        <v>85.772280743221742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29529584.629999999</v>
      </c>
      <c r="E420" s="194">
        <v>32997770.710000001</v>
      </c>
      <c r="F420" s="45">
        <f t="shared" si="72"/>
        <v>111.74478450494887</v>
      </c>
    </row>
    <row r="421" spans="1:6" ht="12.75" customHeight="1" x14ac:dyDescent="0.2">
      <c r="A421" s="63">
        <v>97</v>
      </c>
      <c r="B421" s="220" t="s">
        <v>801</v>
      </c>
      <c r="C421" s="247" t="s">
        <v>802</v>
      </c>
      <c r="D421" s="194">
        <v>47736.52</v>
      </c>
      <c r="E421" s="194">
        <v>47548.4</v>
      </c>
      <c r="F421" s="45">
        <f t="shared" si="72"/>
        <v>99.60592016343044</v>
      </c>
    </row>
    <row r="422" spans="1:6" ht="12.75" customHeight="1" x14ac:dyDescent="0.2">
      <c r="A422" s="63" t="s">
        <v>582</v>
      </c>
      <c r="B422" s="64" t="s">
        <v>803</v>
      </c>
      <c r="C422" s="247" t="s">
        <v>804</v>
      </c>
      <c r="D422" s="60">
        <f>D6+D308</f>
        <v>222360107.83999997</v>
      </c>
      <c r="E422" s="60">
        <f>E6+E308</f>
        <v>254686691.98000005</v>
      </c>
      <c r="F422" s="45">
        <f t="shared" si="72"/>
        <v>114.53794228381145</v>
      </c>
    </row>
    <row r="423" spans="1:6" ht="12.75" customHeight="1" x14ac:dyDescent="0.2">
      <c r="A423" s="63" t="s">
        <v>582</v>
      </c>
      <c r="B423" s="64" t="s">
        <v>805</v>
      </c>
      <c r="C423" s="247" t="s">
        <v>806</v>
      </c>
      <c r="D423" s="60">
        <f t="shared" ref="D423:E423" si="103">D299+D360</f>
        <v>234416885.19999999</v>
      </c>
      <c r="E423" s="60">
        <f t="shared" si="103"/>
        <v>268966557.32999998</v>
      </c>
      <c r="F423" s="45">
        <f t="shared" si="72"/>
        <v>114.73855951141185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12056777.360000014</v>
      </c>
      <c r="E425" s="60">
        <f t="shared" si="105"/>
        <v>14279865.349999934</v>
      </c>
      <c r="F425" s="45">
        <f t="shared" si="72"/>
        <v>118.438492506093</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72515209.609999999</v>
      </c>
      <c r="E427" s="60">
        <f t="shared" si="107"/>
        <v>84491936.659999996</v>
      </c>
      <c r="F427" s="45">
        <f t="shared" si="72"/>
        <v>116.51615862991092</v>
      </c>
    </row>
    <row r="428" spans="1:6" ht="24" x14ac:dyDescent="0.2">
      <c r="A428" s="249" t="s">
        <v>816</v>
      </c>
      <c r="B428" s="243" t="s">
        <v>817</v>
      </c>
      <c r="C428" s="250" t="s">
        <v>818</v>
      </c>
      <c r="D428" s="81">
        <f t="shared" ref="D428:E428" si="108">D304+D421</f>
        <v>11388343.629999999</v>
      </c>
      <c r="E428" s="81">
        <f t="shared" si="108"/>
        <v>22589091.859999999</v>
      </c>
      <c r="F428" s="61">
        <f t="shared" si="72"/>
        <v>198.35274201328258</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222360107.83999997</v>
      </c>
      <c r="E643" s="60">
        <f>E422+E430</f>
        <v>254686691.98000005</v>
      </c>
      <c r="F643" s="45">
        <f t="shared" si="109"/>
        <v>114.53794228381145</v>
      </c>
    </row>
    <row r="644" spans="1:6" ht="12.75" customHeight="1" x14ac:dyDescent="0.2">
      <c r="A644" s="63" t="s">
        <v>582</v>
      </c>
      <c r="B644" s="64" t="s">
        <v>1238</v>
      </c>
      <c r="C644" s="247" t="s">
        <v>1239</v>
      </c>
      <c r="D644" s="60">
        <f>D423+D535</f>
        <v>234416885.19999999</v>
      </c>
      <c r="E644" s="60">
        <f>E423+E535</f>
        <v>268966557.32999998</v>
      </c>
      <c r="F644" s="45">
        <f t="shared" si="109"/>
        <v>114.73855951141185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12056777.360000014</v>
      </c>
      <c r="E646" s="60">
        <f t="shared" si="164"/>
        <v>14279865.349999934</v>
      </c>
      <c r="F646" s="45">
        <f t="shared" si="109"/>
        <v>118.438492506093</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72515209.609999999</v>
      </c>
      <c r="E648" s="60">
        <f>IF(E427-E426+E642-E641&gt;=0,E427-E426+E642-E641,0)</f>
        <v>84491936.659999996</v>
      </c>
      <c r="F648" s="45">
        <f t="shared" si="109"/>
        <v>116.51615862991092</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84571986.970000014</v>
      </c>
      <c r="E650" s="60">
        <f t="shared" si="166"/>
        <v>98771802.009999931</v>
      </c>
      <c r="F650" s="45">
        <f t="shared" si="109"/>
        <v>116.79021097734996</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1391.01</v>
      </c>
      <c r="E653" s="194">
        <v>7504.24</v>
      </c>
      <c r="F653" s="45">
        <f t="shared" ref="F653:F740" si="167">IF(D653&lt;&gt;0,IF(E653/D653&gt;=100,"&gt;&gt;100",E653/D653*100),"-")</f>
        <v>539.48138403030896</v>
      </c>
    </row>
    <row r="654" spans="1:6" ht="12.75" customHeight="1" x14ac:dyDescent="0.2">
      <c r="A654" s="63" t="s">
        <v>1257</v>
      </c>
      <c r="B654" s="64" t="s">
        <v>1258</v>
      </c>
      <c r="C654" s="247" t="s">
        <v>1257</v>
      </c>
      <c r="D654" s="194">
        <v>119776369.18000001</v>
      </c>
      <c r="E654" s="194">
        <v>133401089.7</v>
      </c>
      <c r="F654" s="45">
        <f t="shared" si="167"/>
        <v>111.37513235146137</v>
      </c>
    </row>
    <row r="655" spans="1:6" ht="12.75" customHeight="1" x14ac:dyDescent="0.2">
      <c r="A655" s="63" t="s">
        <v>1259</v>
      </c>
      <c r="B655" s="64" t="s">
        <v>1260</v>
      </c>
      <c r="C655" s="247" t="s">
        <v>1259</v>
      </c>
      <c r="D655" s="194">
        <v>119770255.95</v>
      </c>
      <c r="E655" s="194">
        <v>133407125.06</v>
      </c>
      <c r="F655" s="45">
        <f t="shared" si="167"/>
        <v>111.38585619762968</v>
      </c>
    </row>
    <row r="656" spans="1:6" ht="24" x14ac:dyDescent="0.2">
      <c r="A656" s="63">
        <v>11</v>
      </c>
      <c r="B656" s="64" t="s">
        <v>1261</v>
      </c>
      <c r="C656" s="247" t="s">
        <v>1262</v>
      </c>
      <c r="D656" s="60">
        <f t="shared" ref="D656:E656" si="168">+D653+D654-D655</f>
        <v>7504.2400000095367</v>
      </c>
      <c r="E656" s="60">
        <f t="shared" si="168"/>
        <v>1468.8799999952316</v>
      </c>
      <c r="F656" s="45">
        <f t="shared" si="167"/>
        <v>19.574000831441491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3084</v>
      </c>
      <c r="E658" s="253">
        <v>3139</v>
      </c>
      <c r="F658" s="45">
        <f t="shared" si="167"/>
        <v>101.78339818417639</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2960</v>
      </c>
      <c r="E660" s="253">
        <v>3005</v>
      </c>
      <c r="F660" s="45">
        <f t="shared" si="167"/>
        <v>101.52027027027026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4409397.59</v>
      </c>
      <c r="E677" s="192">
        <v>5337009</v>
      </c>
      <c r="F677" s="71">
        <f t="shared" si="167"/>
        <v>121.03714602882975</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305013.64</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600</v>
      </c>
      <c r="E684" s="192">
        <v>13400</v>
      </c>
      <c r="F684" s="71">
        <f t="shared" si="167"/>
        <v>2233.333333333333</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40039.199999999997</v>
      </c>
      <c r="E686" s="194">
        <v>216462.82</v>
      </c>
      <c r="F686" s="45">
        <f t="shared" si="167"/>
        <v>540.62723530939684</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97946.74</v>
      </c>
      <c r="E705" s="192"/>
      <c r="F705" s="71">
        <f t="shared" si="167"/>
        <v>0</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14755967.52</v>
      </c>
      <c r="E724" s="192">
        <v>15159862.300000001</v>
      </c>
      <c r="F724" s="71">
        <f t="shared" si="167"/>
        <v>102.73716230028678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59186.81</v>
      </c>
      <c r="E726" s="192">
        <v>31628.59</v>
      </c>
      <c r="F726" s="71">
        <f t="shared" si="167"/>
        <v>53.438578629258785</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250219.99</v>
      </c>
      <c r="E732" s="192">
        <v>243758.36</v>
      </c>
      <c r="F732" s="71">
        <f t="shared" si="167"/>
        <v>97.417620390760945</v>
      </c>
    </row>
    <row r="733" spans="1:6" ht="12.75" customHeight="1" x14ac:dyDescent="0.2">
      <c r="A733" s="70">
        <v>31215</v>
      </c>
      <c r="B733" s="65" t="s">
        <v>1396</v>
      </c>
      <c r="C733" s="278" t="s">
        <v>1397</v>
      </c>
      <c r="D733" s="192">
        <v>139936.48000000001</v>
      </c>
      <c r="E733" s="192">
        <v>145233.76</v>
      </c>
      <c r="F733" s="71">
        <f t="shared" si="167"/>
        <v>103.78548895899054</v>
      </c>
    </row>
    <row r="734" spans="1:6" ht="12.75" customHeight="1" x14ac:dyDescent="0.2">
      <c r="A734" s="70">
        <v>32121</v>
      </c>
      <c r="B734" s="65" t="s">
        <v>1398</v>
      </c>
      <c r="C734" s="278" t="s">
        <v>1399</v>
      </c>
      <c r="D734" s="192">
        <v>2208916.59</v>
      </c>
      <c r="E734" s="192">
        <v>2285940.77</v>
      </c>
      <c r="F734" s="71">
        <f t="shared" si="167"/>
        <v>103.48696643181081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26530.85</v>
      </c>
      <c r="E736" s="194">
        <v>27005.13</v>
      </c>
      <c r="F736" s="45">
        <f t="shared" si="167"/>
        <v>101.78765474909399</v>
      </c>
    </row>
    <row r="737" spans="1:6" ht="12.75" customHeight="1" x14ac:dyDescent="0.2">
      <c r="A737" s="63" t="s">
        <v>1404</v>
      </c>
      <c r="B737" s="64" t="s">
        <v>1405</v>
      </c>
      <c r="C737" s="247" t="s">
        <v>1404</v>
      </c>
      <c r="D737" s="194">
        <v>5913.94</v>
      </c>
      <c r="E737" s="194">
        <v>0</v>
      </c>
      <c r="F737" s="45">
        <f t="shared" si="167"/>
        <v>0</v>
      </c>
    </row>
    <row r="738" spans="1:6" ht="12.75" customHeight="1" x14ac:dyDescent="0.2">
      <c r="A738" s="63" t="s">
        <v>1406</v>
      </c>
      <c r="B738" s="64" t="s">
        <v>1407</v>
      </c>
      <c r="C738" s="247" t="s">
        <v>1406</v>
      </c>
      <c r="D738" s="194">
        <v>79594.259999999995</v>
      </c>
      <c r="E738" s="194">
        <v>71169.37</v>
      </c>
      <c r="F738" s="45">
        <f t="shared" si="167"/>
        <v>89.415204061197372</v>
      </c>
    </row>
    <row r="739" spans="1:6" ht="12.75" customHeight="1" x14ac:dyDescent="0.2">
      <c r="A739" s="70" t="s">
        <v>1408</v>
      </c>
      <c r="B739" s="65" t="s">
        <v>1409</v>
      </c>
      <c r="C739" s="278" t="s">
        <v>1408</v>
      </c>
      <c r="D739" s="192">
        <v>368785.28</v>
      </c>
      <c r="E739" s="192">
        <v>629327.91</v>
      </c>
      <c r="F739" s="71">
        <f t="shared" si="167"/>
        <v>170.64886917395401</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6228.64</v>
      </c>
      <c r="E741" s="192">
        <v>7044.41</v>
      </c>
      <c r="F741" s="71">
        <f t="shared" ref="F741:F1006" si="169">IF(D741&lt;&gt;0,IF(E741/D741&gt;=100,"&gt;&gt;100",E741/D741*100),"-")</f>
        <v>113.09708058259909</v>
      </c>
    </row>
    <row r="742" spans="1:6" ht="12.75" customHeight="1" x14ac:dyDescent="0.2">
      <c r="A742" s="70" t="s">
        <v>1414</v>
      </c>
      <c r="B742" s="65" t="s">
        <v>1415</v>
      </c>
      <c r="C742" s="278" t="s">
        <v>1414</v>
      </c>
      <c r="D742" s="192">
        <v>252948.09</v>
      </c>
      <c r="E742" s="192">
        <v>749712.24</v>
      </c>
      <c r="F742" s="71">
        <f t="shared" si="169"/>
        <v>296.38976123520047</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50854.26</v>
      </c>
      <c r="E846" s="194">
        <v>124647.99</v>
      </c>
      <c r="F846" s="45">
        <f t="shared" si="169"/>
        <v>245.10825641745649</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9" zoomScaleNormal="100" workbookViewId="0">
      <selection activeCell="D336" sqref="D336:D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115990626.71000001</v>
      </c>
      <c r="E6" s="180">
        <f t="shared" si="0"/>
        <v>131032685.22</v>
      </c>
      <c r="F6" s="181">
        <f t="shared" ref="F6:F298" si="1">IF(D6&gt;0,IF(E6/D6&gt;=100,"&gt;&gt;100",E6/D6*100),"-")</f>
        <v>112.9683397155946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102544942.64</v>
      </c>
      <c r="E7" s="79">
        <f t="shared" si="2"/>
        <v>106239771.59</v>
      </c>
      <c r="F7" s="71">
        <f t="shared" si="1"/>
        <v>103.60313132454641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998542.88</v>
      </c>
      <c r="E8" s="79">
        <f>E9+E10-E11</f>
        <v>1264567.8800000001</v>
      </c>
      <c r="F8" s="71">
        <f t="shared" si="1"/>
        <v>126.641319599615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59877.24</v>
      </c>
      <c r="E9" s="192">
        <v>59877.24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942133.83</v>
      </c>
      <c r="E10" s="192">
        <f>1150008.71+58150.12</f>
        <v>1208158.83</v>
      </c>
      <c r="F10" s="71">
        <f t="shared" si="1"/>
        <v>128.23643430785202</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3468.19</v>
      </c>
      <c r="E11" s="192">
        <v>3468.19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85766202.970000014</v>
      </c>
      <c r="E12" s="79">
        <f t="shared" si="3"/>
        <v>87803480.590000018</v>
      </c>
      <c r="F12" s="71">
        <f t="shared" si="1"/>
        <v>102.37538511610759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70000554.49000001</v>
      </c>
      <c r="E13" s="79">
        <f t="shared" si="4"/>
        <v>72621325.100000024</v>
      </c>
      <c r="F13" s="71">
        <f t="shared" si="1"/>
        <v>103.74392835755953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292499.23</v>
      </c>
      <c r="E14" s="192">
        <v>292499.23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91912285.489999995</v>
      </c>
      <c r="E15" s="192">
        <v>95772489.430000007</v>
      </c>
      <c r="F15" s="71">
        <f t="shared" si="1"/>
        <v>104.19987808965973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117461.22</v>
      </c>
      <c r="E16" s="192">
        <v>117461.22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722543.12</v>
      </c>
      <c r="E17" s="192">
        <v>732730.62</v>
      </c>
      <c r="F17" s="71">
        <f t="shared" si="1"/>
        <v>101.40995045389126</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23044234.57</v>
      </c>
      <c r="E18" s="192">
        <f>24204857.86+64468.08+24529.46</f>
        <v>24293855.399999999</v>
      </c>
      <c r="F18" s="71">
        <f t="shared" si="1"/>
        <v>105.42270486877794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15649827.650000006</v>
      </c>
      <c r="E19" s="79">
        <f t="shared" si="5"/>
        <v>14992806.519999996</v>
      </c>
      <c r="F19" s="71">
        <f t="shared" si="1"/>
        <v>95.801735682373419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1799343.87</v>
      </c>
      <c r="E20" s="192">
        <v>2023925.82</v>
      </c>
      <c r="F20" s="71">
        <f t="shared" si="1"/>
        <v>112.48132465085732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91667.02</v>
      </c>
      <c r="E21" s="192">
        <v>105966.28</v>
      </c>
      <c r="F21" s="71">
        <f t="shared" si="1"/>
        <v>115.59913259970706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1160003.72</v>
      </c>
      <c r="E22" s="192">
        <v>1207170.6100000001</v>
      </c>
      <c r="F22" s="71">
        <f t="shared" si="1"/>
        <v>104.06609816734039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62152085.969999999</v>
      </c>
      <c r="E23" s="192">
        <v>64961357.109999999</v>
      </c>
      <c r="F23" s="71">
        <f t="shared" si="1"/>
        <v>104.51999493847399</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123840.7</v>
      </c>
      <c r="E24" s="192">
        <v>115369.64</v>
      </c>
      <c r="F24" s="71">
        <f t="shared" si="1"/>
        <v>93.159712437025959</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3531743.48</v>
      </c>
      <c r="E26" s="192">
        <v>3486952.34</v>
      </c>
      <c r="F26" s="71">
        <f t="shared" si="1"/>
        <v>98.731755569065285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53208857.109999999</v>
      </c>
      <c r="E28" s="192">
        <v>56907935.280000001</v>
      </c>
      <c r="F28" s="71">
        <f t="shared" si="1"/>
        <v>106.95199703754734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87701.23000000004</v>
      </c>
      <c r="E29" s="79">
        <f t="shared" si="6"/>
        <v>161728.61000000002</v>
      </c>
      <c r="F29" s="71">
        <f t="shared" si="1"/>
        <v>184.40859951451074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290527.84000000003</v>
      </c>
      <c r="E30" s="192">
        <v>390627.95</v>
      </c>
      <c r="F30" s="71">
        <f t="shared" si="1"/>
        <v>134.45456724560373</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202826.61</v>
      </c>
      <c r="E34" s="192">
        <v>228899.34</v>
      </c>
      <c r="F34" s="71">
        <f t="shared" si="1"/>
        <v>112.85468903710417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26148.62999999999</v>
      </c>
      <c r="E35" s="79">
        <f t="shared" si="7"/>
        <v>26682.840000000011</v>
      </c>
      <c r="F35" s="71">
        <f t="shared" si="1"/>
        <v>102.04297510041643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113903.65</v>
      </c>
      <c r="E36" s="192">
        <v>117014.36</v>
      </c>
      <c r="F36" s="71">
        <f t="shared" si="1"/>
        <v>102.73100115755729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14678.87</v>
      </c>
      <c r="E37" s="192">
        <v>14678.87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102433.89</v>
      </c>
      <c r="E40" s="192">
        <v>105010.39</v>
      </c>
      <c r="F40" s="71">
        <f t="shared" si="1"/>
        <v>102.51528083137329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1970.9700000000885</v>
      </c>
      <c r="E45" s="79">
        <f t="shared" si="9"/>
        <v>937.52000000001863</v>
      </c>
      <c r="F45" s="71">
        <f t="shared" si="1"/>
        <v>47.566426683307029</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641739.06000000006</v>
      </c>
      <c r="E47" s="192">
        <v>657916.63</v>
      </c>
      <c r="F47" s="71">
        <f t="shared" si="1"/>
        <v>102.52089533088417</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639768.09</v>
      </c>
      <c r="E50" s="192">
        <v>656979.11</v>
      </c>
      <c r="F50" s="71">
        <f t="shared" si="1"/>
        <v>102.6901966929923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5062515.82</v>
      </c>
      <c r="E54" s="192">
        <v>5362952.5</v>
      </c>
      <c r="F54" s="71">
        <f t="shared" si="1"/>
        <v>105.93453315865391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5062515.82</v>
      </c>
      <c r="E55" s="192">
        <v>5362952.5</v>
      </c>
      <c r="F55" s="71">
        <f t="shared" si="1"/>
        <v>105.93453315865391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6667658.6899999995</v>
      </c>
      <c r="E56" s="79">
        <f t="shared" si="11"/>
        <v>6364206.6600000001</v>
      </c>
      <c r="F56" s="71">
        <f t="shared" si="1"/>
        <v>95.44889677008949</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6644100.3899999997</v>
      </c>
      <c r="E57" s="192">
        <v>6340648.3600000003</v>
      </c>
      <c r="F57" s="71">
        <f t="shared" si="1"/>
        <v>95.432759708797846</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23558.3</v>
      </c>
      <c r="E61" s="192">
        <v>23558.3</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9112538.0999999996</v>
      </c>
      <c r="E63" s="79">
        <f>SUM(E64:E68)</f>
        <v>10807516.460000001</v>
      </c>
      <c r="F63" s="71">
        <f>IF(D63&gt;0,IF(E63/D63&gt;=100,"&gt;&gt;100",E63/D63*100),"-")</f>
        <v>118.60050779924862</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84384.68</v>
      </c>
      <c r="E64" s="192">
        <v>80065</v>
      </c>
      <c r="F64" s="71">
        <f t="shared" si="1"/>
        <v>94.880966545112216</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f>4629790.55+4398362.87</f>
        <v>9028153.4199999999</v>
      </c>
      <c r="E68" s="192">
        <f>5889879.83+4837571.63</f>
        <v>10727451.460000001</v>
      </c>
      <c r="F68" s="71">
        <f t="shared" si="1"/>
        <v>118.82221048919659</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13445684.07</v>
      </c>
      <c r="E69" s="79">
        <f>E70+E82+E88+E119+E135+E147+E165+E171</f>
        <v>24792913.629999999</v>
      </c>
      <c r="F69" s="71">
        <f t="shared" si="1"/>
        <v>184.39309968109342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7504.24</v>
      </c>
      <c r="E70" s="79">
        <f t="shared" si="12"/>
        <v>1468.88</v>
      </c>
      <c r="F70" s="71">
        <f t="shared" si="1"/>
        <v>19.574000831529911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7244.24</v>
      </c>
      <c r="E71" s="79">
        <f t="shared" si="13"/>
        <v>1208.8800000000001</v>
      </c>
      <c r="F71" s="71">
        <f t="shared" si="1"/>
        <v>16.687464799620113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7244.24</v>
      </c>
      <c r="E73" s="192">
        <v>1208.8800000000001</v>
      </c>
      <c r="F73" s="71">
        <f t="shared" si="1"/>
        <v>16.687464799620113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260</v>
      </c>
      <c r="E80" s="192">
        <v>260</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232659.72999999998</v>
      </c>
      <c r="E82" s="79">
        <f>SUM(E83:E85)-E86+E87</f>
        <v>349813.19</v>
      </c>
      <c r="F82" s="71">
        <f t="shared" si="1"/>
        <v>150.3539912128326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24692.2</v>
      </c>
      <c r="E84" s="192">
        <v>13691.43</v>
      </c>
      <c r="F84" s="71">
        <f t="shared" si="1"/>
        <v>55.448400709535804</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1994.28</v>
      </c>
      <c r="E85" s="192">
        <f>2380.74+2442.03</f>
        <v>4822.7700000000004</v>
      </c>
      <c r="F85" s="71">
        <f t="shared" si="1"/>
        <v>241.83013418376561</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10915.55</v>
      </c>
      <c r="E86" s="192">
        <v>242.75</v>
      </c>
      <c r="F86" s="71">
        <f t="shared" si="1"/>
        <v>2.223891604179359</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216888.8</v>
      </c>
      <c r="E87" s="192">
        <f>329735.04+1806.7</f>
        <v>331541.74</v>
      </c>
      <c r="F87" s="71">
        <f t="shared" si="1"/>
        <v>152.86254523055135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13157783.58</v>
      </c>
      <c r="E147" s="79">
        <f t="shared" si="24"/>
        <v>24394083.16</v>
      </c>
      <c r="F147" s="71">
        <f t="shared" si="1"/>
        <v>185.39659823163012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44447.96</v>
      </c>
      <c r="E150" s="79">
        <f t="shared" si="25"/>
        <v>163261.62</v>
      </c>
      <c r="F150" s="71">
        <f t="shared" si="1"/>
        <v>367.30959081136683</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163261.62</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44447.96</v>
      </c>
      <c r="E154" s="192"/>
      <c r="F154" s="71">
        <f t="shared" si="1"/>
        <v>0</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2001984.15</v>
      </c>
      <c r="E160" s="192">
        <v>4457666.6100000003</v>
      </c>
      <c r="F160" s="71">
        <f t="shared" si="1"/>
        <v>222.66243266711177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1821922.11</v>
      </c>
      <c r="E161" s="192">
        <v>1923092</v>
      </c>
      <c r="F161" s="71">
        <f t="shared" si="1"/>
        <v>105.55292070087452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10399342.029999999</v>
      </c>
      <c r="E162" s="192">
        <f>1832986.87+17064364.24</f>
        <v>18897351.109999999</v>
      </c>
      <c r="F162" s="71">
        <f t="shared" si="1"/>
        <v>181.71679569231364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1701.91</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1109912.67</v>
      </c>
      <c r="E164" s="192">
        <v>1048990.0900000001</v>
      </c>
      <c r="F164" s="71">
        <f t="shared" si="1"/>
        <v>94.511047432227272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47736.52</v>
      </c>
      <c r="E165" s="79">
        <f t="shared" si="26"/>
        <v>47548.4</v>
      </c>
      <c r="F165" s="71">
        <f t="shared" si="1"/>
        <v>99.60592016343044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47736.52</v>
      </c>
      <c r="E167" s="192">
        <v>47548.4</v>
      </c>
      <c r="F167" s="71">
        <f t="shared" si="1"/>
        <v>99.60592016343044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115990626.71000001</v>
      </c>
      <c r="E176" s="79">
        <f>E177+E251</f>
        <v>131032685.22000003</v>
      </c>
      <c r="F176" s="71">
        <f t="shared" si="1"/>
        <v>112.96833971559461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95734333.690000013</v>
      </c>
      <c r="E177" s="79">
        <f>E178+E197+E203+E219+E247+E248</f>
        <v>111775608.42000002</v>
      </c>
      <c r="F177" s="71">
        <f t="shared" si="1"/>
        <v>116.75603110368293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55618346.580000013</v>
      </c>
      <c r="E178" s="79">
        <f>SUM(E179:E181)+E185+E186+SUM(E194:E196)</f>
        <v>72497923.519999996</v>
      </c>
      <c r="F178" s="71">
        <f t="shared" si="1"/>
        <v>130.3489369568382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10034074.02</v>
      </c>
      <c r="E179" s="192">
        <f>6554987.8+103877.5+1000763.76+1862610.81+1365136.13+91911.93</f>
        <v>10979287.93</v>
      </c>
      <c r="F179" s="71">
        <f t="shared" si="1"/>
        <v>109.42004123266373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45488205.880000003</v>
      </c>
      <c r="E180" s="192">
        <v>61412339.079999998</v>
      </c>
      <c r="F180" s="71">
        <f t="shared" si="1"/>
        <v>135.0071692033944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1415.59</v>
      </c>
      <c r="E181" s="79">
        <f t="shared" si="28"/>
        <v>637.73</v>
      </c>
      <c r="F181" s="71">
        <f t="shared" si="1"/>
        <v>45.050473654094766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1415.59</v>
      </c>
      <c r="E184" s="192">
        <v>637.73</v>
      </c>
      <c r="F184" s="71">
        <f t="shared" si="1"/>
        <v>45.050473654094766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8125.14</v>
      </c>
      <c r="E194" s="192">
        <v>13182.11</v>
      </c>
      <c r="F194" s="71">
        <f t="shared" si="1"/>
        <v>162.23855835099457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86525.95</v>
      </c>
      <c r="E196" s="192">
        <f>88629.7+3846.97</f>
        <v>92476.67</v>
      </c>
      <c r="F196" s="71">
        <f t="shared" si="1"/>
        <v>106.87738187214354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1082432.92</v>
      </c>
      <c r="E197" s="79">
        <f>SUM(E198:E202)</f>
        <v>178817.4</v>
      </c>
      <c r="F197" s="71">
        <f t="shared" si="1"/>
        <v>16.519952109364894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419941.73</v>
      </c>
      <c r="E198" s="192">
        <v>5812.5</v>
      </c>
      <c r="F198" s="71">
        <f t="shared" si="1"/>
        <v>1.384120601684429</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f>165562.57+1250</f>
        <v>166812.57</v>
      </c>
      <c r="E199" s="192">
        <f>56026.39+409</f>
        <v>56435.39</v>
      </c>
      <c r="F199" s="71">
        <f t="shared" ref="F199:F202" si="30">IF(D199&gt;0,IF(E199/D199&gt;=100,"&gt;&gt;100",E199/D199*100),"-")</f>
        <v>33.831617125735782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495678.62</v>
      </c>
      <c r="E202" s="192">
        <v>116569.51</v>
      </c>
      <c r="F202" s="71">
        <f t="shared" si="30"/>
        <v>23.517155127651058</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38868151.329999998</v>
      </c>
      <c r="E247" s="192">
        <v>38921584.600000001</v>
      </c>
      <c r="F247" s="71">
        <f>IF(D247&gt;0,IF(E247/D247&gt;=100,"&gt;&gt;100",E247/D247*100),"-")</f>
        <v>100.13747314490556</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165402.85999999999</v>
      </c>
      <c r="E248" s="79">
        <f t="shared" si="37"/>
        <v>177282.9</v>
      </c>
      <c r="F248" s="71">
        <f t="shared" si="1"/>
        <v>107.18248765468748</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165402.85999999999</v>
      </c>
      <c r="E249" s="192">
        <v>177282.9</v>
      </c>
      <c r="F249" s="71">
        <f t="shared" si="1"/>
        <v>107.18248765468748</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20256293.02</v>
      </c>
      <c r="E251" s="79">
        <f>+E252+E255-E264+E274+E291</f>
        <v>19257076.800000012</v>
      </c>
      <c r="F251" s="71">
        <f t="shared" si="1"/>
        <v>95.067131883344032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93439936.359999999</v>
      </c>
      <c r="E252" s="79">
        <f>E253-E254</f>
        <v>95439786.950000003</v>
      </c>
      <c r="F252" s="71">
        <f t="shared" si="1"/>
        <v>102.14025251718397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93439936.359999999</v>
      </c>
      <c r="E253" s="192">
        <v>95439786.950000003</v>
      </c>
      <c r="F253" s="71">
        <f t="shared" si="1"/>
        <v>102.14025251718397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-84571986.969999999</v>
      </c>
      <c r="E255" s="79">
        <f>E256-E260</f>
        <v>-98771802.00999999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84571986.969999999</v>
      </c>
      <c r="E260" s="79">
        <f>SUM(E261:E263)</f>
        <v>98771802.00999999</v>
      </c>
      <c r="F260" s="71">
        <f t="shared" si="1"/>
        <v>116.79021097735006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51574216.259999998</v>
      </c>
      <c r="E261" s="192">
        <v>64437236.689999998</v>
      </c>
      <c r="F261" s="71">
        <f t="shared" si="1"/>
        <v>124.94079670576849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32997770.710000001</v>
      </c>
      <c r="E262" s="192">
        <v>34334565.32</v>
      </c>
      <c r="F262" s="71">
        <f t="shared" si="1"/>
        <v>104.05116643105494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11340607.110000001</v>
      </c>
      <c r="E274" s="79">
        <f>SUM(E275:E277)+SUM(E286:E290)</f>
        <v>22541543.460000001</v>
      </c>
      <c r="F274" s="71">
        <f t="shared" si="1"/>
        <v>198.76840138587605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44447.96</v>
      </c>
      <c r="E277" s="79">
        <f>SUM(E278:E285)</f>
        <v>163261.62</v>
      </c>
      <c r="F277" s="71">
        <f t="shared" si="39"/>
        <v>367.30959081136683</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163261.62</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44447.96</v>
      </c>
      <c r="E281" s="192"/>
      <c r="F281" s="71">
        <f t="shared" si="39"/>
        <v>0</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1764573.36</v>
      </c>
      <c r="E287" s="192">
        <v>4206066.63</v>
      </c>
      <c r="F287" s="71">
        <f t="shared" si="39"/>
        <v>238.36167570839896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932418.63</v>
      </c>
      <c r="E288" s="192">
        <v>1106149.06</v>
      </c>
      <c r="F288" s="71">
        <f t="shared" si="39"/>
        <v>118.63223496510361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8599167.1600000001</v>
      </c>
      <c r="E289" s="192">
        <v>17064364.239999998</v>
      </c>
      <c r="F289" s="71">
        <f t="shared" si="39"/>
        <v>198.44205749804263</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1701.91</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47736.52</v>
      </c>
      <c r="E291" s="79">
        <f>SUM(E292:E295)</f>
        <v>47548.4</v>
      </c>
      <c r="F291" s="71">
        <f t="shared" si="1"/>
        <v>99.60592016343044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47736.52</v>
      </c>
      <c r="E293" s="192">
        <v>47548.4</v>
      </c>
      <c r="F293" s="71">
        <f t="shared" ref="F293:F295" si="40">IF(D293&gt;0,IF(E293/D293&gt;=100,"&gt;&gt;100",E293/D293*100),"-")</f>
        <v>99.60592016343044</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179844592.78999999</v>
      </c>
      <c r="E297" s="79">
        <f t="shared" si="42"/>
        <v>57918137.5</v>
      </c>
      <c r="F297" s="71">
        <f t="shared" si="1"/>
        <v>32.204547604958883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179844592.78999999</v>
      </c>
      <c r="E298" s="193">
        <f>16149387.84+13387588.06+25204.98+28355956.62</f>
        <v>57918137.5</v>
      </c>
      <c r="F298" s="75">
        <f t="shared" si="1"/>
        <v>32.204547604958883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3268783.15</v>
      </c>
      <c r="E302" s="192">
        <v>4685136.0999999996</v>
      </c>
      <c r="F302" s="71">
        <f t="shared" si="43"/>
        <v>143.32966994154995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10998913.1</v>
      </c>
      <c r="E303" s="192">
        <v>20757937.149999999</v>
      </c>
      <c r="F303" s="71">
        <f t="shared" si="43"/>
        <v>188.72716750530557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47736.52</v>
      </c>
      <c r="E306" s="192">
        <v>47548.4</v>
      </c>
      <c r="F306" s="71">
        <f t="shared" si="43"/>
        <v>99.60592016343044</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31028.74</v>
      </c>
      <c r="E307" s="192">
        <v>30906.46</v>
      </c>
      <c r="F307" s="71">
        <f t="shared" si="43"/>
        <v>99.605913743194208</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189506.48</v>
      </c>
      <c r="E308" s="192">
        <v>283609.84000000003</v>
      </c>
      <c r="F308" s="71">
        <f t="shared" si="43"/>
        <v>149.65706713564623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26235.68</v>
      </c>
      <c r="E309" s="192">
        <v>46125.2</v>
      </c>
      <c r="F309" s="71">
        <f t="shared" si="43"/>
        <v>175.81095668189272</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1146.6400000000001</v>
      </c>
      <c r="E311" s="192">
        <v>1806.7</v>
      </c>
      <c r="F311" s="71">
        <f t="shared" si="43"/>
        <v>157.56471080722807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1800174.87</v>
      </c>
      <c r="E335" s="192">
        <v>1832986.87</v>
      </c>
      <c r="F335" s="71">
        <f t="shared" si="43"/>
        <v>101.82271181243632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27985712.719999999</v>
      </c>
      <c r="E336" s="192">
        <v>39597795.710000001</v>
      </c>
      <c r="F336" s="71">
        <f t="shared" si="43"/>
        <v>141.49289712997526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27632633.859999999</v>
      </c>
      <c r="E337" s="192">
        <v>32900127.809999999</v>
      </c>
      <c r="F337" s="71">
        <f t="shared" si="43"/>
        <v>119.06258367076991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324478.94</v>
      </c>
      <c r="E338" s="192">
        <v>13605.01</v>
      </c>
      <c r="F338" s="71">
        <f t="shared" si="43"/>
        <v>4.1928792050417814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757953.98</v>
      </c>
      <c r="E339" s="192">
        <v>165212.39000000001</v>
      </c>
      <c r="F339" s="71">
        <f t="shared" si="43"/>
        <v>21.797153172808727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3846.97</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38610890.340000004</v>
      </c>
      <c r="E365" s="192">
        <v>38608268.920000002</v>
      </c>
      <c r="F365" s="71">
        <f t="shared" si="43"/>
        <v>99.993210671971255</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126556.99</v>
      </c>
      <c r="E367" s="192">
        <v>139281.59</v>
      </c>
      <c r="F367" s="71">
        <f t="shared" si="44"/>
        <v>110.05444266650146</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1947.89</v>
      </c>
      <c r="E379" s="192">
        <v>1395.41</v>
      </c>
      <c r="F379" s="71">
        <f t="shared" si="44"/>
        <v>71.637002089440372</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f>98722.43+30033.68</f>
        <v>128756.10999999999</v>
      </c>
      <c r="E380" s="192">
        <f>125460.36+47178.32</f>
        <v>172638.68</v>
      </c>
      <c r="F380" s="71">
        <f t="shared" si="44"/>
        <v>134.08193211180426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81401.279999999999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1353.97</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4838949.09</v>
      </c>
      <c r="E387" s="192">
        <v>16149387.84</v>
      </c>
      <c r="F387" s="71">
        <f t="shared" si="44"/>
        <v>333.73750249560902</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1600066.81</v>
      </c>
      <c r="E392" s="288">
        <v>2386441.42</v>
      </c>
      <c r="F392" s="263">
        <f t="shared" si="44"/>
        <v>149.14636095726527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11001146.640000001</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25204.98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173405576.88999999</v>
      </c>
      <c r="E397" s="284">
        <v>28355956.620000001</v>
      </c>
      <c r="F397" s="289">
        <f t="shared" si="44"/>
        <v>16.352390233670299</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7" workbookViewId="0">
      <selection activeCell="E102" sqref="E10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234416885.19999999</v>
      </c>
      <c r="E89" s="60">
        <f t="shared" si="17"/>
        <v>268966557.32999998</v>
      </c>
      <c r="F89" s="45">
        <f t="shared" si="1"/>
        <v>114.73855951141185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234416885.19999999</v>
      </c>
      <c r="E99" s="60">
        <f t="shared" si="20"/>
        <v>268966557.32999998</v>
      </c>
      <c r="F99" s="45">
        <f t="shared" si="1"/>
        <v>114.73855951141185</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234416885.19999999</v>
      </c>
      <c r="E101" s="194">
        <v>268966557.32999998</v>
      </c>
      <c r="F101" s="45">
        <f t="shared" si="1"/>
        <v>114.73855951141185</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234416885.19999999</v>
      </c>
      <c r="E141" s="81">
        <f t="shared" si="28"/>
        <v>268966557.32999998</v>
      </c>
      <c r="F141" s="61">
        <f t="shared" si="1"/>
        <v>114.73855951141185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747.8</v>
      </c>
      <c r="E5" s="82">
        <f t="shared" si="0"/>
        <v>6454935.5500000007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6382681.9000000004</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6382681.9000000004</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6382681.9000000004</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747.8</v>
      </c>
      <c r="E22" s="83">
        <f t="shared" si="3"/>
        <v>72253.649999999994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747.8</v>
      </c>
      <c r="E23" s="83">
        <f t="shared" si="4"/>
        <v>43672.37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747.8</v>
      </c>
      <c r="E25" s="195">
        <v>43672.37</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28581.279999999999</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v>28581.279999999999</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95568930.829999998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431175966.38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2097369.21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263525668.72999999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129709717.83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129999443.31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1730600.9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5350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287744.74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1792811.95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7768792.1699999999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157784136.27000001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415146571.68999994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1913976.1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246786154.80999997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128781089.91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114193730.17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1731378.76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5350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287744.74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1786861.23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8672407.6899999995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157774033.09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111598325.52000004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39611400.719999999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307186.27</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188240.95</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117575.36</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1369.96</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39290609.439999998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1303.76</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868.89</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434.87</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39289305.32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19605269.670000002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19676531.329999998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7504.32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0.36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0.36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13605.009999999998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12057.88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1547.13</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71986924.799999997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280458.51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32794446.649999999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165212.39000000001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38746807.25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7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26400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3607</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Perković Martina</cp:lastModifiedBy>
  <cp:lastPrinted>2026-01-31T16:54:54Z</cp:lastPrinted>
  <dcterms:created xsi:type="dcterms:W3CDTF">2022-04-01T05:14:30Z</dcterms:created>
  <dcterms:modified xsi:type="dcterms:W3CDTF">2026-01-31T16:54:59Z</dcterms:modified>
</cp:coreProperties>
</file>